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ndansantyr1/Documents/Residency/Research/NC Review/"/>
    </mc:Choice>
  </mc:AlternateContent>
  <xr:revisionPtr revIDLastSave="0" documentId="13_ncr:1_{9F780BE1-4F23-4B4B-B7D3-FF561EFBAB94}" xr6:coauthVersionLast="47" xr6:coauthVersionMax="47" xr10:uidLastSave="{00000000-0000-0000-0000-000000000000}"/>
  <bookViews>
    <workbookView xWindow="440" yWindow="500" windowWidth="21740" windowHeight="14640" activeTab="5" xr2:uid="{12E22556-BF4F-5C4E-ADAE-943D099CD299}"/>
  </bookViews>
  <sheets>
    <sheet name="Sheet1" sheetId="1" r:id="rId1"/>
    <sheet name="Intervention" sheetId="2" r:id="rId2"/>
    <sheet name="Diagnosis" sheetId="3" r:id="rId3"/>
    <sheet name="Outcome" sheetId="4" r:id="rId4"/>
    <sheet name="Summary" sheetId="6" r:id="rId5"/>
    <sheet name="followupcomplication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5" i="7" l="1"/>
  <c r="Q55" i="7"/>
  <c r="R55" i="7"/>
  <c r="S55" i="7"/>
  <c r="T55" i="7"/>
  <c r="U55" i="7"/>
  <c r="V55" i="7"/>
  <c r="W55" i="7"/>
  <c r="O55" i="7"/>
  <c r="I55" i="7"/>
  <c r="J55" i="7"/>
  <c r="K55" i="7"/>
  <c r="L55" i="7"/>
  <c r="H55" i="7"/>
  <c r="AQ3" i="7"/>
  <c r="AQ4" i="7"/>
  <c r="AQ5" i="7"/>
  <c r="AQ6" i="7"/>
  <c r="AQ7" i="7"/>
  <c r="AQ8" i="7"/>
  <c r="AQ9" i="7"/>
  <c r="AQ10" i="7"/>
  <c r="AQ11" i="7"/>
  <c r="AQ12" i="7"/>
  <c r="AQ13" i="7"/>
  <c r="AQ14" i="7"/>
  <c r="AQ15" i="7"/>
  <c r="AQ16" i="7"/>
  <c r="AQ17" i="7"/>
  <c r="AQ18" i="7"/>
  <c r="AQ19" i="7"/>
  <c r="AQ20" i="7"/>
  <c r="AQ21" i="7"/>
  <c r="AQ22" i="7"/>
  <c r="AQ23" i="7"/>
  <c r="AQ24" i="7"/>
  <c r="AQ25" i="7"/>
  <c r="AQ26" i="7"/>
  <c r="AQ27" i="7"/>
  <c r="AQ28" i="7"/>
  <c r="AQ29" i="7"/>
  <c r="AQ30" i="7"/>
  <c r="AQ31" i="7"/>
  <c r="AQ32" i="7"/>
  <c r="AQ33" i="7"/>
  <c r="AQ34" i="7"/>
  <c r="AQ35" i="7"/>
  <c r="AQ36" i="7"/>
  <c r="AQ37" i="7"/>
  <c r="AQ38" i="7"/>
  <c r="AQ39" i="7"/>
  <c r="AQ40" i="7"/>
  <c r="AQ41" i="7"/>
  <c r="AQ42" i="7"/>
  <c r="AQ43" i="7"/>
  <c r="AQ44" i="7"/>
  <c r="AQ45" i="7"/>
  <c r="AQ46" i="7"/>
  <c r="AQ47" i="7"/>
  <c r="AQ48" i="7"/>
  <c r="AQ49" i="7"/>
  <c r="AQ50" i="7"/>
  <c r="AQ2" i="7"/>
  <c r="P58" i="7"/>
  <c r="Q58" i="7"/>
  <c r="R58" i="7"/>
  <c r="S58" i="7"/>
  <c r="T58" i="7"/>
  <c r="U58" i="7"/>
  <c r="V58" i="7"/>
  <c r="W58" i="7"/>
  <c r="O58" i="7"/>
  <c r="P57" i="7"/>
  <c r="Q57" i="7"/>
  <c r="R57" i="7"/>
  <c r="S57" i="7"/>
  <c r="T57" i="7"/>
  <c r="U57" i="7"/>
  <c r="V57" i="7"/>
  <c r="W57" i="7"/>
  <c r="O57" i="7"/>
  <c r="P56" i="7"/>
  <c r="Q56" i="7"/>
  <c r="R56" i="7"/>
  <c r="S56" i="7"/>
  <c r="T56" i="7"/>
  <c r="U56" i="7"/>
  <c r="V56" i="7"/>
  <c r="W56" i="7"/>
  <c r="O56" i="7"/>
  <c r="I58" i="7"/>
  <c r="I78" i="7" s="1"/>
  <c r="J58" i="7"/>
  <c r="J78" i="7" s="1"/>
  <c r="K58" i="7"/>
  <c r="K78" i="7" s="1"/>
  <c r="L58" i="7"/>
  <c r="L78" i="7" s="1"/>
  <c r="H58" i="7"/>
  <c r="H78" i="7" s="1"/>
  <c r="I57" i="7"/>
  <c r="I77" i="7" s="1"/>
  <c r="J57" i="7"/>
  <c r="J77" i="7" s="1"/>
  <c r="K57" i="7"/>
  <c r="K77" i="7" s="1"/>
  <c r="L57" i="7"/>
  <c r="L77" i="7" s="1"/>
  <c r="H57" i="7"/>
  <c r="H77" i="7" s="1"/>
  <c r="I56" i="7"/>
  <c r="J56" i="7"/>
  <c r="K56" i="7"/>
  <c r="L56" i="7"/>
  <c r="H56" i="7"/>
  <c r="M67" i="7"/>
  <c r="M59" i="7"/>
  <c r="I61" i="7"/>
  <c r="J61" i="7"/>
  <c r="K61" i="7"/>
  <c r="L61" i="7"/>
  <c r="H61" i="7"/>
  <c r="I62" i="7"/>
  <c r="J62" i="7"/>
  <c r="K62" i="7"/>
  <c r="L62" i="7"/>
  <c r="H62" i="7"/>
  <c r="K66" i="7"/>
  <c r="H66" i="7"/>
  <c r="I66" i="7"/>
  <c r="I51" i="7"/>
  <c r="J51" i="7"/>
  <c r="K51" i="7"/>
  <c r="L51" i="7"/>
  <c r="H51" i="7"/>
  <c r="G7" i="7"/>
  <c r="G51" i="7" s="1"/>
  <c r="E51" i="7"/>
  <c r="M3" i="4"/>
  <c r="M2" i="4"/>
  <c r="CJ51" i="6"/>
  <c r="BE46" i="6"/>
  <c r="R61" i="6"/>
  <c r="Q61" i="6"/>
  <c r="Q60" i="6"/>
  <c r="Q57" i="6"/>
  <c r="Q56" i="6"/>
  <c r="P57" i="6"/>
  <c r="P56" i="6"/>
  <c r="P59" i="6"/>
  <c r="O58" i="6"/>
  <c r="O56" i="6"/>
  <c r="N56" i="6"/>
  <c r="M57" i="6"/>
  <c r="G6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B8" i="6"/>
  <c r="BC8" i="6"/>
  <c r="BD8" i="6"/>
  <c r="BE8" i="6"/>
  <c r="BF8" i="6"/>
  <c r="BG8" i="6"/>
  <c r="BH8" i="6"/>
  <c r="BI8" i="6"/>
  <c r="BJ8" i="6"/>
  <c r="BK8" i="6"/>
  <c r="BL8" i="6"/>
  <c r="BM8" i="6"/>
  <c r="BN8" i="6"/>
  <c r="BO8" i="6"/>
  <c r="BP8" i="6"/>
  <c r="BQ8" i="6"/>
  <c r="BR8" i="6"/>
  <c r="BS8" i="6"/>
  <c r="BT8" i="6"/>
  <c r="BU8" i="6"/>
  <c r="BV8" i="6"/>
  <c r="BW8" i="6"/>
  <c r="BX8" i="6"/>
  <c r="BY8" i="6"/>
  <c r="BZ8" i="6"/>
  <c r="CA8" i="6"/>
  <c r="CB8" i="6"/>
  <c r="CC8" i="6"/>
  <c r="CD8" i="6"/>
  <c r="CE8" i="6"/>
  <c r="CF8" i="6"/>
  <c r="CG8" i="6"/>
  <c r="CH8" i="6"/>
  <c r="CI8" i="6"/>
  <c r="CJ8" i="6"/>
  <c r="CK8" i="6"/>
  <c r="CL8" i="6"/>
  <c r="J8" i="6"/>
  <c r="M5" i="4"/>
  <c r="M2" i="2"/>
  <c r="M3" i="2"/>
  <c r="J4" i="3"/>
  <c r="M6" i="4"/>
  <c r="M4" i="4"/>
  <c r="J2" i="3"/>
  <c r="J8" i="3"/>
  <c r="J7" i="3"/>
  <c r="G229" i="3"/>
  <c r="J6" i="3"/>
  <c r="J3" i="3"/>
  <c r="J11" i="3"/>
  <c r="J9" i="3"/>
  <c r="J5" i="3"/>
  <c r="G205" i="2"/>
  <c r="K2" i="2"/>
  <c r="K197" i="4"/>
  <c r="R2" i="4"/>
  <c r="M4" i="2"/>
  <c r="K4" i="2"/>
  <c r="M6" i="2"/>
  <c r="K176" i="4"/>
  <c r="K175" i="4"/>
  <c r="K174" i="4"/>
  <c r="K173" i="4"/>
  <c r="K161" i="4"/>
  <c r="K160" i="4"/>
  <c r="K136" i="4"/>
  <c r="K135" i="4"/>
  <c r="K134" i="4"/>
  <c r="K133" i="4"/>
  <c r="J10" i="3"/>
  <c r="J12" i="3"/>
  <c r="E202" i="3"/>
  <c r="M7" i="2"/>
  <c r="M5" i="2"/>
  <c r="I12" i="3"/>
  <c r="I8" i="3"/>
  <c r="I10" i="3"/>
  <c r="I11" i="3"/>
  <c r="I9" i="3"/>
  <c r="I6" i="3"/>
  <c r="I4" i="3"/>
  <c r="I7" i="3"/>
  <c r="I3" i="3"/>
  <c r="I2" i="3"/>
  <c r="I5" i="3"/>
  <c r="L2" i="2"/>
  <c r="L4" i="2"/>
  <c r="L3" i="2"/>
  <c r="K3" i="2"/>
  <c r="X55" i="7" l="1"/>
  <c r="X58" i="7"/>
  <c r="X56" i="7"/>
  <c r="X57" i="7"/>
  <c r="AQ51" i="7"/>
  <c r="N55" i="7"/>
  <c r="N56" i="7"/>
  <c r="L76" i="7" s="1"/>
  <c r="N61" i="7"/>
  <c r="N62" i="7"/>
  <c r="S5" i="4"/>
  <c r="S2" i="4"/>
  <c r="M9" i="4"/>
  <c r="M8" i="4"/>
  <c r="M12" i="2"/>
  <c r="J14" i="3"/>
  <c r="I14" i="3"/>
  <c r="L12" i="2"/>
  <c r="K12" i="2"/>
  <c r="X59" i="7" l="1"/>
  <c r="N67" i="7"/>
  <c r="K76" i="7"/>
  <c r="J75" i="7"/>
  <c r="L75" i="7"/>
  <c r="N59" i="7"/>
  <c r="H75" i="7"/>
  <c r="H76" i="7"/>
  <c r="I75" i="7"/>
  <c r="K75" i="7"/>
  <c r="J76" i="7"/>
  <c r="I76" i="7"/>
  <c r="N2" i="2"/>
  <c r="N5" i="2"/>
  <c r="N3" i="2"/>
  <c r="N4" i="2"/>
  <c r="N7" i="2"/>
  <c r="N6" i="2"/>
  <c r="O5" i="4"/>
  <c r="O4" i="4"/>
  <c r="O2" i="4"/>
  <c r="O3" i="4"/>
  <c r="N3" i="4"/>
  <c r="N2" i="4"/>
  <c r="N5" i="4"/>
  <c r="N4" i="4"/>
  <c r="N6" i="4"/>
  <c r="K8" i="3"/>
  <c r="K9" i="3"/>
  <c r="K7" i="3"/>
  <c r="K4" i="3"/>
  <c r="K10" i="3"/>
  <c r="K6" i="3"/>
  <c r="K3" i="3"/>
  <c r="K11" i="3"/>
  <c r="K2" i="3"/>
  <c r="K5" i="3"/>
  <c r="K12" i="3"/>
  <c r="K14" i="3" l="1"/>
</calcChain>
</file>

<file path=xl/sharedStrings.xml><?xml version="1.0" encoding="utf-8"?>
<sst xmlns="http://schemas.openxmlformats.org/spreadsheetml/2006/main" count="6047" uniqueCount="1068">
  <si>
    <t>Author</t>
  </si>
  <si>
    <t>Title</t>
  </si>
  <si>
    <t>Year</t>
  </si>
  <si>
    <t>Study Type</t>
  </si>
  <si>
    <t>Target</t>
  </si>
  <si>
    <t>Intervention type</t>
  </si>
  <si>
    <t>Number of patients</t>
  </si>
  <si>
    <t>Age</t>
  </si>
  <si>
    <t>M:F</t>
  </si>
  <si>
    <t>Diagnosis</t>
  </si>
  <si>
    <t>Type of pain</t>
  </si>
  <si>
    <t>Pain assessment tool</t>
  </si>
  <si>
    <t>Immediate pain post-injury</t>
  </si>
  <si>
    <t>Pain prior to intervention</t>
  </si>
  <si>
    <t>Duration of pain</t>
  </si>
  <si>
    <t>Post-operative pain</t>
  </si>
  <si>
    <t>Follow-up duration</t>
  </si>
  <si>
    <t>Change in pain intensity</t>
  </si>
  <si>
    <t>Complications</t>
  </si>
  <si>
    <t>Quality of life measure</t>
  </si>
  <si>
    <t>Quality of life improvment</t>
  </si>
  <si>
    <t>Change in medication</t>
  </si>
  <si>
    <t>Notes</t>
  </si>
  <si>
    <t>Plangger, C A, Fischer, J, Grunert, V, Mohsenipour, I</t>
  </si>
  <si>
    <t>Tractotomy and partial vertical nucleotomy--for treatment of special forms of trigeminal neuralgia and cancer pain of face and neck</t>
  </si>
  <si>
    <t>(used preview - couldn't get full article)</t>
  </si>
  <si>
    <t>subnucleus caudalis</t>
  </si>
  <si>
    <t>tractotomy + partial vertical nucleotomy</t>
  </si>
  <si>
    <t>mean=68 (54-84)</t>
  </si>
  <si>
    <t>67%F, 33%M</t>
  </si>
  <si>
    <t>trigeminal neuralgia</t>
  </si>
  <si>
    <t>N/A</t>
  </si>
  <si>
    <t>mean=8yrs</t>
  </si>
  <si>
    <t>almost pain-free (7/12)</t>
  </si>
  <si>
    <t>6 yrs</t>
  </si>
  <si>
    <t>mean=60 (44-72)</t>
  </si>
  <si>
    <t>4M:2F</t>
  </si>
  <si>
    <t>tumor-related facial pain</t>
  </si>
  <si>
    <t>pain-free (3/6)</t>
  </si>
  <si>
    <t>M</t>
  </si>
  <si>
    <t>traumatic lesion of Vth nerve</t>
  </si>
  <si>
    <t>freed from complaints</t>
  </si>
  <si>
    <t>postherpetic neuralgia</t>
  </si>
  <si>
    <t>Bernard Jr., E.J, Nashold Jr., B.S., Caputi, F., and Moossy, J J</t>
  </si>
  <si>
    <t>Nucleus caudalis DREZ lesions for facial pain</t>
  </si>
  <si>
    <t>retrospective cohort study</t>
  </si>
  <si>
    <t>trigeminal nucleus caudalis</t>
  </si>
  <si>
    <t>nucleus caudalis DREZ lesioning (thermocoagulation)</t>
  </si>
  <si>
    <t>28-78 (mean:58)</t>
  </si>
  <si>
    <t>8M:10F</t>
  </si>
  <si>
    <t>Variable; Post-herpetic neuralgia</t>
  </si>
  <si>
    <t>Burning; Sharp/penetrating; Dull</t>
  </si>
  <si>
    <t>3 to 154 months</t>
  </si>
  <si>
    <t>Reported as satisfaction/improvement scale only</t>
  </si>
  <si>
    <t>1 - 48 months</t>
  </si>
  <si>
    <t>5% Immediate to 26% F/up</t>
  </si>
  <si>
    <t>5% Immediate to 16% F/up</t>
  </si>
  <si>
    <t>32% Immediate; 32% follow-up</t>
  </si>
  <si>
    <t>58% Immediate to 26% F/up</t>
  </si>
  <si>
    <t>1 intraoperative brainstem stroke, 1 postoperative MI with patient hx</t>
  </si>
  <si>
    <t>Results most favourable for post-herpetic neuralgia; patients with burning/lancinating/penetrating pain; patients with pain duration &lt; 4 years</t>
  </si>
  <si>
    <t>E: pain free, no meds; G: pain free, no opioids; F: less pain on fewer medications; P: unchanged or more severe</t>
  </si>
  <si>
    <t>Hitchcock, E., and Teixeira, M.J.</t>
  </si>
  <si>
    <t>Pontine stereotactic surgery and facial nociception</t>
  </si>
  <si>
    <t>No Access</t>
  </si>
  <si>
    <t>Multiple</t>
  </si>
  <si>
    <t>Schvarcz, J R</t>
  </si>
  <si>
    <t>Trigeminal DREZ</t>
  </si>
  <si>
    <t>Letter to the editor about how NC DREZ wasn't new in 1986 and Nashold shouldn't have called it a new procedure in his article in Neurosurgery</t>
  </si>
  <si>
    <t>Bernard Jr. E.J., Nashold Jr. B.S., and Caputi F</t>
  </si>
  <si>
    <t>Clinical review of nucleus caudalis dorsal root entry zone lesions for facial pain</t>
  </si>
  <si>
    <t>Retrospective review</t>
  </si>
  <si>
    <t>nucleus caudalis</t>
  </si>
  <si>
    <t>caudalis nucleus DREZ (thermocoagulation)</t>
  </si>
  <si>
    <t>28-76 years. Mean: 56</t>
  </si>
  <si>
    <t>Post-herpetic neuralgia, tic doulourex, neoplasm, dental procedure, anesthesia dolorosa</t>
  </si>
  <si>
    <t>Burning; sharp; dull</t>
  </si>
  <si>
    <t>Excellent = pain free; Good = pain free with non-narcotic pain meds; Fair = reduced pain with narcotics in reduced quantities; Poor = pain unchanged or more severe</t>
  </si>
  <si>
    <t>3 months to 13 years</t>
  </si>
  <si>
    <t>2 weeks; up to 4 years</t>
  </si>
  <si>
    <t>Good/Excellent results: 85% immediately; 52% on delayed follow-up</t>
  </si>
  <si>
    <t>Intraoperative stroke in 1 patient; MI -&gt; pneumonia -&gt; meningitis in 1 patient; 20 cases of transient, mild, ipsilateral dysmetria</t>
  </si>
  <si>
    <t>More favourable outcomes in the post-herpetic neuralgia group (67%), followed by 33% in patients with precipitant dental procedure, 25% neoplasms, and 20% for tic douloureux,</t>
  </si>
  <si>
    <t>Ishijima, B</t>
  </si>
  <si>
    <t>Spinal and medullary DREZ lesions for deafferentiation pain.</t>
  </si>
  <si>
    <t>Ishijima, B., Shimoji, K., Shimizu, H., Takahashi, H., and Suzuki, I</t>
  </si>
  <si>
    <t>Lesions of Spinal and Trigeminal Dorsal Root Entry Zone for Deafferentation Pain</t>
  </si>
  <si>
    <t>Nashold Jr., B S</t>
  </si>
  <si>
    <t>Neurosurgical technique of the dorsal root entry zone operation</t>
  </si>
  <si>
    <t>Discussion of neurosurgical technique, neuroanatomical sites for DREZ, DREZ electrode and lesion generation. Not a primary article with results</t>
  </si>
  <si>
    <t>Brachial plexus avulsion, paraplegia, post-herpetic pain</t>
  </si>
  <si>
    <t>Abstract mentions &gt;400 DREZ procedures with overall good results in 60% of patients, but no specifics are touched upon in the article.</t>
  </si>
  <si>
    <t>Rossitch Jr., E, Zeidman, S M, Nashold Jr., B S</t>
  </si>
  <si>
    <t>Nucleus caudalis DREZ for facial pain due to cancer</t>
  </si>
  <si>
    <t>chart review</t>
  </si>
  <si>
    <t>nucleus caudalis DREZ</t>
  </si>
  <si>
    <t>F</t>
  </si>
  <si>
    <t>posterior fossa microglioma</t>
  </si>
  <si>
    <t>aching- R V1</t>
  </si>
  <si>
    <t>21 mo</t>
  </si>
  <si>
    <t>G immdiately and on f/u</t>
  </si>
  <si>
    <t>40 mo</t>
  </si>
  <si>
    <t>immediately and on f/u</t>
  </si>
  <si>
    <t>1 postop CSF leak needing lumbar drain (dont know which patient)</t>
  </si>
  <si>
    <t>excellent=complete pain relief; good=pain decreased, activity not limited; fair=pain present but less tham pre-op, activity limited; poor=pain same or worse than pre-op</t>
  </si>
  <si>
    <t>lacrimal gland carcinoma</t>
  </si>
  <si>
    <t>aching- R V1, V2</t>
  </si>
  <si>
    <t>22 mo</t>
  </si>
  <si>
    <t>E immediately, F on f/u</t>
  </si>
  <si>
    <t>8 mo</t>
  </si>
  <si>
    <t>on f/u</t>
  </si>
  <si>
    <t>immediately</t>
  </si>
  <si>
    <t>temporal meningioma</t>
  </si>
  <si>
    <t>burning- L V1, V2, V3</t>
  </si>
  <si>
    <t>20 mo</t>
  </si>
  <si>
    <t>G immediately, F on f/u</t>
  </si>
  <si>
    <t>12 mo</t>
  </si>
  <si>
    <t>craniopharyngioma</t>
  </si>
  <si>
    <t>96 mo</t>
  </si>
  <si>
    <t>10 mo</t>
  </si>
  <si>
    <t>orbital fibrosarcoma</t>
  </si>
  <si>
    <t>burning- L V1, V2</t>
  </si>
  <si>
    <t>24 mo</t>
  </si>
  <si>
    <t>E immediately and on f/u</t>
  </si>
  <si>
    <t>2 mo</t>
  </si>
  <si>
    <t>Rawlings 3rd, C E, el-Naggar, A O, Nashold Jr., B S</t>
  </si>
  <si>
    <t>The DREZ procedure: an update on technique</t>
  </si>
  <si>
    <t>review of surgical techniques for different conditions</t>
  </si>
  <si>
    <t>multiple</t>
  </si>
  <si>
    <t>Young, J N, Nashold Jr., B S, Cosman, E R</t>
  </si>
  <si>
    <t>A new insulated caudalis nucleus DREZ electrode. Technical note</t>
  </si>
  <si>
    <t>technical note</t>
  </si>
  <si>
    <t>trigeminal nerve nucleus caudalis</t>
  </si>
  <si>
    <t>caudalis nucleus DREZ using insulated electrode</t>
  </si>
  <si>
    <t>facial pain</t>
  </si>
  <si>
    <t>obvious ataxia (2/9), questionable mild ataxia (2/9)</t>
  </si>
  <si>
    <t>Spiegelmann, R., Friedman, W. A., Ballinger, W. E., and Tedeschi, H.</t>
  </si>
  <si>
    <t>Anatomic examination of a case of open trigeminal nucleotomy (nucleus caudalis dorsal root entry zone lesions) for facial pain</t>
  </si>
  <si>
    <t>Case reports</t>
  </si>
  <si>
    <t>Nucleus caudalis</t>
  </si>
  <si>
    <t>DREZ followed by caudalis nucleotomy</t>
  </si>
  <si>
    <t>Female</t>
  </si>
  <si>
    <t>Post-herpetic neuralgia</t>
  </si>
  <si>
    <t>Burning</t>
  </si>
  <si>
    <t>1 year</t>
  </si>
  <si>
    <t>Pain free with recurrence 6 months after DREZ lesion; pain free 1 year after nucleotomy</t>
  </si>
  <si>
    <t>Pain free following second procedure (nucleotomy)</t>
  </si>
  <si>
    <t>Transient ataxia with persistent right Brown-Sequard syndrome following DREZ; Right XI nerve palsy following nucleotomy</t>
  </si>
  <si>
    <t>Caudalis nucleotomy</t>
  </si>
  <si>
    <t>Male</t>
  </si>
  <si>
    <t>Post-surgical (acoustic neuroma removal) trigeminal neuralgia</t>
  </si>
  <si>
    <t>&gt; 1 year</t>
  </si>
  <si>
    <t>Pain free</t>
  </si>
  <si>
    <t>Painful torticollis secondary to XI nerve palsy, aspiration pneumonia causing death due to ventilatory insufficiency</t>
  </si>
  <si>
    <t>Patient had pre-existing ataxia and cranial nerve palsies including left-sided VII, VIII, IX, and X palsies following original procedure and several unsuccessful attempts at rhizotomy</t>
  </si>
  <si>
    <t>Sampson, J. H., and Nashold Jr., B. S.</t>
  </si>
  <si>
    <t>Facial pain due to vascular lesions of the brain stem relieved by dorsal root entry zone lesions in the nucleus caudalis. Report of two cases</t>
  </si>
  <si>
    <t>Case report</t>
  </si>
  <si>
    <t>DREZ (thermocoagulation)</t>
  </si>
  <si>
    <t>Post-stroke facial pain</t>
  </si>
  <si>
    <t>Deep and boring</t>
  </si>
  <si>
    <t>10 months</t>
  </si>
  <si>
    <t>4 years</t>
  </si>
  <si>
    <t>Still pain free</t>
  </si>
  <si>
    <t>Decreased left facial pinprick sensation, worsened left arm dysmetria (not bothersome)</t>
  </si>
  <si>
    <t>Constant burning, numbness</t>
  </si>
  <si>
    <t>3.5 years</t>
  </si>
  <si>
    <t>50% pain reduction from POD 8</t>
  </si>
  <si>
    <t>4 months</t>
  </si>
  <si>
    <t>50% pain reduction</t>
  </si>
  <si>
    <t>Transient dysmetria</t>
  </si>
  <si>
    <t>Patient died 4 months post-op following surgery for AVM</t>
  </si>
  <si>
    <t>Chen, HJ</t>
  </si>
  <si>
    <t>Facial pain relieved by dorsal root entry zone lesions in the trigeminal nucleus caudalis: report of two cases</t>
  </si>
  <si>
    <t>Nashold Jr., B S, el-Naggar, A O, Ovelmen-Levitt, J, Abdul-Hak, M</t>
  </si>
  <si>
    <t>A new design of radiofrequency lesion electrodes for use in the caudalis nucleus DREZ operation. Technical note</t>
  </si>
  <si>
    <t>radiofrequency lesion electrodes (right-angled)</t>
  </si>
  <si>
    <t>6M:15F (in total)</t>
  </si>
  <si>
    <t>post-tic dysesthesia</t>
  </si>
  <si>
    <t>*excellent to good - 43%</t>
  </si>
  <si>
    <t>7 post op ataxia (5 had preop ataxia and did not worsen, 2 mild new ataxia which resolved), 1 tingling sensation in leg (resolved)</t>
  </si>
  <si>
    <t>excellent=pain-free with no meds; good=pain-free taking analgesic drugs; fair=less pain, on less drugs including narcotics; poor=pain unchanged ro worse</t>
  </si>
  <si>
    <t>post-herpetic pain</t>
  </si>
  <si>
    <t>*poor to fair - 20%</t>
  </si>
  <si>
    <t>8 post op ataxia (5 had preop ataxia and did not worsen, 2 mild new ataxia which resolved), 1 tingling sensation in leg (resolved)</t>
  </si>
  <si>
    <t>brainstem stroke</t>
  </si>
  <si>
    <t>9 post op ataxia (5 had preop ataxia and did not worsen, 2 mild new ataxia which resolved), 1 tingling sensation in leg (resolved)</t>
  </si>
  <si>
    <t>brainstem (MS) plaque</t>
  </si>
  <si>
    <t>completely relieved</t>
  </si>
  <si>
    <t>10 post op ataxia (5 had preop ataxia and did not worsen, 2 mild new ataxia which resolved), 1 tingling sensation in leg (resolved)</t>
  </si>
  <si>
    <t>atypical tic</t>
  </si>
  <si>
    <t>excellent - recurrence in small area after 3 months</t>
  </si>
  <si>
    <t>11 post op ataxia (5 had preop ataxia and did not worsen, 2 mild new ataxia which resolved), 1 tingling sensation in leg (resolved)</t>
  </si>
  <si>
    <t>facial trauma</t>
  </si>
  <si>
    <t>poor</t>
  </si>
  <si>
    <t>12 post op ataxia (5 had preop ataxia and did not worsen, 2 mild new ataxia which resolved), 1 tingling sensation in leg (resolved)</t>
  </si>
  <si>
    <t>postop sinus surgery</t>
  </si>
  <si>
    <t>13 post op ataxia (5 had preop ataxia and did not worsen, 2 mild new ataxia which resolved), 1 tingling sensation in leg (resolved)</t>
  </si>
  <si>
    <t>gasserian tumor removal</t>
  </si>
  <si>
    <t>14 post op ataxia (5 had preop ataxia and did not worsen, 2 mild new ataxia which resolved), 1 tingling sensation in leg (resolved)</t>
  </si>
  <si>
    <t>migraine-cluster headaches</t>
  </si>
  <si>
    <t>good (but pain eventually returned)</t>
  </si>
  <si>
    <t>15 post op ataxia (5 had preop ataxia and did not worsen, 2 mild new ataxia which resolved), 1 tingling sensation in leg (resolved)</t>
  </si>
  <si>
    <t>Grigoryan Yu, A, Slavin, K V, Ogleznev, KYa</t>
  </si>
  <si>
    <t>Ultrasonic lesion of the trigeminal nucleus caudalis for deafferentation facial pain</t>
  </si>
  <si>
    <t>ultrasonic trigeminal nucleotomy</t>
  </si>
  <si>
    <t>percutaneous root lesion</t>
  </si>
  <si>
    <t>1.5 years</t>
  </si>
  <si>
    <t>pain free</t>
  </si>
  <si>
    <t>50 mo</t>
  </si>
  <si>
    <t>none</t>
  </si>
  <si>
    <t>62 mo</t>
  </si>
  <si>
    <t>unchanged</t>
  </si>
  <si>
    <t>46 mo</t>
  </si>
  <si>
    <t>herpes</t>
  </si>
  <si>
    <t>5 years</t>
  </si>
  <si>
    <t>37 mo</t>
  </si>
  <si>
    <t>contralateral hypaesthesia</t>
  </si>
  <si>
    <t>27 mo</t>
  </si>
  <si>
    <t>tumour</t>
  </si>
  <si>
    <t>3 years</t>
  </si>
  <si>
    <t>pain decreased</t>
  </si>
  <si>
    <t>28 mo</t>
  </si>
  <si>
    <t>42 mo</t>
  </si>
  <si>
    <t>Brown-Sequard syndrome, slight ataxia</t>
  </si>
  <si>
    <t>10 years</t>
  </si>
  <si>
    <t>31 mo</t>
  </si>
  <si>
    <t>36 mo</t>
  </si>
  <si>
    <t>pain free, then mild recurrence</t>
  </si>
  <si>
    <t>30 mo</t>
  </si>
  <si>
    <t>paresis, slight ataxia</t>
  </si>
  <si>
    <t>2 years</t>
  </si>
  <si>
    <t>18 mo</t>
  </si>
  <si>
    <t>19 mo</t>
  </si>
  <si>
    <t>slight ataxia</t>
  </si>
  <si>
    <t>Gorecki, J P, Nashold, B S</t>
  </si>
  <si>
    <t>The Duke experience with the nucleus caudalis DREZ operation</t>
  </si>
  <si>
    <t>anesthesia dolorosa after procedures for trigeminal neuralgia</t>
  </si>
  <si>
    <t>excellent pain relief (4/14), good (3/14), fair (1/14), poor (3/14), unknown (3/14)</t>
  </si>
  <si>
    <t>mean = 3 mos for whole group, min 1 mo</t>
  </si>
  <si>
    <t>ataxia of upper extremity or gait ataxia in 18/46 (39%)</t>
  </si>
  <si>
    <t>atypical facial pain</t>
  </si>
  <si>
    <t>excellent pain relief (1/8), good (5/8), poor (1/8), unknown (1/8)</t>
  </si>
  <si>
    <t>post herpetic pain</t>
  </si>
  <si>
    <t>excellent pain relief (3/8), good (2/8), fair (1/8), poor (1/8), unknown (1/8)</t>
  </si>
  <si>
    <t>stroke</t>
  </si>
  <si>
    <t>excellent pain relief (1/5), good (3/5), unknown (1/5)</t>
  </si>
  <si>
    <t>other: 4 prior facial trauma or dental/nasal surgery, 4 headache, 1 MS, 1 trigeminal tumour, 1 Gamma Knife radiation for acoustic tumor</t>
  </si>
  <si>
    <t>Bullard, D. E., and Nashold Jr., B. S.</t>
  </si>
  <si>
    <t>The caudalis DREZ for facial pain</t>
  </si>
  <si>
    <t>Kanpolat, Y, Savas, A, Batay, F, Sinav, A</t>
  </si>
  <si>
    <t>Computed tomography-guided trigeminal tractotomy-nucleotomy in the management of vagoglossopharyngeal and geniculate neuralgias</t>
  </si>
  <si>
    <t>retrospective review</t>
  </si>
  <si>
    <t>trigeminal tract + nucleus</t>
  </si>
  <si>
    <t>CT-guided trigeminal tractotomy-nucleotomy</t>
  </si>
  <si>
    <t>39-63 (mean=50.5)</t>
  </si>
  <si>
    <t>6M, 3F</t>
  </si>
  <si>
    <t>vagoglossopharyngeal neuralgia (6/9), geniculate neuralgia (3/9)</t>
  </si>
  <si>
    <t>excellent pain relief (6/9), good pain relief (3/9)- 3 needed repeat TR-NC</t>
  </si>
  <si>
    <t>1 lost to FUP, 8/9 (5-84 mos, mean= 49.5 mos)</t>
  </si>
  <si>
    <t>good (3/9)</t>
  </si>
  <si>
    <t>excellent (6/9)</t>
  </si>
  <si>
    <t>temporary ataxia (2/9)</t>
  </si>
  <si>
    <t>excellent= complete pain relief; good= pain controlled more than 90%in severity and frequency without meds</t>
  </si>
  <si>
    <t>Kanpolat, Y, Savas, A, Caglar, S, Aydin, V, Tascioglu, A B, Akyar, S</t>
  </si>
  <si>
    <t>Computed tomography-guided percutaneous trigeminal tractotomy-nucleotomy</t>
  </si>
  <si>
    <t>CT-guided percutaneous trigeminal tractotomy-nucleotomy</t>
  </si>
  <si>
    <t>atypical facial neuralgia</t>
  </si>
  <si>
    <t>complete or partial satisfactory pain control (5/7), ineffective (2/7 - underwent nucleus caudalis drez; ineffective in 1)</t>
  </si>
  <si>
    <t>30-116 mos, avg=62 mos</t>
  </si>
  <si>
    <t>temporary ataxia (4/30)</t>
  </si>
  <si>
    <t>pain caused by craniofacial malignancies</t>
  </si>
  <si>
    <t>complete pain relief (5/8), partial pain relief (1/8), 2 underwent subsequent nucleus caudalis DREZ (1 with completely controlled pain, 1 with partial but unsatisfactory pain control)</t>
  </si>
  <si>
    <t>glossopharyngeal neuralgia</t>
  </si>
  <si>
    <t>complete or satisfactory pain control in all patients</t>
  </si>
  <si>
    <t>geniculate neuralgia</t>
  </si>
  <si>
    <t>failed trigeminal neuralgia</t>
  </si>
  <si>
    <t>effective (2/3), poor response (1/3 - underwent nucleus caudalis drez which controlled pain partially + satisfactorily)</t>
  </si>
  <si>
    <t>post-herpetic neuralgia</t>
  </si>
  <si>
    <t>complete pain control (2/2)</t>
  </si>
  <si>
    <t>anesthesia dolorosa</t>
  </si>
  <si>
    <t>ineffective (1/1)</t>
  </si>
  <si>
    <t>Gorecki, J P</t>
  </si>
  <si>
    <t>Caudalis tractotomy nucleotomy</t>
  </si>
  <si>
    <t>retrospective chart analysis</t>
  </si>
  <si>
    <t>VDS (0-10)</t>
  </si>
  <si>
    <t>VDS = 7/10</t>
  </si>
  <si>
    <t>VDS= 6/10, 0% immediate improvement, 10% later</t>
  </si>
  <si>
    <t>mean= 32 mos (11-61 mos)</t>
  </si>
  <si>
    <t>fair</t>
  </si>
  <si>
    <t>yes; 15 ipsilateral extremity dysfunction, 6 ataxia, 3 "turtleneck" tightness, 2 hearing loss, 1 vertigo, 1 ptosis, 1 aseptic meningitis, 1 loss of sight, 1 retinal artery embolus, 1 suicide, 1 attempted suicide</t>
  </si>
  <si>
    <t>patient perception</t>
  </si>
  <si>
    <t>same</t>
  </si>
  <si>
    <t>preop 46/46 using narcotics, post-op 15/46 using narcotics</t>
  </si>
  <si>
    <t>N/A; 15 ipsilateral extremity dysfunction, 6 ataxia, 3 "turtleneck" tightness, 2 hearing loss, 1 vertigo, 1 ptosis, 1 aseptic meningitis, 1 loss of sight, 1 retinal artery embolus, 1 suicide, 1 attempted suicide</t>
  </si>
  <si>
    <t>VDS= 10/10</t>
  </si>
  <si>
    <t>VDS= 10/10, 0% immediate and later improvement</t>
  </si>
  <si>
    <t>worse</t>
  </si>
  <si>
    <t>VDS= 9/10</t>
  </si>
  <si>
    <t>VDS= 10/10, 0% immediate improvement, 80% later</t>
  </si>
  <si>
    <t>VDS= 6/10</t>
  </si>
  <si>
    <t>VDS= 8/10, 0% immediate and later improvement</t>
  </si>
  <si>
    <t>VDS= 8/10</t>
  </si>
  <si>
    <t>VDS= 8/10, 90% immediate improvement, 10% later</t>
  </si>
  <si>
    <t>VDS= 19/10, 0% immediate and later improvement</t>
  </si>
  <si>
    <t>VDS= 0/10, 100% immediate and later improvement</t>
  </si>
  <si>
    <t>excellent</t>
  </si>
  <si>
    <t>none; 15 ipsilateral extremity dysfunction, 6 ataxia, 3 "turtleneck" tightness, 2 hearing loss, 1 vertigo, 1 ptosis, 1 aseptic meningitis, 1 loss of sight, 1 retinal artery embolus, 1 suicide, 1 attempted suicide</t>
  </si>
  <si>
    <t>improved</t>
  </si>
  <si>
    <t>VDS= 10/10, 0% immediate improvement, 10% later</t>
  </si>
  <si>
    <t>VDS= 10/10, 0% immediate improvement, 40% later</t>
  </si>
  <si>
    <t>VDS= 6/10, 0% immediate and later improvement</t>
  </si>
  <si>
    <t>VDS= 9/10, 50% immediate and later improvement</t>
  </si>
  <si>
    <t>VDS= 10/10, 10% immediate improvement, 0% later</t>
  </si>
  <si>
    <t>VDS= 9/10, 0% immediate and later improvement</t>
  </si>
  <si>
    <t>VDS= 5/10, 0% immediate improvement, 75% later</t>
  </si>
  <si>
    <t>VDS= 10/10, 85% immediate improvement, 0% later</t>
  </si>
  <si>
    <t>VDS= 2/10, 100% immediate and later improvement</t>
  </si>
  <si>
    <t>post stroke pain</t>
  </si>
  <si>
    <t>somewhat improved</t>
  </si>
  <si>
    <t>VDS= 8/10, 0% immediate improvement, 75% later</t>
  </si>
  <si>
    <t>VDS= 8/10, 20% immediate and later improvement</t>
  </si>
  <si>
    <t>post surgical trauma</t>
  </si>
  <si>
    <t>headache</t>
  </si>
  <si>
    <t>multiple sclerosis</t>
  </si>
  <si>
    <t>VDS=6/10, 100% immediate improvement, N/A later</t>
  </si>
  <si>
    <t>schwanomma, left trigeminal</t>
  </si>
  <si>
    <t>VDS=7/10, 80% immediate improvement, 90% later</t>
  </si>
  <si>
    <t>VDS=4/10, 50% immediate improvement, 85% later</t>
  </si>
  <si>
    <t>VDS=8/10, 0% immediate and later improvement</t>
  </si>
  <si>
    <t>VDS= 0/10</t>
  </si>
  <si>
    <t>VDS= 10/10, 99% immediate improvement, 0% later</t>
  </si>
  <si>
    <t>VDS= 7/10, 100% immediate improvement, N/A later</t>
  </si>
  <si>
    <t>VDS=7/10, 75% immediate improvement, 25% later</t>
  </si>
  <si>
    <t>VDS= 7/10</t>
  </si>
  <si>
    <t>VDS=0/10, 85% immediate and later improvement</t>
  </si>
  <si>
    <t>VDS=6/10, 60% immediate improvement, 0% later</t>
  </si>
  <si>
    <t>Ward,T., and Levin, M.</t>
  </si>
  <si>
    <t>Case reports: headache caused by a spinal cord stimulator in the upper cervical spine</t>
  </si>
  <si>
    <t>Neuromodulation; cervical spinal cord stimulation</t>
  </si>
  <si>
    <t>Bilateral brachial plexitis; subsequent migraines with SCS insertion</t>
  </si>
  <si>
    <t>Severe, sharp, holocranial headaches</t>
  </si>
  <si>
    <t>Initiation of migraine headaches with stimulation of ?nucleus caudalis</t>
  </si>
  <si>
    <t>Insertion of SCS for brachial plexitis caused migraine headaches; with caudal migration of the electrodes the headaches were reduced in frequency/severity; hypothesized that nucleus caudalis was being stimulated before migration</t>
  </si>
  <si>
    <t>Broggi, G., Dones, I., Ferroli, P., Franzini, A., and Pluderi, M</t>
  </si>
  <si>
    <t>Contribution of thalamotomy, cordotomy and 'dorsal root entry zone' (DREZ) caudalis trigeminalis lesions in the treatment of chronic pain. [French]</t>
  </si>
  <si>
    <t>Gorge, H H</t>
  </si>
  <si>
    <t>Operative treatment of trigeminal neuralgia</t>
  </si>
  <si>
    <t>Husain, A M, Elliott, S L, Gorecki, J P, Burchiel, K J, Hsu, F, Meyerson, B, Long, D M</t>
  </si>
  <si>
    <t>Neurophysiological monitoring for the nucleus caudalis dorsal root entry zone operation</t>
  </si>
  <si>
    <t>mean= 53.8 years (37-70) for 5 patients</t>
  </si>
  <si>
    <t>2M:3F</t>
  </si>
  <si>
    <t>deafferentation pain after trauma</t>
  </si>
  <si>
    <t>immediate pain relief, but not at FUP</t>
  </si>
  <si>
    <t>3 mos</t>
  </si>
  <si>
    <t>migraine variant</t>
  </si>
  <si>
    <t>immediate pain relief sustained to FUP (bilaterally, for both procedures done)</t>
  </si>
  <si>
    <t>18 mos</t>
  </si>
  <si>
    <t>L truncal ataxia - resolved in few days</t>
  </si>
  <si>
    <t>unknown</t>
  </si>
  <si>
    <t>no pain relief immediately or at FUP</t>
  </si>
  <si>
    <t>7 mos</t>
  </si>
  <si>
    <t>pain relief immediately and at FUP (bilaterally, for both procedures done)</t>
  </si>
  <si>
    <t>14 mos</t>
  </si>
  <si>
    <t>postherpetic pain</t>
  </si>
  <si>
    <t>pain relief immediately and at FUP</t>
  </si>
  <si>
    <t>22 mos</t>
  </si>
  <si>
    <t>Chang, J W, Choi, J Y, Yoon, Y, Park, Y G, Chung, S S</t>
  </si>
  <si>
    <t>Unusual causes of trigeminal neuralgia treated by gamma knife radiosurgery. Report of two cases</t>
  </si>
  <si>
    <t>trigeminal nerve</t>
  </si>
  <si>
    <t>gamma knife radiosurgery</t>
  </si>
  <si>
    <t>electric shock-like, explosive</t>
  </si>
  <si>
    <t>9 yrs</t>
  </si>
  <si>
    <t>frequency and intensity of pain subsided, but not abolished</t>
  </si>
  <si>
    <t>8 mos</t>
  </si>
  <si>
    <t>400 mg to 200 mg carbamazepine per day</t>
  </si>
  <si>
    <t>12 yrs</t>
  </si>
  <si>
    <t>improved, limited relief</t>
  </si>
  <si>
    <t>6 mos</t>
  </si>
  <si>
    <t>800 mg to 400 mg carbamazepine per day</t>
  </si>
  <si>
    <t>Delgado-Lopez, P., Garcia-Salazar, F., Mateo-Sierra, O., Carrillo-Yague, R., Llaurado, G., Lopez, E</t>
  </si>
  <si>
    <t>Trigeminal nucleus caudalis dorsal root entry zone radiofrequency thermocoagulation for invalidating facial pain</t>
  </si>
  <si>
    <t>Anesthesia dolorosa from previous surgical intervention</t>
  </si>
  <si>
    <t>0% made worse</t>
  </si>
  <si>
    <t>33% immediate relief but reoccured with no improvement</t>
  </si>
  <si>
    <t>17% significant improvement but pain still present</t>
  </si>
  <si>
    <t>Complete/permanent relief 33%</t>
  </si>
  <si>
    <t>Venous embolism related to sitting position, bradycardia due to medulla manipulation (no morbidity/mortality)</t>
  </si>
  <si>
    <t>Only had access to abridged article</t>
  </si>
  <si>
    <t>Kanpolat, Y, Savas, A, Ugur, H C, Bozkurt, M</t>
  </si>
  <si>
    <t>The trigeminal tract and nucleus procedures in treatment of atypical facial pain</t>
  </si>
  <si>
    <t>throbbing</t>
  </si>
  <si>
    <t>1 yr</t>
  </si>
  <si>
    <t>good</t>
  </si>
  <si>
    <t>2 yrs</t>
  </si>
  <si>
    <t>good=no pain with or without meds; moderate=partial pain relief with meds; inadequate=same pain as before intervention</t>
  </si>
  <si>
    <t>4.5 yr</t>
  </si>
  <si>
    <t>10 yr</t>
  </si>
  <si>
    <t>moderate (after TR-NC twice + DREZ)</t>
  </si>
  <si>
    <t>13 yrs</t>
  </si>
  <si>
    <t>transient ataxia (returned to normal within 2 mos)</t>
  </si>
  <si>
    <t>11 yrs</t>
  </si>
  <si>
    <t>15 yrs</t>
  </si>
  <si>
    <t>moderate</t>
  </si>
  <si>
    <t>4 mos</t>
  </si>
  <si>
    <t>moderate (after TR-NC twice)</t>
  </si>
  <si>
    <t>3 yrs</t>
  </si>
  <si>
    <t>10 yrs</t>
  </si>
  <si>
    <t>5 yrs</t>
  </si>
  <si>
    <t>1.5 yrs</t>
  </si>
  <si>
    <t>7 yrs</t>
  </si>
  <si>
    <t>inadequate</t>
  </si>
  <si>
    <t>1 mo</t>
  </si>
  <si>
    <t>25 yrs</t>
  </si>
  <si>
    <t>2 mos</t>
  </si>
  <si>
    <t>4 yrs</t>
  </si>
  <si>
    <t>Teixeira, M J, Fonoff, E T, Montenegro, M C</t>
  </si>
  <si>
    <t>Dorsal root entry zone lesions for treatment of pain-related to radiation-induced plexopathy</t>
  </si>
  <si>
    <t>trigeminal nucleus and tract</t>
  </si>
  <si>
    <t>stereotactic trigeminal nucleotractotomy</t>
  </si>
  <si>
    <t>radiation-induced trigeminal neuropathy (had facial epithelioma)</t>
  </si>
  <si>
    <t>throbbing, heavy</t>
  </si>
  <si>
    <t>VAS</t>
  </si>
  <si>
    <t>24 mos</t>
  </si>
  <si>
    <t>complete relief (immediately and at 12 mos)</t>
  </si>
  <si>
    <t>12 mos</t>
  </si>
  <si>
    <t>transient upper limb ataxia (3 weeks)</t>
  </si>
  <si>
    <t>radiation-induced trigeminal neuropathy (had rhinopharynx carcinoma)</t>
  </si>
  <si>
    <t>stabbing, burning, heavy</t>
  </si>
  <si>
    <t>complete relief (immediately and at 14 mos)</t>
  </si>
  <si>
    <t>transient upper limb ataxia (4 weeks)</t>
  </si>
  <si>
    <t>Raslan, A M</t>
  </si>
  <si>
    <t>Percutaneous computed tomography-guided radiofrequency ablation of upper spinal cord pain pathways for cancer-related pain</t>
  </si>
  <si>
    <t>spinothalamic tract (41); trigeminal nucleus/tract (10)</t>
  </si>
  <si>
    <t>41 spinothalamic tractotomy, 10 trigeminal tractomtomy-nucleotomy</t>
  </si>
  <si>
    <t>18-82; mean=52.1</t>
  </si>
  <si>
    <t>33M:18F</t>
  </si>
  <si>
    <t>cancer (24 pleural mesothelioma, 2 metastatic adenocarcinoma in GI tract, 1 temporal meningioma, 5 breast cancer, 4 bronchogenic carcinoma, 3 tongue cancer, 2 multiple myeloma, 10 others)</t>
  </si>
  <si>
    <t>degree of pain relief, VAS, total sleeping hours</t>
  </si>
  <si>
    <t>VAS mean = 8.5; total sleeping hours mean = 3.25</t>
  </si>
  <si>
    <t>immediate post op VAS mean = 1.2, sleeping hours mean=7.1; 1 mo VAS mean=1.7, sleeping hours mean = 5.8; 3 mo VAS mean = 1.8, sleeping hours mean=5.6; 6 months VAS mean=2.3, sleeping hours mean=4.8</t>
  </si>
  <si>
    <t>1 month, 3 months, 6 months</t>
  </si>
  <si>
    <t>3 transient hypotension (2 cordotomies, 1 TR-NC), 4 HA (3 cordotomies, 1 TR-NC), transient 2 dysesthesia (cordotomy)</t>
  </si>
  <si>
    <t>Karnofsky Performance Scale</t>
  </si>
  <si>
    <t>pre-op mean=55.5, post-op mean=76.9</t>
  </si>
  <si>
    <t>Kanpolat, Y, Tuna, H, Bozkurt, M, Elhan, A H</t>
  </si>
  <si>
    <t>Spinal and nucleus caudalis dorsal root entry zone operations for chronic pain</t>
  </si>
  <si>
    <t>mean=46.4 (24-74) including spinal DREZ patients</t>
  </si>
  <si>
    <t>44M:11F (incl. spinal DREZ patients)</t>
  </si>
  <si>
    <t>tongue squamous ca (1), glossopharyngeal neuralgia (2), parotid gland ca (1), trigeminal neuropathic pain (5), invasive pituitary tumor (1), geniculate neuralgia (1)</t>
  </si>
  <si>
    <t>VAS mean=7.41 (SD=0.67) incl. spinal DREZ patients</t>
  </si>
  <si>
    <t>72.5% reported initial pain relief (Grade I: 54%, II: 18.5%, III: 18.5%, IV: 9%); 1 year later 62% stated relief was satisfactory; VAS=1.95(SD=2.38)(incl. spinal DREZ pts)</t>
  </si>
  <si>
    <t>death due to PE (1/11), transient ataxia (2/11), transient hemiparesis (2/11)</t>
  </si>
  <si>
    <t>mean KPS=55.6 (SD=11) to mean KPS=73.7 (SD=13.8)</t>
  </si>
  <si>
    <t>Grade I: no pain, II: partial satisfactory pain relief, III:partial nonsatisfactory pain relief, IV: no change in pain</t>
  </si>
  <si>
    <t>Kanpolat, Y., Tuna, H., Bozkurt, M., and Elhan, A H</t>
  </si>
  <si>
    <t>Spinal trigeminal tract</t>
  </si>
  <si>
    <t>Spinal DREZ (thermocoagulation)</t>
  </si>
  <si>
    <t>24-74; average 46.4</t>
  </si>
  <si>
    <t>44M:11F</t>
  </si>
  <si>
    <t>SCI (17) brachial plexus avulsion (14) tumour (7) phantom limb pain (4) and post-herpetic neuralgia (2)</t>
  </si>
  <si>
    <t>Visual Analog Scale (VAS): I, no pain; II, partial, satisfactory pain relief; III, partial, non-satisfactory pain relief; IV, no change in pain</t>
  </si>
  <si>
    <t>VAS: 7.41; Karnofsky: 55.6</t>
  </si>
  <si>
    <t>77% reported improvement; VAS: 1.95</t>
  </si>
  <si>
    <t>6 months; 12 months</t>
  </si>
  <si>
    <t>Grade IV: 11.5%</t>
  </si>
  <si>
    <t>Grade III: 11.5%</t>
  </si>
  <si>
    <t>Grade II: 18%</t>
  </si>
  <si>
    <t>Grade I: 59%</t>
  </si>
  <si>
    <t>Mortality from acute renal failure (2.2%), transient muscle weakness (4.4%), CSF fistulae (4.4%)</t>
  </si>
  <si>
    <t>Karnofsky: 55.6 to 73.7</t>
  </si>
  <si>
    <t>69% still had satisfactory relief at 12 months</t>
  </si>
  <si>
    <t>Glossopharyngeal neuralgia, oral/maxillary tumours, atypical facial pain, trigeminal neuralgia, and geniculate neuralgia in NC;</t>
  </si>
  <si>
    <t>Visual Analog Scale (VAS): Grade I, no pain; II, partial, satisfactory pain relief; III, partial, non-satisfactory pain relief; IV, no change in pain</t>
  </si>
  <si>
    <t>72.5% reported improvement; VAS: 1.95</t>
  </si>
  <si>
    <t>Grade IV: 9%</t>
  </si>
  <si>
    <t>Grade III: 18.5%</t>
  </si>
  <si>
    <t>Grade II: 18.5%</t>
  </si>
  <si>
    <t>Grade I: 54%</t>
  </si>
  <si>
    <t>Mortality from PE (9%), transient ataxia (18%), transient hemiparesis (18%)</t>
  </si>
  <si>
    <t>62% still had satisfactory relief at 12 months</t>
  </si>
  <si>
    <t>Samreen, N, Friedman, W A</t>
  </si>
  <si>
    <t>Nucleus caudalis dorsal root entry zone lesions: a clinical-radiographic case report</t>
  </si>
  <si>
    <t>case report</t>
  </si>
  <si>
    <t>nucleus caudalis DREZ lesioning</t>
  </si>
  <si>
    <t>constant, burning, aching, throbbing- left V1</t>
  </si>
  <si>
    <t>7 weeks</t>
  </si>
  <si>
    <t>completely resolved</t>
  </si>
  <si>
    <t>slight L upper extremity weakness - resolved</t>
  </si>
  <si>
    <t>Teixeira, M J, de Almeida, F F, de Oliveira, Y S, Fonoff, E T</t>
  </si>
  <si>
    <t>Microendoscopic stereotactic-guided percutaneous radiofrequency trigeminal nucleotractotomy</t>
  </si>
  <si>
    <t>case report/technical note</t>
  </si>
  <si>
    <t>microendoscopic stereotactic-guided percutaneous radiofrequency trigeminal nucleotractotomy</t>
  </si>
  <si>
    <t>burning, shocklike sensations, neuropathic pruritis, allodynia</t>
  </si>
  <si>
    <t>VAS=8-10/10</t>
  </si>
  <si>
    <t>VAS = 2</t>
  </si>
  <si>
    <t>26 mo</t>
  </si>
  <si>
    <t>mild ipsilateral upper limb ataxia (improved in four weeks)</t>
  </si>
  <si>
    <t>nortriptyline from 100mg/d to 25mg/d</t>
  </si>
  <si>
    <t>Thompson, E M, Burchiel, K J, Raslan, A M</t>
  </si>
  <si>
    <t>Percutaneous trigeminal tractotomy-nucleotomy with use of intraoperative computed tomography and general anesthesia: report of 2 cases</t>
  </si>
  <si>
    <t>percutaneous intraoperative CT-guided tractotomy-nucleotomy under GA (radiofrequency electrode)</t>
  </si>
  <si>
    <t>dull aching background pain, episodic sharp burning pain, exacerbated by light touch</t>
  </si>
  <si>
    <t>7 years</t>
  </si>
  <si>
    <t>6 months</t>
  </si>
  <si>
    <t>Poor</t>
  </si>
  <si>
    <t>Fair</t>
  </si>
  <si>
    <t>Good</t>
  </si>
  <si>
    <t>Excellent</t>
  </si>
  <si>
    <t>temporary mild ataxia and numbness of L arm, ataxia of L leg, significantly improved 2 days after DC</t>
  </si>
  <si>
    <t>postoperative hemicranial neuralgia</t>
  </si>
  <si>
    <t>13 years</t>
  </si>
  <si>
    <t>3 months</t>
  </si>
  <si>
    <t>Sandwell, S E, El-Naggar, A O</t>
  </si>
  <si>
    <t>Nucleus caudalis dorsal root entry zone lesioning for the treatment of anesthesia dolorosa</t>
  </si>
  <si>
    <t>anesthesia dolorosa - R V1, V2</t>
  </si>
  <si>
    <t>complete relief</t>
  </si>
  <si>
    <t>mild unsteady gait, improved by POD 10</t>
  </si>
  <si>
    <t>active lifestyle, no limitations in ADLs</t>
  </si>
  <si>
    <t>weaned from oxycodone to hydrocodone, continued taking gabapentin (as he did pre-op)</t>
  </si>
  <si>
    <t>Taimoorazy, B.</t>
  </si>
  <si>
    <t>The outcomes of interventional pain management for treatment of intractable headaches refractory to conventional medical managements</t>
  </si>
  <si>
    <t>Chivukula, S, Tempel, Z J, Chen, C J, Shin, S S, Gande, A V, Moossy, J J</t>
  </si>
  <si>
    <t>Spinal and Nucleus Caudalis Dorsal Root Entry Zone Lesioning for Chronic Pain: Efficacy and Outcomes</t>
  </si>
  <si>
    <t>trigeminal neuropathic pain</t>
  </si>
  <si>
    <t>average = 9.3/10, SD = 0.5</t>
  </si>
  <si>
    <t>mean = 7.9 yrs, SD= 5.6, range= 1-15</t>
  </si>
  <si>
    <t>mean= 3.8 (SD=0.8), mean % reduced=57.5</t>
  </si>
  <si>
    <t>ataxia (1/6)</t>
  </si>
  <si>
    <t>subjective- patient opinion</t>
  </si>
  <si>
    <t>improved (5/6)</t>
  </si>
  <si>
    <t>decreased pain meds (6/6)</t>
  </si>
  <si>
    <t>trigeminal deafferentation pain</t>
  </si>
  <si>
    <t>average = 8.7/10, SD = 1.2</t>
  </si>
  <si>
    <t>mean = 7.0 yrs, SD= 6.2, range= 2-14</t>
  </si>
  <si>
    <t>mean=3.1 (SD=0.5), mean % reduced=58.7</t>
  </si>
  <si>
    <t>neuropathy/radiculopathy (1/3)</t>
  </si>
  <si>
    <t>improved (3/3)</t>
  </si>
  <si>
    <t>increased pain meds (1/3), decreased (2/3)</t>
  </si>
  <si>
    <t>glossopharyngeal or occipital neuralgia</t>
  </si>
  <si>
    <t>average = 7.7/10, SD = 0.6</t>
  </si>
  <si>
    <t>mean= 3.7 yrs, SD=0.6, range= 3-4</t>
  </si>
  <si>
    <t>mean=3.7 (SD=0.6), mean % reduced=51.8</t>
  </si>
  <si>
    <t>ataxia (1/3), general medical condition (1/3)</t>
  </si>
  <si>
    <t>improved (2/3)</t>
  </si>
  <si>
    <t>decreased (2/3), no change (1/3)</t>
  </si>
  <si>
    <t>average = 7.3/10, SD = 0.6</t>
  </si>
  <si>
    <t>mean= 3 yrs, SD=2.6, range= 1-6</t>
  </si>
  <si>
    <t>mean=3.7 (SD=0.6), mean % reduced=50.0</t>
  </si>
  <si>
    <t>improved (1/3)</t>
  </si>
  <si>
    <t>increased (1/3), decreased (1/3), no change (1/3)</t>
  </si>
  <si>
    <t>trauma</t>
  </si>
  <si>
    <t>4, 50% reduced</t>
  </si>
  <si>
    <t>improved (1/1)</t>
  </si>
  <si>
    <t>no change</t>
  </si>
  <si>
    <t>Rahimpour, S, Patel, V</t>
  </si>
  <si>
    <t>Endoscopic trigeminal nucleus caudalis doral root entry zone lesioning for atypical facial pain</t>
  </si>
  <si>
    <t>Endoscopic trigeminal nucleus caudalis DREZ lesioning</t>
  </si>
  <si>
    <t>burning</t>
  </si>
  <si>
    <t>significant pain relief immediately and at FUP (4/5)</t>
  </si>
  <si>
    <t>transient spinocerebellar ataxia (1/5 - resolved in following week)</t>
  </si>
  <si>
    <t>Rahimpour, S., and Lad, S. P.</t>
  </si>
  <si>
    <t>Surgical Options for Atypical Facial Pain Syndromes</t>
  </si>
  <si>
    <t>Discussion of neurosurgical options for facial pain including nucleus caudalis DREZ, motor cortex stimulation, tractotomy and nucleotomy, DBS</t>
  </si>
  <si>
    <t>Discussion on technique and discovery, no results</t>
  </si>
  <si>
    <t>Yearwood, T. L., Venkatesan, L., and Harrell, C. C.</t>
  </si>
  <si>
    <t>Resolution of primary cervicogenic headache with sub-perception active recharge spinal cord stimulation</t>
  </si>
  <si>
    <t>Case report (abstract)</t>
  </si>
  <si>
    <t>Spinal trigeminal nucleus</t>
  </si>
  <si>
    <t>Spinal cord stim</t>
  </si>
  <si>
    <t>Cervicogenic headache</t>
  </si>
  <si>
    <t>Complete pain relief 2 hours after discharge</t>
  </si>
  <si>
    <t>Conference abstract- no details</t>
  </si>
  <si>
    <t>Kanpolat, Y, Al-Beyati, E, Yakupoglu, H</t>
  </si>
  <si>
    <t>Staged Bilateral Nucleus Caudalis DREZ Lesioning for Persistent Idiopathic Facial Pain: Exceptional Case Report</t>
  </si>
  <si>
    <t>Staged bilateral nucleus caudalis DREZ lesioning</t>
  </si>
  <si>
    <t>persistent idiopathic facial pain</t>
  </si>
  <si>
    <t>piercing, throbbing, stabbing</t>
  </si>
  <si>
    <t>VAS=9.8</t>
  </si>
  <si>
    <t>12 years L-sided pain which was treated, new onset R-sided pain for 9 mos</t>
  </si>
  <si>
    <t>pain-free immediately and at FUP</t>
  </si>
  <si>
    <t>13 mos</t>
  </si>
  <si>
    <t>mild ipsilateral upper limb ataxia + dysmetria, mild ipsilateral lower extremity ataxia</t>
  </si>
  <si>
    <t>Richter, B., Tomycz, N. D., and Patterson, M</t>
  </si>
  <si>
    <t>C1 retrograde spinal cord stimulation for trigeminal deafferentation pain. case study with long-term follow-up</t>
  </si>
  <si>
    <t>Single chart review</t>
  </si>
  <si>
    <t>C1, nucleus caudalis</t>
  </si>
  <si>
    <t>Spinal cord stimulation</t>
  </si>
  <si>
    <t>Trigeminal deafferentation pain</t>
  </si>
  <si>
    <t>SCS use 75% of the time, with 98% reduction in pain</t>
  </si>
  <si>
    <t>Only able to find abstract, no details</t>
  </si>
  <si>
    <t>Arcos, G. J., Vanquathem, N.</t>
  </si>
  <si>
    <t>Wireless high frequency spinal cord stimulation for the treatment of post-herpetic ocular neuralgia: A case report</t>
  </si>
  <si>
    <t>Patel, K. V., and Lohani, M.</t>
  </si>
  <si>
    <t>Paresthesia-free relief: Higher frequency stimulation of high cervical leads for patients with chronic facial pain</t>
  </si>
  <si>
    <t>Case series</t>
  </si>
  <si>
    <t>C1-C2 junction; nucleus caudalis</t>
  </si>
  <si>
    <t>0-10 likert scale for pain</t>
  </si>
  <si>
    <t>3, 6, 12, 18 months</t>
  </si>
  <si>
    <t>50-100% reduction in all patients' pain</t>
  </si>
  <si>
    <t>Texakalidis, P., Tora, M. S., and Boulis, N. M.</t>
  </si>
  <si>
    <t>Neurosurgeons' Armamentarium for the Management of Refractory Postherpetic Neuralgia: A Systematic Literature Review</t>
  </si>
  <si>
    <t>Systematic Review</t>
  </si>
  <si>
    <t>58.9 years</t>
  </si>
  <si>
    <t>53.1% male</t>
  </si>
  <si>
    <t>17.6 months average</t>
  </si>
  <si>
    <t>18.2 months</t>
  </si>
  <si>
    <t>Transient hypotension, urinary retention, snapped quadripolar lead requiring surgical intervention</t>
  </si>
  <si>
    <t>94.7% decrease in opioids in one study, no change in another</t>
  </si>
  <si>
    <t>DREZ</t>
  </si>
  <si>
    <t>Intrathecal drug delivery</t>
  </si>
  <si>
    <t>NC DREZ lesion</t>
  </si>
  <si>
    <t>DRG radiofrequency lesioning</t>
  </si>
  <si>
    <t>Gamma knife surgery</t>
  </si>
  <si>
    <t>DBS</t>
  </si>
  <si>
    <t>Cordotomy</t>
  </si>
  <si>
    <t>Percutaneous radiofrequency rhizotomy</t>
  </si>
  <si>
    <t>Gasserian ganglion stimulation</t>
  </si>
  <si>
    <t>Benjamin Larkin, M, North, R Y, Viswanathan, A</t>
  </si>
  <si>
    <t>Percutaneous computed tomography-guided radiofrequency ablation of spinal trigeminal tract and nucleus caudalis for refractory trigeminal neuropathic pain: 2-dimensional operative video</t>
  </si>
  <si>
    <t>operative video</t>
  </si>
  <si>
    <t>spinal trigeminal tract + nucleus caudalis</t>
  </si>
  <si>
    <t>percutaneous CT-guided RF ablation of spinal trigeminal tract and nucleus caudalis</t>
  </si>
  <si>
    <t>Jones, M., and Rosenow, J.</t>
  </si>
  <si>
    <t>Importance of Laterality in Cervical Spinal Cord Stimulation for Facial Pain: Case Report and Anatomic Review</t>
  </si>
  <si>
    <t>case report; review</t>
  </si>
  <si>
    <t>Trigeminal neuralgia post-MVC; bilateral mandibular #</t>
  </si>
  <si>
    <t>Shooting, electric, shock-like</t>
  </si>
  <si>
    <t>Likert scale 0-10</t>
  </si>
  <si>
    <t>70% reduction</t>
  </si>
  <si>
    <t>70% reduction in pain intensity with stimulation</t>
  </si>
  <si>
    <t>None identified</t>
  </si>
  <si>
    <t>Favourable results with a more laterally-placed cervical electrode to recruit trigeminal nucleus caudalis</t>
  </si>
  <si>
    <t>number of studies</t>
  </si>
  <si>
    <t>numebr of patients</t>
  </si>
  <si>
    <t>No way to know which are repeated from the 1999 study</t>
  </si>
  <si>
    <t>Likely reported again in 1999</t>
  </si>
  <si>
    <t>repeated from 1995</t>
  </si>
  <si>
    <t>Trigeminal quintothalamic tractotomy, trigeminal nucleotomy and tractotomy</t>
  </si>
  <si>
    <t>Trigeminal neuralgia, post-herpetic neuralgia</t>
  </si>
  <si>
    <t>75% reported improvement in facial pain; 1 of those had "immediate" recurrence, and another had "late" recurrence; one of the recurrences was corrected with repeat procedure</t>
  </si>
  <si>
    <t>Stimulation of pontine descending trigeminal tract, trigeminal nuclei, quintothalamic tracts, elicit distinct facial pain sensations. More focus on stereotactic stimulation with/without lesioning for ?localization</t>
  </si>
  <si>
    <t>trigeminal spinal nucleus</t>
  </si>
  <si>
    <t>Trigeminal DREZ-tomy</t>
  </si>
  <si>
    <t>53-71. Mean 54</t>
  </si>
  <si>
    <t>Excellent/Fair/Good/Poor</t>
  </si>
  <si>
    <t>2.5 years to 13 years</t>
  </si>
  <si>
    <t>Excellent relief; 1 patient reoccurred within 4 months and the trigeminal neuralgia patient had unchanged in the medial part of the face</t>
  </si>
  <si>
    <t>22 to 52 months</t>
  </si>
  <si>
    <t>Transient truncal ataxia, transient motor weakness in upper extremeties</t>
  </si>
  <si>
    <t>Patient with essential trigeminal neuralgia had unchanged pain in the central part of the face, 1 post-herpetic neuralgia had reoccurrence within 4 months, and 2 had excellent, lasting pain relief immediately following surgery</t>
  </si>
  <si>
    <t>22-68</t>
  </si>
  <si>
    <t>Refractory trigeminal neuralgia (8), atypical headaches or facial pain (4), post-traumatic closed head injuries (4), post-surgical anesthesia dolorosa (3), MS (3), brainstem infarction (1), post-herpetic neuralgia(1), cancer pain (1)</t>
  </si>
  <si>
    <t>Excellent/Good/Fair/Poor</t>
  </si>
  <si>
    <t>Immediate excellent pain relief in 24/25, fair pain relief in 1</t>
  </si>
  <si>
    <t>1 month, 3 months, 1 year</t>
  </si>
  <si>
    <t>96% had excellent pain relief at discharge, 4% had fair pain relief at discharge</t>
  </si>
  <si>
    <t>At 1 month 76% had good or excellent results</t>
  </si>
  <si>
    <t>At 3 months 68% had good/excellent relief, 2 dropping from E to G, 1 dropping from fair to poor</t>
  </si>
  <si>
    <t>At 1 year only 18 patients could be assessed, 67% considered relief good or excellent</t>
  </si>
  <si>
    <t>Post-operative ataxia in 60% (most resolved by d/c, only 17% of those were not resolved at 1 year), 2 patients had transient diplopia and 1 had clinically sig keratitis at 1 month, improved by 3 months. 1 patient had delayed meningitis, treated with abx and no neurological consequences or hospitalizations</t>
  </si>
  <si>
    <t>Discussion about how prior surgical intervention did not preclude participants from excellent outcome.</t>
  </si>
  <si>
    <t>Total</t>
  </si>
  <si>
    <t>Craniofacial postherpetic neuralgia managed by stereotactic spinal trigeminal nucleotomy</t>
  </si>
  <si>
    <t>No Access (including scihub)</t>
  </si>
  <si>
    <t>Teixeira M.J. · Lepski G. · Aguiar P.H.P. · Cescato V.A.S. · Rogano L. · Alaminos A.B.</t>
  </si>
  <si>
    <t>Bulbar Trigeminal Stereotactic Nucleotractotomy for Treatment of Facial Pain</t>
  </si>
  <si>
    <t>Hitchcock, E.R  Schvarcz J.R</t>
  </si>
  <si>
    <t>Stereotaxic trigeminal tractotomy for post-herpetic facial pain</t>
  </si>
  <si>
    <t>trigeminal tractotomy</t>
  </si>
  <si>
    <t>constant burning</t>
  </si>
  <si>
    <t>Sensory loss L oral, tongue, and pharynx, L arm, facial pain returned within 6mo</t>
  </si>
  <si>
    <t>hyperalgesia</t>
  </si>
  <si>
    <t>some localized pain returned within 6mo</t>
  </si>
  <si>
    <t>allodynia, hyperalgesia</t>
  </si>
  <si>
    <t>L hemifacial numbness with circumoral sparing</t>
  </si>
  <si>
    <t xml:space="preserve">Stereotactic Nucleotractotomy </t>
  </si>
  <si>
    <t>oncologic orofacial pai</t>
  </si>
  <si>
    <t>Wallenberg’s syndrome</t>
  </si>
  <si>
    <t>mean=62</t>
  </si>
  <si>
    <t>mean = 18.2mo</t>
  </si>
  <si>
    <t>8-10</t>
  </si>
  <si>
    <t>100% had immediate improvement</t>
  </si>
  <si>
    <t>37.5mo</t>
  </si>
  <si>
    <t>6mo</t>
  </si>
  <si>
    <t>24mo</t>
  </si>
  <si>
    <t>14mo</t>
  </si>
  <si>
    <t>36mo</t>
  </si>
  <si>
    <t>improvement = less than 3 on the visualanalogue scale and there was improvement in at last 2 of the criteria for evaluation of dailylife activities</t>
  </si>
  <si>
    <t>78.5% still had improvement at end of F/u</t>
  </si>
  <si>
    <t>10.3% permanent neurologic complication</t>
  </si>
  <si>
    <t>study total patients</t>
  </si>
  <si>
    <t>number of patients</t>
  </si>
  <si>
    <t>MS</t>
  </si>
  <si>
    <t>total</t>
  </si>
  <si>
    <t>same patients as above</t>
  </si>
  <si>
    <t>10 trigeminal tractomtomy-nucleotomy</t>
  </si>
  <si>
    <t>4 ha</t>
  </si>
  <si>
    <t>1ms</t>
  </si>
  <si>
    <t>1trigeminal tumour</t>
  </si>
  <si>
    <t>1post op</t>
  </si>
  <si>
    <t>4 facial pain</t>
  </si>
  <si>
    <t>4 truamatic</t>
  </si>
  <si>
    <t>3 post op</t>
  </si>
  <si>
    <t>3MS</t>
  </si>
  <si>
    <t>1 stroke</t>
  </si>
  <si>
    <t>1 herpetic</t>
  </si>
  <si>
    <t>1 oncologic</t>
  </si>
  <si>
    <t>Refractory trigeminal neuralgia (8)</t>
  </si>
  <si>
    <t>2 glossopharyngeal neuralgia</t>
  </si>
  <si>
    <t>1 parotid ca</t>
  </si>
  <si>
    <t>5 trigeminal neuropathic pain</t>
  </si>
  <si>
    <t>1 pit ca</t>
  </si>
  <si>
    <t>geniculate neuralgia (1)</t>
  </si>
  <si>
    <t>tongue squamous ca (1)</t>
  </si>
  <si>
    <t>brachial plexus avulsion (14</t>
  </si>
  <si>
    <t xml:space="preserve">tumour (7) </t>
  </si>
  <si>
    <t>phantom limb pain (4)</t>
  </si>
  <si>
    <t>post-herpetic neuralgia (2)</t>
  </si>
  <si>
    <t>SCI (17)</t>
  </si>
  <si>
    <t>total good</t>
  </si>
  <si>
    <t>Standardized outcome score (best reported)</t>
  </si>
  <si>
    <t>Unknown</t>
  </si>
  <si>
    <t># patients</t>
  </si>
  <si>
    <t>"improvement" but no scale</t>
  </si>
  <si>
    <t>vagoglossopharyngeal neuralgia</t>
  </si>
  <si>
    <t>craniofacial malignancy</t>
  </si>
  <si>
    <t>cluster headache</t>
  </si>
  <si>
    <t>41 unilateral cordotomy</t>
  </si>
  <si>
    <t>Spinal drez not NC</t>
  </si>
  <si>
    <t>Spinal DREZ</t>
  </si>
  <si>
    <t>Same patients as above</t>
  </si>
  <si>
    <t>%</t>
  </si>
  <si>
    <t>N</t>
  </si>
  <si>
    <t>average VAS/VDS</t>
  </si>
  <si>
    <t>Pre</t>
  </si>
  <si>
    <t>post</t>
  </si>
  <si>
    <t>7</t>
  </si>
  <si>
    <t>10</t>
  </si>
  <si>
    <t>9</t>
  </si>
  <si>
    <t>6</t>
  </si>
  <si>
    <t>8</t>
  </si>
  <si>
    <t>(if range was given, median in range was used)</t>
  </si>
  <si>
    <t>8.5</t>
  </si>
  <si>
    <t>7.41</t>
  </si>
  <si>
    <t>9.3</t>
  </si>
  <si>
    <t>8.7</t>
  </si>
  <si>
    <t>7.7</t>
  </si>
  <si>
    <t>7.3</t>
  </si>
  <si>
    <t>9.8</t>
  </si>
  <si>
    <t>total pre per patient</t>
  </si>
  <si>
    <t>percent</t>
  </si>
  <si>
    <t>Oncological</t>
  </si>
  <si>
    <t>Endoscopic DREZ nucleotractotomy</t>
  </si>
  <si>
    <t>Pain free, VAS 0, 100% pain reduction</t>
  </si>
  <si>
    <t>“Good” response, VAS 1-3, &gt;50% pain reduction</t>
  </si>
  <si>
    <t>“Satisfactory” or “fair” response, VAS 4-6, &lt;50% pain reduction</t>
  </si>
  <si>
    <t>No improvement, pain worsening, VAS 7-10</t>
  </si>
  <si>
    <t>Velasquez</t>
  </si>
  <si>
    <t>Upper Cervical Spinal Cord Stimulation as an Alternative Treatment in Trigeminal Neuropathy</t>
  </si>
  <si>
    <t>retrospective case series</t>
  </si>
  <si>
    <t>SCS</t>
  </si>
  <si>
    <t>traumatic trigeminal neuropathy</t>
  </si>
  <si>
    <t>scs</t>
  </si>
  <si>
    <t>traumatic</t>
  </si>
  <si>
    <t>NRS</t>
  </si>
  <si>
    <t>Open NC DREZ nucleotractotomy</t>
  </si>
  <si>
    <t>Papers Nov 2</t>
  </si>
  <si>
    <t>Grant</t>
  </si>
  <si>
    <t>Section of the descending spinal root of the fifth cranial nerve</t>
  </si>
  <si>
    <t>open NC</t>
  </si>
  <si>
    <t>trigeminal  neuralgia</t>
  </si>
  <si>
    <t>oncologic</t>
  </si>
  <si>
    <t>scale</t>
  </si>
  <si>
    <t>descriptive</t>
  </si>
  <si>
    <t>values</t>
  </si>
  <si>
    <t>total patients</t>
  </si>
  <si>
    <t>n</t>
  </si>
  <si>
    <t>diagnosis</t>
  </si>
  <si>
    <t>Experiences with Intramedullary Tractotomy: I. Relief of Facial Pain and Summary of Operative Results</t>
  </si>
  <si>
    <t>descrioptive</t>
  </si>
  <si>
    <t>2</t>
  </si>
  <si>
    <t>1</t>
  </si>
  <si>
    <t>3</t>
  </si>
  <si>
    <t>4</t>
  </si>
  <si>
    <t>total patient</t>
  </si>
  <si>
    <t>Olivecrona</t>
  </si>
  <si>
    <t>Tractotomy for relief of trigeminal neuralgia</t>
  </si>
  <si>
    <t>TN</t>
  </si>
  <si>
    <t>Hamby</t>
  </si>
  <si>
    <t>Trigeminal tractotomy: Observations on forty-eight cases</t>
  </si>
  <si>
    <t>Falconer</t>
  </si>
  <si>
    <t>Intramedullary trigeminal tractotomy and its place in the treatment of facial pain</t>
  </si>
  <si>
    <t>postherpetic</t>
  </si>
  <si>
    <t>postop/iatrogenic</t>
  </si>
  <si>
    <t>not specified</t>
  </si>
  <si>
    <t>Guidetti</t>
  </si>
  <si>
    <t>Tractotomy for the Relief of Trigeminal Neuralgia</t>
  </si>
  <si>
    <t>Raney</t>
  </si>
  <si>
    <t>Treatment of major trigeminal neuralgia through section of the trigeminospinal tract in the medulla</t>
  </si>
  <si>
    <t>Kunc</t>
  </si>
  <si>
    <t>Treatment of essential neuralgia of the 9th nerve by selective tractotomy</t>
  </si>
  <si>
    <t xml:space="preserve"> </t>
  </si>
  <si>
    <t>Todd</t>
  </si>
  <si>
    <t>Posterior Percutaneous Tractotomy and Cordotomy</t>
  </si>
  <si>
    <t xml:space="preserve">perc </t>
  </si>
  <si>
    <t>Crue</t>
  </si>
  <si>
    <t>Percutaneous stereotactic radiofrequency trigeminal tractotomy with neurophysiological recordings</t>
  </si>
  <si>
    <t>Schvarcz</t>
  </si>
  <si>
    <t>Stereotactic trigeminal tractotomy</t>
  </si>
  <si>
    <t>Postherpetic craniofacial dysaesthesiae: their management by stereotaxic trigeminal nucleotomy</t>
  </si>
  <si>
    <t>Spinal cord stereotactic techniques re trigeminal nucleotomy and extralemniscal myelotomy</t>
  </si>
  <si>
    <t>prec</t>
  </si>
  <si>
    <t>likely same as below</t>
  </si>
  <si>
    <t>Likely same as below</t>
  </si>
  <si>
    <t>schvarcz</t>
  </si>
  <si>
    <t>a fraction included from above</t>
  </si>
  <si>
    <t>post herpetic</t>
  </si>
  <si>
    <t>fox</t>
  </si>
  <si>
    <t>Intractable facial pain relieved by percutaneous trigeminal tractotomy</t>
  </si>
  <si>
    <t>post op</t>
  </si>
  <si>
    <t>Percutaneous trigeminal tractotomy for facial pain</t>
  </si>
  <si>
    <t>kanpolat</t>
  </si>
  <si>
    <t>Special Radiofrequency Electrode System for Computed Tomography-guided Pain-relieving Procedures</t>
  </si>
  <si>
    <t>hosobuchi</t>
  </si>
  <si>
    <t>Descending Trigeminal TractotomyNeurophysiological Approach</t>
  </si>
  <si>
    <t>Morita</t>
  </si>
  <si>
    <t>Descending Trigeminal Tractotomy for Trigeminal Neuralgia after Surgical Failure.</t>
  </si>
  <si>
    <t>truama</t>
  </si>
  <si>
    <t>glossopharyngeal</t>
  </si>
  <si>
    <t>total with reported outcome</t>
  </si>
  <si>
    <t>% outcome reported</t>
  </si>
  <si>
    <t>Patients, #</t>
  </si>
  <si>
    <t>Author (year)</t>
  </si>
  <si>
    <t>Diagnoses (n)</t>
  </si>
  <si>
    <t>Intervention Technique</t>
  </si>
  <si>
    <t>Improvement, %</t>
  </si>
  <si>
    <t>Grant (1940)</t>
  </si>
  <si>
    <t>TN (4)</t>
  </si>
  <si>
    <t>Oncologic (8)</t>
  </si>
  <si>
    <t>Open DREZ/nucleotractotomy</t>
  </si>
  <si>
    <t>Grant (1941)</t>
  </si>
  <si>
    <t>TN (6)</t>
  </si>
  <si>
    <t>Oncologic (11)</t>
  </si>
  <si>
    <t>Olivecrona (1942)</t>
  </si>
  <si>
    <t>TN (34)</t>
  </si>
  <si>
    <t>Hamby (1948)</t>
  </si>
  <si>
    <t>TN (35)</t>
  </si>
  <si>
    <t>Oncologic (13)</t>
  </si>
  <si>
    <t>Falconer (1949)</t>
  </si>
  <si>
    <t>TN (13)</t>
  </si>
  <si>
    <t>Postherpetic (4)</t>
  </si>
  <si>
    <t>Anesthesia Dolorosa (2)</t>
  </si>
  <si>
    <t>Not specified (1)</t>
  </si>
  <si>
    <t>Guidetti (1950)</t>
  </si>
  <si>
    <t>TN (124)</t>
  </si>
  <si>
    <t>Not reported</t>
  </si>
  <si>
    <t>Raney (1950)</t>
  </si>
  <si>
    <t>TN (59)</t>
  </si>
  <si>
    <t>Kunc (1965)</t>
  </si>
  <si>
    <t>Glossopharyngeal Neuralgia (6)</t>
  </si>
  <si>
    <t>Todd (1969)</t>
  </si>
  <si>
    <t>TN (3)</t>
  </si>
  <si>
    <t>Percutaneous nucleotractotomy</t>
  </si>
  <si>
    <t>Fox (1971)</t>
  </si>
  <si>
    <t>TN (1)</t>
  </si>
  <si>
    <t>Oncologic (7)</t>
  </si>
  <si>
    <t>Postherpetic (2)</t>
  </si>
  <si>
    <t>Hosobuchi (1971)</t>
  </si>
  <si>
    <t>Oncologic (3)</t>
  </si>
  <si>
    <t>Anesthesia Dolorosa (1)</t>
  </si>
  <si>
    <t>Crue (1972)</t>
  </si>
  <si>
    <t>Hitchcock (1972)</t>
  </si>
  <si>
    <t>Postherpetic (3)</t>
  </si>
  <si>
    <t>Fox (1973)</t>
  </si>
  <si>
    <t>Oncologic (14)</t>
  </si>
  <si>
    <t>Schvarcz (1978)</t>
  </si>
  <si>
    <t>TN (19)</t>
  </si>
  <si>
    <t>Oncologic (31)</t>
  </si>
  <si>
    <t>Trauma (25)</t>
  </si>
  <si>
    <t>Anesthesia Dolorosa (14)</t>
  </si>
  <si>
    <t>Postherpetic (8)</t>
  </si>
  <si>
    <t>Glossopharyngeal Neuralgia (2)</t>
  </si>
  <si>
    <t>MS (1)</t>
  </si>
  <si>
    <t>Hitchcock (1987)</t>
  </si>
  <si>
    <t>Not specified (27)</t>
  </si>
  <si>
    <t>Plangger (1987)</t>
  </si>
  <si>
    <t>TN (12)</t>
  </si>
  <si>
    <t>Oncologic (6)</t>
  </si>
  <si>
    <t>Postherpetic (1)</t>
  </si>
  <si>
    <t>Bernard Jr. (1988)</t>
  </si>
  <si>
    <t>Ishijima (1988)</t>
  </si>
  <si>
    <t>Rossitch Jr. (1989)</t>
  </si>
  <si>
    <t>Oncologic (5)</t>
  </si>
  <si>
    <t>Young (1989)</t>
  </si>
  <si>
    <t>Not specified (9)</t>
  </si>
  <si>
    <t>Spiegelmann (1991)</t>
  </si>
  <si>
    <t>Morita (1992)</t>
  </si>
  <si>
    <t>TN (7)</t>
  </si>
  <si>
    <t>Sampson (1992)</t>
  </si>
  <si>
    <t>Post Stroke (2)</t>
  </si>
  <si>
    <t>Grigoryan (1994)</t>
  </si>
  <si>
    <t>Oncologic (10)</t>
  </si>
  <si>
    <t>Ultrasonic nucleotomy</t>
  </si>
  <si>
    <t>Nashold Jr. (1994)</t>
  </si>
  <si>
    <t>TN (8)</t>
  </si>
  <si>
    <t>Oncologic (1)</t>
  </si>
  <si>
    <t>Postherpetic (5)</t>
  </si>
  <si>
    <t>Traumatic (1)</t>
  </si>
  <si>
    <t>Post Stroke (3)</t>
  </si>
  <si>
    <t>Headache (1)</t>
  </si>
  <si>
    <t>Gorecki (1995)</t>
  </si>
  <si>
    <t>Anesthesia Dolorosa (15)</t>
  </si>
  <si>
    <t>Post Stroke (5)</t>
  </si>
  <si>
    <t>Headache (4)</t>
  </si>
  <si>
    <t>Not specified (12)</t>
  </si>
  <si>
    <t>Kanpolat (1996)</t>
  </si>
  <si>
    <t>TN (14)</t>
  </si>
  <si>
    <t>Bullard (1997)</t>
  </si>
  <si>
    <t>Anesthesia Dolorosa (3)</t>
  </si>
  <si>
    <t>Traumatic (4)</t>
  </si>
  <si>
    <t>Post Stroke (1)</t>
  </si>
  <si>
    <t>MS (3)</t>
  </si>
  <si>
    <t>Not specified (4)</t>
  </si>
  <si>
    <t>Chang (2002)</t>
  </si>
  <si>
    <t>TN (2)</t>
  </si>
  <si>
    <t>Gamma Knife Radiosurgery</t>
  </si>
  <si>
    <t>Husain (2002)</t>
  </si>
  <si>
    <t>Traumatic (2)</t>
  </si>
  <si>
    <t>Delgado-</t>
  </si>
  <si>
    <t>Lopez (2003)</t>
  </si>
  <si>
    <t>Anesthesia Dolorosa (6)</t>
  </si>
  <si>
    <t>Teixeira (2003)</t>
  </si>
  <si>
    <t>Postherpetic (28)</t>
  </si>
  <si>
    <t>Post Stroke (7)</t>
  </si>
  <si>
    <t>Not specified (7)</t>
  </si>
  <si>
    <t>TN (5)</t>
  </si>
  <si>
    <t>Glossopharyngeal Neuralgia (17)</t>
  </si>
  <si>
    <t>Geniculate Neuralgia (4)</t>
  </si>
  <si>
    <t>Not specified (21)</t>
  </si>
  <si>
    <t>Teixeira (2007)</t>
  </si>
  <si>
    <t>Geniculate Neuralgia (1)</t>
  </si>
  <si>
    <t>Raslan (2008)</t>
  </si>
  <si>
    <t>Samreen (2009)</t>
  </si>
  <si>
    <t>Teixeira (2012)</t>
  </si>
  <si>
    <t>Sandwell (2013)</t>
  </si>
  <si>
    <t>Thompson (2013)</t>
  </si>
  <si>
    <t>Chivukula (2015)</t>
  </si>
  <si>
    <t>TN (9)</t>
  </si>
  <si>
    <t>Glossopharyngeal Neuralgia (3)</t>
  </si>
  <si>
    <t>Rahimpour (2015)</t>
  </si>
  <si>
    <t>Not specified (5)</t>
  </si>
  <si>
    <t>Yearwood (2016)</t>
  </si>
  <si>
    <t>Cervical SCS</t>
  </si>
  <si>
    <t>Kanpolat (2017)</t>
  </si>
  <si>
    <t>Richter (2017)</t>
  </si>
  <si>
    <t>Patel (2018)</t>
  </si>
  <si>
    <t>Valasquez (2018)</t>
  </si>
  <si>
    <t>Traumatic (12)</t>
  </si>
  <si>
    <t>Jones (2020)</t>
  </si>
  <si>
    <t>Cumulative publications by intervention technique</t>
  </si>
  <si>
    <t>year</t>
  </si>
  <si>
    <t>Postherpetic</t>
  </si>
  <si>
    <t>Trigeminal neuralgia/neuropathic pain</t>
  </si>
  <si>
    <t>Not specified</t>
  </si>
  <si>
    <t>Anesthesia Dolorosa</t>
  </si>
  <si>
    <t>Post Stroke</t>
  </si>
  <si>
    <t>Headache</t>
  </si>
  <si>
    <t>Geniculate neuralgia</t>
  </si>
  <si>
    <t>Glossopharyngeal neuralgia</t>
  </si>
  <si>
    <t>Gamma Knife radiosurgery</t>
  </si>
  <si>
    <t>Mean improvement by intervention technique</t>
  </si>
  <si>
    <t>1940s</t>
  </si>
  <si>
    <t>1950s</t>
  </si>
  <si>
    <t>1960s</t>
  </si>
  <si>
    <t>1970s</t>
  </si>
  <si>
    <t>1980s</t>
  </si>
  <si>
    <t>1990s</t>
  </si>
  <si>
    <t>2000s</t>
  </si>
  <si>
    <t>2010s</t>
  </si>
  <si>
    <t>Traumatic</t>
  </si>
  <si>
    <t>Percutaneous nucleotomy/tractotomy</t>
  </si>
  <si>
    <t>Delgado-Lopez (2003)</t>
  </si>
  <si>
    <t>Mean follow up</t>
  </si>
  <si>
    <t>Intervention specific</t>
  </si>
  <si>
    <t>facial numbness</t>
  </si>
  <si>
    <t>mortality</t>
  </si>
  <si>
    <t>ataxia</t>
  </si>
  <si>
    <t>limb weakness</t>
  </si>
  <si>
    <t>CSF leak</t>
  </si>
  <si>
    <t>caudalis nucleotomy</t>
  </si>
  <si>
    <t>facial weakness</t>
  </si>
  <si>
    <t>limb numbness</t>
  </si>
  <si>
    <t>transient weakness/numbness/pain/ataxia</t>
  </si>
  <si>
    <t>limb dysmetria</t>
  </si>
  <si>
    <t>US nucleotomy</t>
  </si>
  <si>
    <t>prec trigeminal tractotomynucleotomy</t>
  </si>
  <si>
    <t>transient diplopia</t>
  </si>
  <si>
    <t>corneal anesthesia</t>
  </si>
  <si>
    <t>wound dehisence</t>
  </si>
  <si>
    <t>Prec trigeminal nucleotractotomy</t>
  </si>
  <si>
    <t>Kanpolat (2008a)</t>
  </si>
  <si>
    <t>Kanpolat (2008b)</t>
  </si>
  <si>
    <t>percutaneous tractotomynucleotomy</t>
  </si>
  <si>
    <t>Endoscoptic nucleotractotomy</t>
  </si>
  <si>
    <t>Percutaneous trigeminal tractotomy-nucleotomy</t>
  </si>
  <si>
    <t>endoscopic DREZ</t>
  </si>
  <si>
    <t>Reoperation/revision</t>
  </si>
  <si>
    <t>Trigeminal Nucleotomy and Extralemniscal Myelotomy</t>
  </si>
  <si>
    <t>transient hiccups</t>
  </si>
  <si>
    <t>perc trigeminal tractotomy</t>
  </si>
  <si>
    <t>extremity pain/hypalgesia</t>
  </si>
  <si>
    <t>horner's syndrome</t>
  </si>
  <si>
    <t>dysarthria</t>
  </si>
  <si>
    <t>prec tractotomy</t>
  </si>
  <si>
    <t>facial pain/hypalgesia</t>
  </si>
  <si>
    <t>Tractotomy</t>
  </si>
  <si>
    <t>dysphagia</t>
  </si>
  <si>
    <t>nystagmus</t>
  </si>
  <si>
    <t>intractable hiccups</t>
  </si>
  <si>
    <t>vocal cord paralysis</t>
  </si>
  <si>
    <t>trigeminal nucleotomy</t>
  </si>
  <si>
    <t>general medical (MI, pneumonia, meningitis, stroke (unspecified), PE, air embolus)</t>
  </si>
  <si>
    <t>Outcome 1</t>
  </si>
  <si>
    <t>outcome</t>
  </si>
  <si>
    <t>Nucleotomy</t>
  </si>
  <si>
    <t>N studies</t>
  </si>
  <si>
    <t>Open</t>
  </si>
  <si>
    <t>Perc</t>
  </si>
  <si>
    <t>Endoscopic</t>
  </si>
  <si>
    <t>Gamma knife</t>
  </si>
  <si>
    <t>ultasonic</t>
  </si>
  <si>
    <t>N patients</t>
  </si>
  <si>
    <t>Nucleotomy + Tractotomy</t>
  </si>
  <si>
    <t>Neuromodulation (SCS)</t>
  </si>
  <si>
    <t>normalized for #patients</t>
  </si>
  <si>
    <t>complications</t>
  </si>
  <si>
    <t>Facial pain/numbnes/weakness</t>
  </si>
  <si>
    <t>total complications</t>
  </si>
  <si>
    <t>Limb pain/numbess/weakness/dysmetria</t>
  </si>
  <si>
    <t>Oropharyngeal disfunction (dysarthria, dysphagia, vocal cord paralysis)</t>
  </si>
  <si>
    <t>Total complications</t>
  </si>
  <si>
    <t>Focal Lesion (Nucleotomy/tractotomy)</t>
  </si>
  <si>
    <t>totals based on previous procedure classification</t>
  </si>
  <si>
    <t>reorganized target into focal vs DREZ</t>
  </si>
  <si>
    <t>Focal</t>
  </si>
  <si>
    <t>All complicaitons</t>
  </si>
  <si>
    <t>Composite Outcome Score Proportion [95% CI]</t>
  </si>
  <si>
    <t>Statistics</t>
  </si>
  <si>
    <t>χ2</t>
  </si>
  <si>
    <t>p-value</t>
  </si>
  <si>
    <t>&lt;0.001</t>
  </si>
  <si>
    <t>0.26 [0.22, 0.31]</t>
  </si>
  <si>
    <t>0.11 [0.08, 014]</t>
  </si>
  <si>
    <t>0.05 [0.03, 0.08]</t>
  </si>
  <si>
    <t>0.04 [0.03, 0.07]</t>
  </si>
  <si>
    <t>0.28 [0.22, 0.34]</t>
  </si>
  <si>
    <t>0.39 [0.33, 0.47]</t>
  </si>
  <si>
    <t>0.04 [0.02, 0.08]</t>
  </si>
  <si>
    <t>0.10 [0.06, 0.15]</t>
  </si>
  <si>
    <t>0.38 [0.32, 0.43]</t>
  </si>
  <si>
    <t>0.32 [0.27, 0.37]</t>
  </si>
  <si>
    <t>0.03 [0.02, 0.06]</t>
  </si>
  <si>
    <t>0.05 [0.01, 0.28]</t>
  </si>
  <si>
    <t>0.85 [0.62, 0.95]</t>
  </si>
  <si>
    <t>0.02 [0.00, 0.29]</t>
  </si>
  <si>
    <t>0.10 [0.03, 0.32]</t>
  </si>
  <si>
    <t>Endoscopic DREZ nucleotomy/tractotomy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</si>
</sst>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i/>
      <sz val="10"/>
      <color theme="1"/>
      <name val="Arial"/>
      <family val="2"/>
    </font>
    <font>
      <sz val="8"/>
      <name val="Calibri"/>
      <family val="2"/>
      <scheme val="minor"/>
    </font>
    <font>
      <sz val="12"/>
      <color rgb="FF006100"/>
      <name val="Calibri"/>
      <family val="2"/>
      <scheme val="minor"/>
    </font>
    <font>
      <sz val="11"/>
      <color rgb="FF000000"/>
      <name val="Arial"/>
      <family val="2"/>
    </font>
    <font>
      <sz val="12"/>
      <color rgb="FF000000"/>
      <name val="Calibri"/>
      <family val="2"/>
      <scheme val="minor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8" fillId="4" borderId="0" applyNumberFormat="0" applyBorder="0" applyAlignment="0" applyProtection="0"/>
  </cellStyleXfs>
  <cellXfs count="60">
    <xf numFmtId="0" fontId="0" fillId="0" borderId="0" xfId="0"/>
    <xf numFmtId="0" fontId="4" fillId="0" borderId="0" xfId="0" applyFont="1"/>
    <xf numFmtId="0" fontId="5" fillId="0" borderId="0" xfId="0" applyFont="1"/>
    <xf numFmtId="20" fontId="4" fillId="0" borderId="0" xfId="0" applyNumberFormat="1" applyFont="1"/>
    <xf numFmtId="0" fontId="3" fillId="0" borderId="0" xfId="0" applyNumberFormat="1" applyFont="1"/>
    <xf numFmtId="0" fontId="4" fillId="0" borderId="0" xfId="0" applyNumberFormat="1" applyFont="1"/>
    <xf numFmtId="0" fontId="0" fillId="0" borderId="0" xfId="0" applyNumberFormat="1"/>
    <xf numFmtId="0" fontId="5" fillId="0" borderId="0" xfId="0" applyNumberFormat="1" applyFont="1"/>
    <xf numFmtId="0" fontId="6" fillId="0" borderId="0" xfId="0" applyNumberFormat="1" applyFont="1"/>
    <xf numFmtId="0" fontId="2" fillId="3" borderId="0" xfId="2" applyNumberFormat="1"/>
    <xf numFmtId="0" fontId="1" fillId="2" borderId="0" xfId="1" applyNumberFormat="1"/>
    <xf numFmtId="49" fontId="0" fillId="0" borderId="0" xfId="0" applyNumberFormat="1"/>
    <xf numFmtId="0" fontId="0" fillId="0" borderId="0" xfId="0" applyNumberFormat="1" applyFont="1"/>
    <xf numFmtId="49" fontId="5" fillId="0" borderId="0" xfId="0" applyNumberFormat="1" applyFont="1"/>
    <xf numFmtId="49" fontId="3" fillId="0" borderId="0" xfId="0" applyNumberFormat="1" applyFont="1"/>
    <xf numFmtId="49" fontId="4" fillId="0" borderId="0" xfId="0" applyNumberFormat="1" applyFont="1"/>
    <xf numFmtId="49" fontId="6" fillId="0" borderId="0" xfId="0" applyNumberFormat="1" applyFont="1"/>
    <xf numFmtId="49" fontId="1" fillId="2" borderId="0" xfId="1" applyNumberFormat="1"/>
    <xf numFmtId="10" fontId="5" fillId="0" borderId="0" xfId="0" applyNumberFormat="1" applyFont="1"/>
    <xf numFmtId="9" fontId="5" fillId="0" borderId="0" xfId="0" applyNumberFormat="1" applyFont="1"/>
    <xf numFmtId="10" fontId="4" fillId="0" borderId="0" xfId="0" applyNumberFormat="1" applyFont="1"/>
    <xf numFmtId="9" fontId="4" fillId="0" borderId="0" xfId="0" applyNumberFormat="1" applyFont="1"/>
    <xf numFmtId="1" fontId="3" fillId="0" borderId="0" xfId="0" applyNumberFormat="1" applyFont="1"/>
    <xf numFmtId="1" fontId="5" fillId="0" borderId="0" xfId="0" applyNumberFormat="1" applyFont="1"/>
    <xf numFmtId="1" fontId="4" fillId="0" borderId="0" xfId="0" applyNumberFormat="1" applyFont="1"/>
    <xf numFmtId="1" fontId="6" fillId="0" borderId="0" xfId="0" applyNumberFormat="1" applyFont="1"/>
    <xf numFmtId="1" fontId="1" fillId="2" borderId="0" xfId="1" applyNumberFormat="1"/>
    <xf numFmtId="1" fontId="0" fillId="0" borderId="0" xfId="0" applyNumberFormat="1"/>
    <xf numFmtId="1" fontId="2" fillId="3" borderId="0" xfId="2" applyNumberFormat="1"/>
    <xf numFmtId="1" fontId="8" fillId="4" borderId="0" xfId="3" applyNumberFormat="1"/>
    <xf numFmtId="0" fontId="8" fillId="4" borderId="0" xfId="3" applyNumberFormat="1"/>
    <xf numFmtId="0" fontId="1" fillId="2" borderId="0" xfId="1"/>
    <xf numFmtId="49" fontId="2" fillId="3" borderId="0" xfId="2" applyNumberFormat="1"/>
    <xf numFmtId="0" fontId="2" fillId="3" borderId="0" xfId="2"/>
    <xf numFmtId="2" fontId="0" fillId="0" borderId="0" xfId="0" applyNumberFormat="1"/>
    <xf numFmtId="164" fontId="0" fillId="0" borderId="0" xfId="0" applyNumberFormat="1"/>
    <xf numFmtId="0" fontId="9" fillId="0" borderId="0" xfId="0" applyFont="1"/>
    <xf numFmtId="0" fontId="9" fillId="0" borderId="0" xfId="0" applyFont="1"/>
    <xf numFmtId="0" fontId="10" fillId="0" borderId="0" xfId="0" applyFont="1"/>
    <xf numFmtId="9" fontId="0" fillId="0" borderId="0" xfId="0" applyNumberFormat="1"/>
    <xf numFmtId="10" fontId="9" fillId="0" borderId="0" xfId="0" applyNumberFormat="1" applyFont="1"/>
    <xf numFmtId="10" fontId="0" fillId="0" borderId="0" xfId="0" applyNumberFormat="1"/>
    <xf numFmtId="0" fontId="9" fillId="0" borderId="0" xfId="0" applyFont="1"/>
    <xf numFmtId="10" fontId="9" fillId="0" borderId="0" xfId="0" applyNumberFormat="1" applyFont="1"/>
    <xf numFmtId="0" fontId="9" fillId="0" borderId="0" xfId="0" applyFont="1" applyAlignment="1">
      <alignment horizontal="center"/>
    </xf>
    <xf numFmtId="0" fontId="9" fillId="0" borderId="0" xfId="0" applyFont="1"/>
    <xf numFmtId="0" fontId="9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/>
    <xf numFmtId="10" fontId="9" fillId="0" borderId="0" xfId="0" applyNumberFormat="1" applyFont="1"/>
    <xf numFmtId="0" fontId="9" fillId="0" borderId="0" xfId="0" applyFont="1" applyAlignment="1">
      <alignment horizontal="center"/>
    </xf>
    <xf numFmtId="10" fontId="9" fillId="5" borderId="0" xfId="0" applyNumberFormat="1" applyFont="1" applyFill="1"/>
    <xf numFmtId="0" fontId="9" fillId="0" borderId="0" xfId="0" applyFont="1" applyFill="1"/>
    <xf numFmtId="0" fontId="9" fillId="0" borderId="0" xfId="0" applyFont="1" applyFill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/>
    </xf>
    <xf numFmtId="49" fontId="11" fillId="0" borderId="0" xfId="0" applyNumberFormat="1" applyFont="1" applyAlignment="1">
      <alignment horizontal="center"/>
    </xf>
    <xf numFmtId="0" fontId="11" fillId="0" borderId="0" xfId="0" applyFont="1" applyAlignment="1">
      <alignment wrapText="1"/>
    </xf>
    <xf numFmtId="0" fontId="11" fillId="0" borderId="0" xfId="0" applyFont="1" applyAlignment="1">
      <alignment horizontal="center" vertical="center"/>
    </xf>
    <xf numFmtId="2" fontId="11" fillId="0" borderId="0" xfId="0" applyNumberFormat="1" applyFont="1" applyAlignment="1">
      <alignment horizontal="center" vertical="center"/>
    </xf>
  </cellXfs>
  <cellStyles count="4">
    <cellStyle name="Bad" xfId="1" builtinId="27"/>
    <cellStyle name="Good" xfId="3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12A-6E43-BD85-1D883587B7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12A-6E43-BD85-1D883587B7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12A-6E43-BD85-1D883587B76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12A-6E43-BD85-1D883587B76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12A-6E43-BD85-1D883587B76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12A-6E43-BD85-1D883587B761}"/>
              </c:ext>
            </c:extLst>
          </c:dPt>
          <c:dLbls>
            <c:dLbl>
              <c:idx val="0"/>
              <c:layout>
                <c:manualLayout>
                  <c:x val="1.2091086230854003E-2"/>
                  <c:y val="-4.1439448168152537E-2"/>
                </c:manualLayout>
              </c:layout>
              <c:tx>
                <c:rich>
                  <a:bodyPr/>
                  <a:lstStyle/>
                  <a:p>
                    <a:fld id="{2B1DBD5D-ED8E-B54F-8DB2-6F34A70350D3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 (</a:t>
                    </a:r>
                    <a:fld id="{3F735591-49E6-984D-BBAD-D08E37A0F24E}" type="VALUE">
                      <a:rPr lang="en-US" baseline="0"/>
                      <a:pPr/>
                      <a:t>[VALUE]</a:t>
                    </a:fld>
                    <a:r>
                      <a:rPr lang="en-US" baseline="0"/>
                      <a:t>; 60.0%)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0.16538547539569723"/>
                      <c:h val="0.1267768595041322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112A-6E43-BD85-1D883587B761}"/>
                </c:ext>
              </c:extLst>
            </c:dLbl>
            <c:dLbl>
              <c:idx val="1"/>
              <c:layout>
                <c:manualLayout>
                  <c:x val="-8.5651083675392647E-3"/>
                  <c:y val="-2.5538491572850916E-2"/>
                </c:manualLayout>
              </c:layout>
              <c:tx>
                <c:rich>
                  <a:bodyPr/>
                  <a:lstStyle/>
                  <a:p>
                    <a:fld id="{DC5F4E89-49B6-E749-AD1E-A6DB453B1F37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 (</a:t>
                    </a:r>
                    <a:fld id="{DD9BE130-8927-5A4C-8AA1-ECD5A509B0D7}" type="VALUE">
                      <a:rPr lang="en-US" baseline="0"/>
                      <a:pPr/>
                      <a:t>[VALUE]</a:t>
                    </a:fld>
                    <a:r>
                      <a:rPr lang="en-US" baseline="0"/>
                      <a:t>; 35.1%)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0.16944227052754304"/>
                      <c:h val="0.1157575757575757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112A-6E43-BD85-1D883587B761}"/>
                </c:ext>
              </c:extLst>
            </c:dLbl>
            <c:dLbl>
              <c:idx val="2"/>
              <c:layout>
                <c:manualLayout>
                  <c:x val="-0.26071185574419831"/>
                  <c:y val="-4.1321229474414866E-3"/>
                </c:manualLayout>
              </c:layout>
              <c:tx>
                <c:rich>
                  <a:bodyPr/>
                  <a:lstStyle/>
                  <a:p>
                    <a:fld id="{6F6BD0D4-D164-464A-8BD5-64A8697A0037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 </a:t>
                    </a:r>
                  </a:p>
                  <a:p>
                    <a:r>
                      <a:rPr lang="en-US" baseline="0"/>
                      <a:t>(</a:t>
                    </a:r>
                    <a:fld id="{A3244C8B-E154-1B48-8D71-2C146A7C4620}" type="VALUE">
                      <a:rPr lang="en-US" baseline="0"/>
                      <a:pPr/>
                      <a:t>[VALUE]</a:t>
                    </a:fld>
                    <a:r>
                      <a:rPr lang="en-US" baseline="0"/>
                      <a:t>; 2.3%)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0.13898580121703855"/>
                      <c:h val="9.5537190082644621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112A-6E43-BD85-1D883587B761}"/>
                </c:ext>
              </c:extLst>
            </c:dLbl>
            <c:dLbl>
              <c:idx val="3"/>
              <c:layout>
                <c:manualLayout>
                  <c:x val="-9.6794446746788262E-2"/>
                  <c:y val="-9.5477321533155475E-3"/>
                </c:manualLayout>
              </c:layout>
              <c:tx>
                <c:rich>
                  <a:bodyPr/>
                  <a:lstStyle/>
                  <a:p>
                    <a:fld id="{1488815D-1C7F-BA4A-8183-EB2689597A38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 (</a:t>
                    </a:r>
                    <a:fld id="{3AEE6763-BEDD-F946-AD35-0C91182F89A6}" type="VALUE">
                      <a:rPr lang="en-US" baseline="0"/>
                      <a:pPr/>
                      <a:t>[VALUE]</a:t>
                    </a:fld>
                    <a:r>
                      <a:rPr lang="en-US" baseline="0"/>
                      <a:t>; 1.6%)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6236848789487049"/>
                      <c:h val="5.6969696969696969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112A-6E43-BD85-1D883587B761}"/>
                </c:ext>
              </c:extLst>
            </c:dLbl>
            <c:dLbl>
              <c:idx val="4"/>
              <c:layout>
                <c:manualLayout>
                  <c:x val="0.11156194598393254"/>
                  <c:y val="-1.7129780265070173E-3"/>
                </c:manualLayout>
              </c:layout>
              <c:tx>
                <c:rich>
                  <a:bodyPr/>
                  <a:lstStyle/>
                  <a:p>
                    <a:fld id="{74C80E6D-3674-4140-A00D-89BA10D5A249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 (</a:t>
                    </a:r>
                    <a:fld id="{039D982F-9B77-264C-88A8-851788EB2BF4}" type="VALUE">
                      <a:rPr lang="en-US" baseline="0"/>
                      <a:pPr/>
                      <a:t>[VALUE]</a:t>
                    </a:fld>
                    <a:r>
                      <a:rPr lang="en-US" baseline="0"/>
                      <a:t>; 0.7%)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101419878296144"/>
                      <c:h val="7.3002754820936641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112A-6E43-BD85-1D883587B761}"/>
                </c:ext>
              </c:extLst>
            </c:dLbl>
            <c:dLbl>
              <c:idx val="5"/>
              <c:layout>
                <c:manualLayout>
                  <c:x val="0.33952194430704652"/>
                  <c:y val="3.6228932127285743E-2"/>
                </c:manualLayout>
              </c:layout>
              <c:tx>
                <c:rich>
                  <a:bodyPr/>
                  <a:lstStyle/>
                  <a:p>
                    <a:fld id="{5AD70471-191C-6742-BB0A-576A1B845132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 (</a:t>
                    </a:r>
                    <a:fld id="{EFFD4B92-F276-D548-AC52-07F4A97AC6E8}" type="VALUE">
                      <a:rPr lang="en-US" baseline="0"/>
                      <a:pPr/>
                      <a:t>[VALUE]</a:t>
                    </a:fld>
                    <a:r>
                      <a:rPr lang="en-US" baseline="0"/>
                      <a:t>; 0.2%)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112A-6E43-BD85-1D883587B7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Intervention!$J$2:$J$7</c:f>
              <c:strCache>
                <c:ptCount val="6"/>
                <c:pt idx="0">
                  <c:v>Open NC DREZ nucleotractotomy</c:v>
                </c:pt>
                <c:pt idx="1">
                  <c:v>Percutaneous nucleotomy/tractotomy</c:v>
                </c:pt>
                <c:pt idx="2">
                  <c:v>Cervical SCS</c:v>
                </c:pt>
                <c:pt idx="3">
                  <c:v>Ultrasonic nucleotomy</c:v>
                </c:pt>
                <c:pt idx="4">
                  <c:v>Endoscopic DREZ nucleotomy/tractotomy</c:v>
                </c:pt>
                <c:pt idx="5">
                  <c:v>Gamma Knife radiosurgery</c:v>
                </c:pt>
              </c:strCache>
            </c:strRef>
          </c:cat>
          <c:val>
            <c:numRef>
              <c:f>Intervention!$M$2:$M$7</c:f>
              <c:numCache>
                <c:formatCode>0</c:formatCode>
                <c:ptCount val="6"/>
                <c:pt idx="0">
                  <c:v>515</c:v>
                </c:pt>
                <c:pt idx="1">
                  <c:v>301</c:v>
                </c:pt>
                <c:pt idx="2">
                  <c:v>20</c:v>
                </c:pt>
                <c:pt idx="3">
                  <c:v>14</c:v>
                </c:pt>
                <c:pt idx="4">
                  <c:v>6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36-4547-BBB2-92BF3E1433D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38-B84B-9025-8744729159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38-B84B-9025-87447291595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38-B84B-9025-87447291595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138-B84B-9025-87447291595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138-B84B-9025-87447291595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138-B84B-9025-87447291595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138-B84B-9025-87447291595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138-B84B-9025-87447291595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138-B84B-9025-87447291595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138-B84B-9025-87447291595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138-B84B-9025-87447291595D}"/>
              </c:ext>
            </c:extLst>
          </c:dPt>
          <c:dLbls>
            <c:dLbl>
              <c:idx val="0"/>
              <c:layout>
                <c:manualLayout>
                  <c:x val="-3.2536027336205614E-5"/>
                  <c:y val="-1.4199869753123011E-2"/>
                </c:manualLayout>
              </c:layout>
              <c:tx>
                <c:rich>
                  <a:bodyPr/>
                  <a:lstStyle/>
                  <a:p>
                    <a:fld id="{FD0798C6-B789-3442-BDC1-0FFCD0EB5251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 (</a:t>
                    </a:r>
                    <a:fld id="{2FF58BCE-80FB-BB43-BF19-83B4BEF40C15}" type="VALUE">
                      <a:rPr lang="en-US" baseline="0"/>
                      <a:pPr/>
                      <a:t>[VALUE]</a:t>
                    </a:fld>
                    <a:r>
                      <a:rPr lang="en-US" baseline="0"/>
                      <a:t>; 40.4%)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C138-B84B-9025-87447291595D}"/>
                </c:ext>
              </c:extLst>
            </c:dLbl>
            <c:dLbl>
              <c:idx val="1"/>
              <c:layout>
                <c:manualLayout>
                  <c:x val="3.9347484395544606E-2"/>
                  <c:y val="1.3368983957219253E-2"/>
                </c:manualLayout>
              </c:layout>
              <c:tx>
                <c:rich>
                  <a:bodyPr/>
                  <a:lstStyle/>
                  <a:p>
                    <a:fld id="{BBE39AFB-0636-3B4B-A9D4-6A2B15640457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 (</a:t>
                    </a:r>
                    <a:fld id="{2830E119-140F-A34A-B1E0-8367FD4BE767}" type="VALUE">
                      <a:rPr lang="en-US" baseline="0"/>
                      <a:pPr/>
                      <a:t>[VALUE]</a:t>
                    </a:fld>
                    <a:r>
                      <a:rPr lang="en-US" baseline="0"/>
                      <a:t>; 19.2%)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1695784907884594"/>
                      <c:h val="4.1925133689839571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C138-B84B-9025-87447291595D}"/>
                </c:ext>
              </c:extLst>
            </c:dLbl>
            <c:dLbl>
              <c:idx val="2"/>
              <c:layout>
                <c:manualLayout>
                  <c:x val="-7.0673154063289251E-2"/>
                  <c:y val="-2.264341957255343E-2"/>
                </c:manualLayout>
              </c:layout>
              <c:tx>
                <c:rich>
                  <a:bodyPr/>
                  <a:lstStyle/>
                  <a:p>
                    <a:fld id="{2AA55A99-5E41-2349-9D3E-5D5A374AFE59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 (</a:t>
                    </a:r>
                    <a:fld id="{858DC493-CC8B-FA41-97EB-D3D36D8C2112}" type="VALUE">
                      <a:rPr lang="en-US" baseline="0"/>
                      <a:pPr/>
                      <a:t>[VALUE]</a:t>
                    </a:fld>
                    <a:r>
                      <a:rPr lang="en-US" baseline="0"/>
                      <a:t>; 11.5%)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0.11512657851730798"/>
                      <c:h val="8.4531604602056318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C138-B84B-9025-87447291595D}"/>
                </c:ext>
              </c:extLst>
            </c:dLbl>
            <c:dLbl>
              <c:idx val="3"/>
              <c:layout>
                <c:manualLayout>
                  <c:x val="-3.1132075471698113E-2"/>
                  <c:y val="2.1711759714245259E-3"/>
                </c:manualLayout>
              </c:layout>
              <c:tx>
                <c:rich>
                  <a:bodyPr/>
                  <a:lstStyle/>
                  <a:p>
                    <a:fld id="{2DCFD144-5978-2249-8894-BFB6CEF9F7CA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 (</a:t>
                    </a:r>
                    <a:fld id="{642172BA-CE55-E44B-868E-83EA9E3913F8}" type="VALUE">
                      <a:rPr lang="en-US" baseline="0"/>
                      <a:pPr/>
                      <a:t>[VALUE]</a:t>
                    </a:fld>
                    <a:r>
                      <a:rPr lang="en-US" baseline="0"/>
                      <a:t>; 9.4%)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0.11893403654731838"/>
                      <c:h val="8.8571428571428565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C138-B84B-9025-87447291595D}"/>
                </c:ext>
              </c:extLst>
            </c:dLbl>
            <c:dLbl>
              <c:idx val="4"/>
              <c:layout>
                <c:manualLayout>
                  <c:x val="-5.0943396226415097E-2"/>
                  <c:y val="1.0025062656641603E-2"/>
                </c:manualLayout>
              </c:layout>
              <c:tx>
                <c:rich>
                  <a:bodyPr/>
                  <a:lstStyle/>
                  <a:p>
                    <a:fld id="{0B54B7FE-4CE4-414C-85EC-93E2CCA2F815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 (</a:t>
                    </a:r>
                    <a:fld id="{66DDCC7A-AD12-2E40-B2DA-EDBED851A8FC}" type="VALUE">
                      <a:rPr lang="en-US" baseline="0"/>
                      <a:pPr/>
                      <a:t>[VALUE]</a:t>
                    </a:fld>
                    <a:r>
                      <a:rPr lang="en-US" baseline="0"/>
                      <a:t>; 6.1%)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C138-B84B-9025-87447291595D}"/>
                </c:ext>
              </c:extLst>
            </c:dLbl>
            <c:dLbl>
              <c:idx val="5"/>
              <c:layout>
                <c:manualLayout>
                  <c:x val="-0.12264150943396226"/>
                  <c:y val="2.5062656641604009E-2"/>
                </c:manualLayout>
              </c:layout>
              <c:tx>
                <c:rich>
                  <a:bodyPr/>
                  <a:lstStyle/>
                  <a:p>
                    <a:fld id="{0DE362BB-A81F-C64E-AF22-37E8AA0A6394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 (</a:t>
                    </a:r>
                    <a:fld id="{ABA43EB0-0A5F-9140-9886-FA59314448E0}" type="VALUE">
                      <a:rPr lang="en-US" baseline="0"/>
                      <a:pPr/>
                      <a:t>[VALUE]</a:t>
                    </a:fld>
                    <a:r>
                      <a:rPr lang="en-US" baseline="0"/>
                      <a:t>; 5.5%)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C138-B84B-9025-87447291595D}"/>
                </c:ext>
              </c:extLst>
            </c:dLbl>
            <c:dLbl>
              <c:idx val="6"/>
              <c:layout>
                <c:manualLayout>
                  <c:x val="-0.21320754716981133"/>
                  <c:y val="5.0125313283208017E-3"/>
                </c:manualLayout>
              </c:layout>
              <c:tx>
                <c:rich>
                  <a:bodyPr/>
                  <a:lstStyle/>
                  <a:p>
                    <a:fld id="{CCACE200-2EDB-B647-9F4A-EEA5B6EF034B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 (</a:t>
                    </a:r>
                    <a:fld id="{7D1FBCCC-F65A-F44B-B3DF-24CF820C7435}" type="VALUE">
                      <a:rPr lang="en-US" baseline="0"/>
                      <a:pPr/>
                      <a:t>[VALUE]</a:t>
                    </a:fld>
                    <a:r>
                      <a:rPr lang="en-US" baseline="0"/>
                      <a:t>; 3.5%)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C138-B84B-9025-87447291595D}"/>
                </c:ext>
              </c:extLst>
            </c:dLbl>
            <c:dLbl>
              <c:idx val="7"/>
              <c:layout>
                <c:manualLayout>
                  <c:x val="-9.4339622641509441E-2"/>
                  <c:y val="-3.5087719298245612E-2"/>
                </c:manualLayout>
              </c:layout>
              <c:tx>
                <c:rich>
                  <a:bodyPr/>
                  <a:lstStyle/>
                  <a:p>
                    <a:fld id="{E402E0BC-61DE-DA47-9C0C-96E08B5B5D54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 (</a:t>
                    </a:r>
                    <a:fld id="{BCFC6C94-DD32-A441-B5A3-E0B8D3325B88}" type="VALUE">
                      <a:rPr lang="en-US" baseline="0"/>
                      <a:pPr/>
                      <a:t>[VALUE]</a:t>
                    </a:fld>
                    <a:r>
                      <a:rPr lang="en-US" baseline="0"/>
                      <a:t>; 2.1%)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C138-B84B-9025-87447291595D}"/>
                </c:ext>
              </c:extLst>
            </c:dLbl>
            <c:dLbl>
              <c:idx val="8"/>
              <c:layout>
                <c:manualLayout>
                  <c:x val="4.716981132075472E-2"/>
                  <c:y val="-2.7568922305764409E-2"/>
                </c:manualLayout>
              </c:layout>
              <c:tx>
                <c:rich>
                  <a:bodyPr/>
                  <a:lstStyle/>
                  <a:p>
                    <a:fld id="{524FA2A7-48DD-344C-94FE-23CC72E76BE7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 (</a:t>
                    </a:r>
                    <a:fld id="{488B6C3C-4098-224E-ACF7-46189E787ADF}" type="VALUE">
                      <a:rPr lang="en-US" baseline="0"/>
                      <a:pPr/>
                      <a:t>[VALUE]</a:t>
                    </a:fld>
                    <a:r>
                      <a:rPr lang="en-US" baseline="0"/>
                      <a:t>; 0.9%)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1-C138-B84B-9025-87447291595D}"/>
                </c:ext>
              </c:extLst>
            </c:dLbl>
            <c:dLbl>
              <c:idx val="9"/>
              <c:layout>
                <c:manualLayout>
                  <c:x val="0.16981132075471692"/>
                  <c:y val="-2.5062656641604012E-2"/>
                </c:manualLayout>
              </c:layout>
              <c:tx>
                <c:rich>
                  <a:bodyPr/>
                  <a:lstStyle/>
                  <a:p>
                    <a:fld id="{222CE877-A2DA-1846-BED6-CC698C227539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 (</a:t>
                    </a:r>
                    <a:fld id="{576EB9AB-1BDF-F44B-B52A-F636B7A56D44}" type="VALUE">
                      <a:rPr lang="en-US" baseline="0"/>
                      <a:pPr/>
                      <a:t>[VALUE]</a:t>
                    </a:fld>
                    <a:r>
                      <a:rPr lang="en-US" baseline="0"/>
                      <a:t>; 0.7%)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3-C138-B84B-9025-87447291595D}"/>
                </c:ext>
              </c:extLst>
            </c:dLbl>
            <c:dLbl>
              <c:idx val="10"/>
              <c:layout>
                <c:manualLayout>
                  <c:x val="0.35471698113207539"/>
                  <c:y val="1.0025062656641603E-2"/>
                </c:manualLayout>
              </c:layout>
              <c:tx>
                <c:rich>
                  <a:bodyPr/>
                  <a:lstStyle/>
                  <a:p>
                    <a:fld id="{2ABA5A07-A04C-DE48-9871-1E1176CBCDF7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 (</a:t>
                    </a:r>
                    <a:fld id="{0E4FF6E8-1F81-C24D-811B-18BB41612ED6}" type="VALUE">
                      <a:rPr lang="en-US" baseline="0"/>
                      <a:pPr/>
                      <a:t>[VALUE]</a:t>
                    </a:fld>
                    <a:r>
                      <a:rPr lang="en-US" baseline="0"/>
                      <a:t>; 0.6%)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198113207547174"/>
                      <c:h val="3.9298245614035089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5-C138-B84B-9025-8744729159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leaderLines>
              <c:spPr>
                <a:ln w="9525" cap="flat" cmpd="sng" algn="ctr">
                  <a:solidFill>
                    <a:schemeClr val="tx1"/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Diagnosis!$H$2:$H$12</c:f>
              <c:strCache>
                <c:ptCount val="11"/>
                <c:pt idx="0">
                  <c:v>Trigeminal neuralgia/neuropathic pain</c:v>
                </c:pt>
                <c:pt idx="1">
                  <c:v>Oncological</c:v>
                </c:pt>
                <c:pt idx="2">
                  <c:v>Not specified</c:v>
                </c:pt>
                <c:pt idx="3">
                  <c:v>Postherpetic</c:v>
                </c:pt>
                <c:pt idx="4">
                  <c:v>Anesthesia Dolorosa</c:v>
                </c:pt>
                <c:pt idx="5">
                  <c:v>Traumatic</c:v>
                </c:pt>
                <c:pt idx="6">
                  <c:v>Glossopharyngeal neuralgia</c:v>
                </c:pt>
                <c:pt idx="7">
                  <c:v>Post Stroke</c:v>
                </c:pt>
                <c:pt idx="8">
                  <c:v>Headache</c:v>
                </c:pt>
                <c:pt idx="9">
                  <c:v>MS</c:v>
                </c:pt>
                <c:pt idx="10">
                  <c:v>Geniculate neuralgia</c:v>
                </c:pt>
              </c:strCache>
            </c:strRef>
          </c:cat>
          <c:val>
            <c:numRef>
              <c:f>Diagnosis!$J$2:$J$12</c:f>
              <c:numCache>
                <c:formatCode>0</c:formatCode>
                <c:ptCount val="11"/>
                <c:pt idx="0">
                  <c:v>347</c:v>
                </c:pt>
                <c:pt idx="1">
                  <c:v>165</c:v>
                </c:pt>
                <c:pt idx="2">
                  <c:v>99</c:v>
                </c:pt>
                <c:pt idx="3">
                  <c:v>81</c:v>
                </c:pt>
                <c:pt idx="4">
                  <c:v>52</c:v>
                </c:pt>
                <c:pt idx="5">
                  <c:v>47</c:v>
                </c:pt>
                <c:pt idx="6">
                  <c:v>30</c:v>
                </c:pt>
                <c:pt idx="7">
                  <c:v>18</c:v>
                </c:pt>
                <c:pt idx="8">
                  <c:v>8</c:v>
                </c:pt>
                <c:pt idx="9">
                  <c:v>6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9F-AB4F-AA48-CC1DA3D0691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Outcome!$L$2:$L$6</c:f>
              <c:strCache>
                <c:ptCount val="5"/>
                <c:pt idx="0">
                  <c:v>Pain free, VAS 0, 100% pain reduction</c:v>
                </c:pt>
                <c:pt idx="1">
                  <c:v>“Good” response, VAS 1-3, &gt;50% pain reduction</c:v>
                </c:pt>
                <c:pt idx="2">
                  <c:v>“Satisfactory” or “fair” response, VAS 4-6, &lt;50% pain reduction</c:v>
                </c:pt>
                <c:pt idx="3">
                  <c:v>No improvement, pain worsening, VAS 7-10</c:v>
                </c:pt>
                <c:pt idx="4">
                  <c:v>Unknown</c:v>
                </c:pt>
              </c:strCache>
            </c:strRef>
          </c:cat>
          <c:val>
            <c:numRef>
              <c:f>Outcome!$M$2:$M$6</c:f>
              <c:numCache>
                <c:formatCode>0</c:formatCode>
                <c:ptCount val="5"/>
                <c:pt idx="0">
                  <c:v>256</c:v>
                </c:pt>
                <c:pt idx="1">
                  <c:v>222</c:v>
                </c:pt>
                <c:pt idx="2">
                  <c:v>36</c:v>
                </c:pt>
                <c:pt idx="3">
                  <c:v>49</c:v>
                </c:pt>
                <c:pt idx="4">
                  <c:v>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C7-2240-A790-5B4CB92AC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7615135"/>
        <c:axId val="1407616783"/>
      </c:barChart>
      <c:catAx>
        <c:axId val="1407615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/>
                  <a:t>Composite Pain</a:t>
                </a:r>
                <a:r>
                  <a:rPr lang="en-US" sz="1200" baseline="0"/>
                  <a:t> Score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07616783"/>
        <c:crosses val="autoZero"/>
        <c:auto val="1"/>
        <c:lblAlgn val="ctr"/>
        <c:lblOffset val="100"/>
        <c:noMultiLvlLbl val="0"/>
      </c:catAx>
      <c:valAx>
        <c:axId val="14076167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/>
                  <a:t>Number of patients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07615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Summary!$I$2</c:f>
              <c:strCache>
                <c:ptCount val="1"/>
                <c:pt idx="0">
                  <c:v>Open DREZ/nucleotractotomy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Summary!$J$9:$CL$9</c:f>
              <c:numCache>
                <c:formatCode>General</c:formatCode>
                <c:ptCount val="81"/>
                <c:pt idx="0">
                  <c:v>1940</c:v>
                </c:pt>
                <c:pt idx="10">
                  <c:v>1950</c:v>
                </c:pt>
                <c:pt idx="20">
                  <c:v>1960</c:v>
                </c:pt>
                <c:pt idx="30">
                  <c:v>1970</c:v>
                </c:pt>
                <c:pt idx="40">
                  <c:v>1980</c:v>
                </c:pt>
                <c:pt idx="50">
                  <c:v>1990</c:v>
                </c:pt>
                <c:pt idx="60">
                  <c:v>2000</c:v>
                </c:pt>
                <c:pt idx="70">
                  <c:v>2010</c:v>
                </c:pt>
                <c:pt idx="80">
                  <c:v>2020</c:v>
                </c:pt>
              </c:numCache>
            </c:numRef>
          </c:cat>
          <c:val>
            <c:numRef>
              <c:f>Summary!$J$2:$CL$2</c:f>
              <c:numCache>
                <c:formatCode>General</c:formatCode>
                <c:ptCount val="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9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12</c:v>
                </c:pt>
                <c:pt idx="48">
                  <c:v>14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19</c:v>
                </c:pt>
                <c:pt idx="53">
                  <c:v>19</c:v>
                </c:pt>
                <c:pt idx="54">
                  <c:v>20</c:v>
                </c:pt>
                <c:pt idx="55">
                  <c:v>21</c:v>
                </c:pt>
                <c:pt idx="56">
                  <c:v>21</c:v>
                </c:pt>
                <c:pt idx="57">
                  <c:v>22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22</c:v>
                </c:pt>
                <c:pt idx="62">
                  <c:v>23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24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26</c:v>
                </c:pt>
                <c:pt idx="73">
                  <c:v>27</c:v>
                </c:pt>
                <c:pt idx="74">
                  <c:v>27</c:v>
                </c:pt>
                <c:pt idx="75">
                  <c:v>28</c:v>
                </c:pt>
                <c:pt idx="76">
                  <c:v>28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93-FC4D-A438-90DEF49469F7}"/>
            </c:ext>
          </c:extLst>
        </c:ser>
        <c:ser>
          <c:idx val="1"/>
          <c:order val="1"/>
          <c:tx>
            <c:strRef>
              <c:f>Summary!$I$3</c:f>
              <c:strCache>
                <c:ptCount val="1"/>
                <c:pt idx="0">
                  <c:v>Percutaneous nucleotomy/tractotomy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Summary!$J$9:$CL$9</c:f>
              <c:numCache>
                <c:formatCode>General</c:formatCode>
                <c:ptCount val="81"/>
                <c:pt idx="0">
                  <c:v>1940</c:v>
                </c:pt>
                <c:pt idx="10">
                  <c:v>1950</c:v>
                </c:pt>
                <c:pt idx="20">
                  <c:v>1960</c:v>
                </c:pt>
                <c:pt idx="30">
                  <c:v>1970</c:v>
                </c:pt>
                <c:pt idx="40">
                  <c:v>1980</c:v>
                </c:pt>
                <c:pt idx="50">
                  <c:v>1990</c:v>
                </c:pt>
                <c:pt idx="60">
                  <c:v>2000</c:v>
                </c:pt>
                <c:pt idx="70">
                  <c:v>2010</c:v>
                </c:pt>
                <c:pt idx="80">
                  <c:v>2020</c:v>
                </c:pt>
              </c:numCache>
            </c:numRef>
          </c:cat>
          <c:val>
            <c:numRef>
              <c:f>Summary!$J$3:$CL$3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8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93-FC4D-A438-90DEF49469F7}"/>
            </c:ext>
          </c:extLst>
        </c:ser>
        <c:ser>
          <c:idx val="2"/>
          <c:order val="2"/>
          <c:tx>
            <c:strRef>
              <c:f>Summary!$I$4</c:f>
              <c:strCache>
                <c:ptCount val="1"/>
                <c:pt idx="0">
                  <c:v>Ultrasonic nucleotomy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Summary!$J$9:$CL$9</c:f>
              <c:numCache>
                <c:formatCode>General</c:formatCode>
                <c:ptCount val="81"/>
                <c:pt idx="0">
                  <c:v>1940</c:v>
                </c:pt>
                <c:pt idx="10">
                  <c:v>1950</c:v>
                </c:pt>
                <c:pt idx="20">
                  <c:v>1960</c:v>
                </c:pt>
                <c:pt idx="30">
                  <c:v>1970</c:v>
                </c:pt>
                <c:pt idx="40">
                  <c:v>1980</c:v>
                </c:pt>
                <c:pt idx="50">
                  <c:v>1990</c:v>
                </c:pt>
                <c:pt idx="60">
                  <c:v>2000</c:v>
                </c:pt>
                <c:pt idx="70">
                  <c:v>2010</c:v>
                </c:pt>
                <c:pt idx="80">
                  <c:v>2020</c:v>
                </c:pt>
              </c:numCache>
            </c:numRef>
          </c:cat>
          <c:val>
            <c:numRef>
              <c:f>Summary!$J$4:$CL$4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93-FC4D-A438-90DEF49469F7}"/>
            </c:ext>
          </c:extLst>
        </c:ser>
        <c:ser>
          <c:idx val="3"/>
          <c:order val="3"/>
          <c:tx>
            <c:strRef>
              <c:f>Summary!$I$5</c:f>
              <c:strCache>
                <c:ptCount val="1"/>
                <c:pt idx="0">
                  <c:v>Gamma Knife radiosurgery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Summary!$J$9:$CL$9</c:f>
              <c:numCache>
                <c:formatCode>General</c:formatCode>
                <c:ptCount val="81"/>
                <c:pt idx="0">
                  <c:v>1940</c:v>
                </c:pt>
                <c:pt idx="10">
                  <c:v>1950</c:v>
                </c:pt>
                <c:pt idx="20">
                  <c:v>1960</c:v>
                </c:pt>
                <c:pt idx="30">
                  <c:v>1970</c:v>
                </c:pt>
                <c:pt idx="40">
                  <c:v>1980</c:v>
                </c:pt>
                <c:pt idx="50">
                  <c:v>1990</c:v>
                </c:pt>
                <c:pt idx="60">
                  <c:v>2000</c:v>
                </c:pt>
                <c:pt idx="70">
                  <c:v>2010</c:v>
                </c:pt>
                <c:pt idx="80">
                  <c:v>2020</c:v>
                </c:pt>
              </c:numCache>
            </c:numRef>
          </c:cat>
          <c:val>
            <c:numRef>
              <c:f>Summary!$J$5:$CL$5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93-FC4D-A438-90DEF49469F7}"/>
            </c:ext>
          </c:extLst>
        </c:ser>
        <c:ser>
          <c:idx val="4"/>
          <c:order val="4"/>
          <c:tx>
            <c:strRef>
              <c:f>Summary!$I$6</c:f>
              <c:strCache>
                <c:ptCount val="1"/>
                <c:pt idx="0">
                  <c:v>Endoscopic DREZ nucleotractotomy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Summary!$J$9:$CL$9</c:f>
              <c:numCache>
                <c:formatCode>General</c:formatCode>
                <c:ptCount val="81"/>
                <c:pt idx="0">
                  <c:v>1940</c:v>
                </c:pt>
                <c:pt idx="10">
                  <c:v>1950</c:v>
                </c:pt>
                <c:pt idx="20">
                  <c:v>1960</c:v>
                </c:pt>
                <c:pt idx="30">
                  <c:v>1970</c:v>
                </c:pt>
                <c:pt idx="40">
                  <c:v>1980</c:v>
                </c:pt>
                <c:pt idx="50">
                  <c:v>1990</c:v>
                </c:pt>
                <c:pt idx="60">
                  <c:v>2000</c:v>
                </c:pt>
                <c:pt idx="70">
                  <c:v>2010</c:v>
                </c:pt>
                <c:pt idx="80">
                  <c:v>2020</c:v>
                </c:pt>
              </c:numCache>
            </c:numRef>
          </c:cat>
          <c:val>
            <c:numRef>
              <c:f>Summary!$J$6:$CL$6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93-FC4D-A438-90DEF49469F7}"/>
            </c:ext>
          </c:extLst>
        </c:ser>
        <c:ser>
          <c:idx val="5"/>
          <c:order val="5"/>
          <c:tx>
            <c:strRef>
              <c:f>Summary!$I$7</c:f>
              <c:strCache>
                <c:ptCount val="1"/>
                <c:pt idx="0">
                  <c:v>Cervical SCS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Summary!$J$9:$CL$9</c:f>
              <c:numCache>
                <c:formatCode>General</c:formatCode>
                <c:ptCount val="81"/>
                <c:pt idx="0">
                  <c:v>1940</c:v>
                </c:pt>
                <c:pt idx="10">
                  <c:v>1950</c:v>
                </c:pt>
                <c:pt idx="20">
                  <c:v>1960</c:v>
                </c:pt>
                <c:pt idx="30">
                  <c:v>1970</c:v>
                </c:pt>
                <c:pt idx="40">
                  <c:v>1980</c:v>
                </c:pt>
                <c:pt idx="50">
                  <c:v>1990</c:v>
                </c:pt>
                <c:pt idx="60">
                  <c:v>2000</c:v>
                </c:pt>
                <c:pt idx="70">
                  <c:v>2010</c:v>
                </c:pt>
                <c:pt idx="80">
                  <c:v>2020</c:v>
                </c:pt>
              </c:numCache>
            </c:numRef>
          </c:cat>
          <c:val>
            <c:numRef>
              <c:f>Summary!$J$7:$CL$7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2</c:v>
                </c:pt>
                <c:pt idx="78">
                  <c:v>4</c:v>
                </c:pt>
                <c:pt idx="79">
                  <c:v>4</c:v>
                </c:pt>
                <c:pt idx="8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93-FC4D-A438-90DEF49469F7}"/>
            </c:ext>
          </c:extLst>
        </c:ser>
        <c:ser>
          <c:idx val="6"/>
          <c:order val="6"/>
          <c:tx>
            <c:strRef>
              <c:f>Summary!$I$8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Summary!$J$9:$CL$9</c:f>
              <c:numCache>
                <c:formatCode>General</c:formatCode>
                <c:ptCount val="81"/>
                <c:pt idx="0">
                  <c:v>1940</c:v>
                </c:pt>
                <c:pt idx="10">
                  <c:v>1950</c:v>
                </c:pt>
                <c:pt idx="20">
                  <c:v>1960</c:v>
                </c:pt>
                <c:pt idx="30">
                  <c:v>1970</c:v>
                </c:pt>
                <c:pt idx="40">
                  <c:v>1980</c:v>
                </c:pt>
                <c:pt idx="50">
                  <c:v>1990</c:v>
                </c:pt>
                <c:pt idx="60">
                  <c:v>2000</c:v>
                </c:pt>
                <c:pt idx="70">
                  <c:v>2010</c:v>
                </c:pt>
                <c:pt idx="80">
                  <c:v>2020</c:v>
                </c:pt>
              </c:numCache>
            </c:numRef>
          </c:cat>
          <c:val>
            <c:numRef>
              <c:f>Summary!$J$8:$CL$8</c:f>
              <c:numCache>
                <c:formatCode>General</c:formatCode>
                <c:ptCount val="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9</c:v>
                </c:pt>
                <c:pt idx="30">
                  <c:v>9</c:v>
                </c:pt>
                <c:pt idx="31">
                  <c:v>11</c:v>
                </c:pt>
                <c:pt idx="32">
                  <c:v>13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17</c:v>
                </c:pt>
                <c:pt idx="48">
                  <c:v>19</c:v>
                </c:pt>
                <c:pt idx="49">
                  <c:v>21</c:v>
                </c:pt>
                <c:pt idx="50">
                  <c:v>21</c:v>
                </c:pt>
                <c:pt idx="51">
                  <c:v>22</c:v>
                </c:pt>
                <c:pt idx="52">
                  <c:v>24</c:v>
                </c:pt>
                <c:pt idx="53">
                  <c:v>24</c:v>
                </c:pt>
                <c:pt idx="54">
                  <c:v>26</c:v>
                </c:pt>
                <c:pt idx="55">
                  <c:v>27</c:v>
                </c:pt>
                <c:pt idx="56">
                  <c:v>28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29</c:v>
                </c:pt>
                <c:pt idx="61">
                  <c:v>29</c:v>
                </c:pt>
                <c:pt idx="62">
                  <c:v>31</c:v>
                </c:pt>
                <c:pt idx="63">
                  <c:v>33</c:v>
                </c:pt>
                <c:pt idx="64">
                  <c:v>33</c:v>
                </c:pt>
                <c:pt idx="65">
                  <c:v>33</c:v>
                </c:pt>
                <c:pt idx="66">
                  <c:v>33</c:v>
                </c:pt>
                <c:pt idx="67">
                  <c:v>34</c:v>
                </c:pt>
                <c:pt idx="68">
                  <c:v>37</c:v>
                </c:pt>
                <c:pt idx="69">
                  <c:v>38</c:v>
                </c:pt>
                <c:pt idx="70">
                  <c:v>38</c:v>
                </c:pt>
                <c:pt idx="71">
                  <c:v>38</c:v>
                </c:pt>
                <c:pt idx="72">
                  <c:v>39</c:v>
                </c:pt>
                <c:pt idx="73">
                  <c:v>41</c:v>
                </c:pt>
                <c:pt idx="74">
                  <c:v>41</c:v>
                </c:pt>
                <c:pt idx="75">
                  <c:v>43</c:v>
                </c:pt>
                <c:pt idx="76">
                  <c:v>44</c:v>
                </c:pt>
                <c:pt idx="77">
                  <c:v>46</c:v>
                </c:pt>
                <c:pt idx="78">
                  <c:v>48</c:v>
                </c:pt>
                <c:pt idx="79">
                  <c:v>48</c:v>
                </c:pt>
                <c:pt idx="80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F93-FC4D-A438-90DEF4946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058480"/>
        <c:axId val="712396912"/>
      </c:lineChart>
      <c:catAx>
        <c:axId val="712058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12396912"/>
        <c:crosses val="autoZero"/>
        <c:auto val="1"/>
        <c:lblAlgn val="ctr"/>
        <c:lblOffset val="100"/>
        <c:tickMarkSkip val="5"/>
        <c:noMultiLvlLbl val="0"/>
      </c:catAx>
      <c:valAx>
        <c:axId val="712396912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Cumulative Publications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12058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079691193130166"/>
          <c:y val="1.5790645879732741E-2"/>
          <c:w val="0.35336163130585585"/>
          <c:h val="0.2118604773512442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Summary!$I$46</c:f>
              <c:strCache>
                <c:ptCount val="1"/>
                <c:pt idx="0">
                  <c:v>Open DREZ/nucleotractotomy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Summary!$J$52:$CL$52</c:f>
              <c:numCache>
                <c:formatCode>General</c:formatCode>
                <c:ptCount val="81"/>
                <c:pt idx="0">
                  <c:v>1940</c:v>
                </c:pt>
                <c:pt idx="10">
                  <c:v>1950</c:v>
                </c:pt>
                <c:pt idx="20">
                  <c:v>1960</c:v>
                </c:pt>
                <c:pt idx="30">
                  <c:v>1970</c:v>
                </c:pt>
                <c:pt idx="40">
                  <c:v>1980</c:v>
                </c:pt>
                <c:pt idx="50">
                  <c:v>1990</c:v>
                </c:pt>
                <c:pt idx="60">
                  <c:v>2000</c:v>
                </c:pt>
                <c:pt idx="70">
                  <c:v>2010</c:v>
                </c:pt>
                <c:pt idx="80">
                  <c:v>2020</c:v>
                </c:pt>
              </c:numCache>
            </c:numRef>
          </c:cat>
          <c:val>
            <c:numRef>
              <c:f>Summary!$J$46:$CL$46</c:f>
              <c:numCache>
                <c:formatCode>General</c:formatCode>
                <c:ptCount val="81"/>
                <c:pt idx="0">
                  <c:v>100</c:v>
                </c:pt>
                <c:pt idx="1">
                  <c:v>88</c:v>
                </c:pt>
                <c:pt idx="2">
                  <c:v>91</c:v>
                </c:pt>
                <c:pt idx="8">
                  <c:v>67</c:v>
                </c:pt>
                <c:pt idx="9">
                  <c:v>84</c:v>
                </c:pt>
                <c:pt idx="25">
                  <c:v>100</c:v>
                </c:pt>
                <c:pt idx="31">
                  <c:v>100</c:v>
                </c:pt>
                <c:pt idx="32">
                  <c:v>100</c:v>
                </c:pt>
                <c:pt idx="47">
                  <c:v>87.5</c:v>
                </c:pt>
                <c:pt idx="48">
                  <c:v>95</c:v>
                </c:pt>
                <c:pt idx="49">
                  <c:v>100</c:v>
                </c:pt>
                <c:pt idx="51">
                  <c:v>100</c:v>
                </c:pt>
                <c:pt idx="52">
                  <c:v>100</c:v>
                </c:pt>
                <c:pt idx="54">
                  <c:v>57</c:v>
                </c:pt>
                <c:pt idx="55">
                  <c:v>83</c:v>
                </c:pt>
                <c:pt idx="57">
                  <c:v>100</c:v>
                </c:pt>
                <c:pt idx="62">
                  <c:v>80</c:v>
                </c:pt>
                <c:pt idx="63">
                  <c:v>83</c:v>
                </c:pt>
                <c:pt idx="68">
                  <c:v>73</c:v>
                </c:pt>
                <c:pt idx="69">
                  <c:v>100</c:v>
                </c:pt>
                <c:pt idx="73">
                  <c:v>100</c:v>
                </c:pt>
                <c:pt idx="75">
                  <c:v>100</c:v>
                </c:pt>
                <c:pt idx="7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67-F24F-8F0A-239A6F7731A8}"/>
            </c:ext>
          </c:extLst>
        </c:ser>
        <c:ser>
          <c:idx val="1"/>
          <c:order val="1"/>
          <c:tx>
            <c:strRef>
              <c:f>Summary!$I$47</c:f>
              <c:strCache>
                <c:ptCount val="1"/>
                <c:pt idx="0">
                  <c:v>Percutaneous nucleotractotomy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Summary!$J$52:$CL$52</c:f>
              <c:numCache>
                <c:formatCode>General</c:formatCode>
                <c:ptCount val="81"/>
                <c:pt idx="0">
                  <c:v>1940</c:v>
                </c:pt>
                <c:pt idx="10">
                  <c:v>1950</c:v>
                </c:pt>
                <c:pt idx="20">
                  <c:v>1960</c:v>
                </c:pt>
                <c:pt idx="30">
                  <c:v>1970</c:v>
                </c:pt>
                <c:pt idx="40">
                  <c:v>1980</c:v>
                </c:pt>
                <c:pt idx="50">
                  <c:v>1990</c:v>
                </c:pt>
                <c:pt idx="60">
                  <c:v>2000</c:v>
                </c:pt>
                <c:pt idx="70">
                  <c:v>2010</c:v>
                </c:pt>
                <c:pt idx="80">
                  <c:v>2020</c:v>
                </c:pt>
              </c:numCache>
            </c:numRef>
          </c:cat>
          <c:val>
            <c:numRef>
              <c:f>Summary!$J$47:$CL$47</c:f>
              <c:numCache>
                <c:formatCode>General</c:formatCode>
                <c:ptCount val="81"/>
                <c:pt idx="29">
                  <c:v>100</c:v>
                </c:pt>
                <c:pt idx="31">
                  <c:v>67</c:v>
                </c:pt>
                <c:pt idx="32">
                  <c:v>100</c:v>
                </c:pt>
                <c:pt idx="33">
                  <c:v>61</c:v>
                </c:pt>
                <c:pt idx="38">
                  <c:v>77</c:v>
                </c:pt>
                <c:pt idx="63">
                  <c:v>90</c:v>
                </c:pt>
                <c:pt idx="65">
                  <c:v>95</c:v>
                </c:pt>
                <c:pt idx="67">
                  <c:v>100</c:v>
                </c:pt>
                <c:pt idx="68">
                  <c:v>80</c:v>
                </c:pt>
                <c:pt idx="7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67-F24F-8F0A-239A6F7731A8}"/>
            </c:ext>
          </c:extLst>
        </c:ser>
        <c:ser>
          <c:idx val="2"/>
          <c:order val="2"/>
          <c:tx>
            <c:strRef>
              <c:f>Summary!$I$48</c:f>
              <c:strCache>
                <c:ptCount val="1"/>
                <c:pt idx="0">
                  <c:v>Ultrasonic nucleotomy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Summary!$J$52:$CL$52</c:f>
              <c:numCache>
                <c:formatCode>General</c:formatCode>
                <c:ptCount val="81"/>
                <c:pt idx="0">
                  <c:v>1940</c:v>
                </c:pt>
                <c:pt idx="10">
                  <c:v>1950</c:v>
                </c:pt>
                <c:pt idx="20">
                  <c:v>1960</c:v>
                </c:pt>
                <c:pt idx="30">
                  <c:v>1970</c:v>
                </c:pt>
                <c:pt idx="40">
                  <c:v>1980</c:v>
                </c:pt>
                <c:pt idx="50">
                  <c:v>1990</c:v>
                </c:pt>
                <c:pt idx="60">
                  <c:v>2000</c:v>
                </c:pt>
                <c:pt idx="70">
                  <c:v>2010</c:v>
                </c:pt>
                <c:pt idx="80">
                  <c:v>2020</c:v>
                </c:pt>
              </c:numCache>
            </c:numRef>
          </c:cat>
          <c:val>
            <c:numRef>
              <c:f>Summary!$J$48:$CL$48</c:f>
              <c:numCache>
                <c:formatCode>General</c:formatCode>
                <c:ptCount val="81"/>
                <c:pt idx="54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67-F24F-8F0A-239A6F7731A8}"/>
            </c:ext>
          </c:extLst>
        </c:ser>
        <c:ser>
          <c:idx val="3"/>
          <c:order val="3"/>
          <c:tx>
            <c:strRef>
              <c:f>Summary!$I$49</c:f>
              <c:strCache>
                <c:ptCount val="1"/>
                <c:pt idx="0">
                  <c:v>Gamma Knife radiosurgery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Summary!$J$52:$CL$52</c:f>
              <c:numCache>
                <c:formatCode>General</c:formatCode>
                <c:ptCount val="81"/>
                <c:pt idx="0">
                  <c:v>1940</c:v>
                </c:pt>
                <c:pt idx="10">
                  <c:v>1950</c:v>
                </c:pt>
                <c:pt idx="20">
                  <c:v>1960</c:v>
                </c:pt>
                <c:pt idx="30">
                  <c:v>1970</c:v>
                </c:pt>
                <c:pt idx="40">
                  <c:v>1980</c:v>
                </c:pt>
                <c:pt idx="50">
                  <c:v>1990</c:v>
                </c:pt>
                <c:pt idx="60">
                  <c:v>2000</c:v>
                </c:pt>
                <c:pt idx="70">
                  <c:v>2010</c:v>
                </c:pt>
                <c:pt idx="80">
                  <c:v>2020</c:v>
                </c:pt>
              </c:numCache>
            </c:numRef>
          </c:cat>
          <c:val>
            <c:numRef>
              <c:f>Summary!$J$49:$CL$49</c:f>
              <c:numCache>
                <c:formatCode>General</c:formatCode>
                <c:ptCount val="81"/>
                <c:pt idx="6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67-F24F-8F0A-239A6F7731A8}"/>
            </c:ext>
          </c:extLst>
        </c:ser>
        <c:ser>
          <c:idx val="4"/>
          <c:order val="4"/>
          <c:tx>
            <c:strRef>
              <c:f>Summary!$I$50</c:f>
              <c:strCache>
                <c:ptCount val="1"/>
                <c:pt idx="0">
                  <c:v>Endoscopic DREZ nucleotractotomy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Summary!$J$52:$CL$52</c:f>
              <c:numCache>
                <c:formatCode>General</c:formatCode>
                <c:ptCount val="81"/>
                <c:pt idx="0">
                  <c:v>1940</c:v>
                </c:pt>
                <c:pt idx="10">
                  <c:v>1950</c:v>
                </c:pt>
                <c:pt idx="20">
                  <c:v>1960</c:v>
                </c:pt>
                <c:pt idx="30">
                  <c:v>1970</c:v>
                </c:pt>
                <c:pt idx="40">
                  <c:v>1980</c:v>
                </c:pt>
                <c:pt idx="50">
                  <c:v>1990</c:v>
                </c:pt>
                <c:pt idx="60">
                  <c:v>2000</c:v>
                </c:pt>
                <c:pt idx="70">
                  <c:v>2010</c:v>
                </c:pt>
                <c:pt idx="80">
                  <c:v>2020</c:v>
                </c:pt>
              </c:numCache>
            </c:numRef>
          </c:cat>
          <c:val>
            <c:numRef>
              <c:f>Summary!$J$50:$CL$50</c:f>
              <c:numCache>
                <c:formatCode>General</c:formatCode>
                <c:ptCount val="81"/>
                <c:pt idx="72">
                  <c:v>100</c:v>
                </c:pt>
                <c:pt idx="75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67-F24F-8F0A-239A6F7731A8}"/>
            </c:ext>
          </c:extLst>
        </c:ser>
        <c:ser>
          <c:idx val="5"/>
          <c:order val="5"/>
          <c:tx>
            <c:strRef>
              <c:f>Summary!$I$51</c:f>
              <c:strCache>
                <c:ptCount val="1"/>
                <c:pt idx="0">
                  <c:v>Cervical SCS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Summary!$J$52:$CL$52</c:f>
              <c:numCache>
                <c:formatCode>General</c:formatCode>
                <c:ptCount val="81"/>
                <c:pt idx="0">
                  <c:v>1940</c:v>
                </c:pt>
                <c:pt idx="10">
                  <c:v>1950</c:v>
                </c:pt>
                <c:pt idx="20">
                  <c:v>1960</c:v>
                </c:pt>
                <c:pt idx="30">
                  <c:v>1970</c:v>
                </c:pt>
                <c:pt idx="40">
                  <c:v>1980</c:v>
                </c:pt>
                <c:pt idx="50">
                  <c:v>1990</c:v>
                </c:pt>
                <c:pt idx="60">
                  <c:v>2000</c:v>
                </c:pt>
                <c:pt idx="70">
                  <c:v>2010</c:v>
                </c:pt>
                <c:pt idx="80">
                  <c:v>2020</c:v>
                </c:pt>
              </c:numCache>
            </c:numRef>
          </c:cat>
          <c:val>
            <c:numRef>
              <c:f>Summary!$J$51:$CL$51</c:f>
              <c:numCache>
                <c:formatCode>General</c:formatCode>
                <c:ptCount val="81"/>
                <c:pt idx="76">
                  <c:v>100</c:v>
                </c:pt>
                <c:pt idx="77">
                  <c:v>100</c:v>
                </c:pt>
                <c:pt idx="78">
                  <c:v>87.5</c:v>
                </c:pt>
                <c:pt idx="8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67-F24F-8F0A-239A6F773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058480"/>
        <c:axId val="712396912"/>
      </c:lineChart>
      <c:catAx>
        <c:axId val="712058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12396912"/>
        <c:crosses val="autoZero"/>
        <c:auto val="1"/>
        <c:lblAlgn val="ctr"/>
        <c:lblOffset val="100"/>
        <c:tickMarkSkip val="5"/>
        <c:noMultiLvlLbl val="0"/>
      </c:catAx>
      <c:valAx>
        <c:axId val="712396912"/>
        <c:scaling>
          <c:orientation val="minMax"/>
          <c:max val="100"/>
          <c:min val="4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Cumulative Publications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12058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079691193130166"/>
          <c:y val="1.5790645879732741E-2"/>
          <c:w val="0.59879442245562997"/>
          <c:h val="0.1032262420426845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1193800</xdr:colOff>
      <xdr:row>12</xdr:row>
      <xdr:rowOff>177800</xdr:rowOff>
    </xdr:from>
    <xdr:to>
      <xdr:col>15</xdr:col>
      <xdr:colOff>254000</xdr:colOff>
      <xdr:row>35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B89E79-9908-5E43-8FFE-651EF22FF7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0</xdr:row>
      <xdr:rowOff>190500</xdr:rowOff>
    </xdr:from>
    <xdr:to>
      <xdr:col>19</xdr:col>
      <xdr:colOff>317500</xdr:colOff>
      <xdr:row>25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4CFD55-2488-2A41-8FC6-397934944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698500</xdr:colOff>
      <xdr:row>7</xdr:row>
      <xdr:rowOff>38100</xdr:rowOff>
    </xdr:from>
    <xdr:to>
      <xdr:col>23</xdr:col>
      <xdr:colOff>228600</xdr:colOff>
      <xdr:row>31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F299EA-3304-A14B-8D8A-377E62DA8D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368300</xdr:colOff>
      <xdr:row>13</xdr:row>
      <xdr:rowOff>25400</xdr:rowOff>
    </xdr:from>
    <xdr:to>
      <xdr:col>20</xdr:col>
      <xdr:colOff>88900</xdr:colOff>
      <xdr:row>41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965BE8-5878-B249-B4BD-58C4917FB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53</xdr:row>
      <xdr:rowOff>139700</xdr:rowOff>
    </xdr:from>
    <xdr:to>
      <xdr:col>29</xdr:col>
      <xdr:colOff>546100</xdr:colOff>
      <xdr:row>81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0E9CAC-DDB8-4E45-9D0B-FBC12B2223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401FC-0EB8-9F4C-A10A-AAF239BA48EA}">
  <dimension ref="A1:AE1104"/>
  <sheetViews>
    <sheetView topLeftCell="C1" workbookViewId="0">
      <pane ySplit="1" topLeftCell="A138" activePane="bottomLeft" state="frozen"/>
      <selection pane="bottomLeft" activeCell="F148" sqref="F148"/>
    </sheetView>
  </sheetViews>
  <sheetFormatPr baseColWidth="10" defaultRowHeight="16" x14ac:dyDescent="0.2"/>
  <cols>
    <col min="1" max="5" width="10.83203125" style="6"/>
    <col min="6" max="7" width="18.1640625" style="6" customWidth="1"/>
    <col min="8" max="8" width="10.83203125" style="27"/>
    <col min="9" max="14" width="10.83203125" style="6"/>
    <col min="15" max="15" width="10.83203125" style="11"/>
    <col min="16" max="16" width="10.83203125" style="6"/>
    <col min="17" max="17" width="14" style="6" customWidth="1"/>
    <col min="18" max="22" width="10.83203125" style="6"/>
    <col min="23" max="23" width="10.83203125" style="6" customWidth="1"/>
    <col min="24" max="16384" width="10.83203125" style="6"/>
  </cols>
  <sheetData>
    <row r="1" spans="1:3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691</v>
      </c>
      <c r="H1" s="22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1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W1" s="4" t="s">
        <v>18</v>
      </c>
      <c r="X1" s="4" t="s">
        <v>19</v>
      </c>
      <c r="Y1" s="4" t="s">
        <v>20</v>
      </c>
      <c r="Z1" s="4" t="s">
        <v>21</v>
      </c>
      <c r="AA1" s="4" t="s">
        <v>22</v>
      </c>
    </row>
    <row r="2" spans="1:31" s="12" customFormat="1" x14ac:dyDescent="0.2">
      <c r="A2" t="s">
        <v>667</v>
      </c>
      <c r="B2" s="7" t="s">
        <v>668</v>
      </c>
      <c r="C2" s="7">
        <v>1972</v>
      </c>
      <c r="D2" s="7" t="s">
        <v>595</v>
      </c>
      <c r="E2" s="7" t="s">
        <v>568</v>
      </c>
      <c r="F2" s="7" t="s">
        <v>669</v>
      </c>
      <c r="G2" s="7">
        <v>3</v>
      </c>
      <c r="H2" s="23">
        <v>1</v>
      </c>
      <c r="I2" s="7">
        <v>72</v>
      </c>
      <c r="J2" s="7" t="s">
        <v>96</v>
      </c>
      <c r="K2" s="7" t="s">
        <v>243</v>
      </c>
      <c r="L2" s="7" t="s">
        <v>670</v>
      </c>
      <c r="M2" s="7" t="s">
        <v>31</v>
      </c>
      <c r="N2" s="7" t="s">
        <v>31</v>
      </c>
      <c r="O2" s="13" t="s">
        <v>31</v>
      </c>
      <c r="P2" s="7"/>
      <c r="Q2" s="7" t="s">
        <v>210</v>
      </c>
      <c r="R2" s="7"/>
      <c r="S2" s="7"/>
      <c r="U2" s="7"/>
      <c r="V2" s="7"/>
      <c r="W2" s="7" t="s">
        <v>671</v>
      </c>
      <c r="X2" s="7"/>
      <c r="Y2" s="5"/>
      <c r="Z2" s="5"/>
      <c r="AA2" s="5"/>
      <c r="AB2" s="5"/>
    </row>
    <row r="3" spans="1:31" s="12" customFormat="1" x14ac:dyDescent="0.2">
      <c r="A3" t="s">
        <v>667</v>
      </c>
      <c r="B3" s="7" t="s">
        <v>668</v>
      </c>
      <c r="C3" s="7">
        <v>1972</v>
      </c>
      <c r="D3" s="7" t="s">
        <v>595</v>
      </c>
      <c r="E3" s="7" t="s">
        <v>568</v>
      </c>
      <c r="F3" s="7" t="s">
        <v>669</v>
      </c>
      <c r="G3" s="7"/>
      <c r="H3" s="23">
        <v>1</v>
      </c>
      <c r="I3" s="7">
        <v>67</v>
      </c>
      <c r="J3" s="7" t="s">
        <v>39</v>
      </c>
      <c r="K3" s="7" t="s">
        <v>243</v>
      </c>
      <c r="L3" s="7" t="s">
        <v>672</v>
      </c>
      <c r="M3" s="7"/>
      <c r="N3" s="7"/>
      <c r="O3" s="13"/>
      <c r="P3" s="7"/>
      <c r="Q3" s="7" t="s">
        <v>210</v>
      </c>
      <c r="R3" s="7"/>
      <c r="S3" s="7"/>
      <c r="U3" s="7"/>
      <c r="V3" s="7"/>
      <c r="W3" s="7" t="s">
        <v>673</v>
      </c>
      <c r="X3" s="7"/>
      <c r="Y3" s="5"/>
      <c r="Z3" s="5"/>
      <c r="AA3" s="5"/>
      <c r="AB3" s="5"/>
    </row>
    <row r="4" spans="1:31" s="12" customFormat="1" x14ac:dyDescent="0.2">
      <c r="A4" t="s">
        <v>667</v>
      </c>
      <c r="B4" s="7" t="s">
        <v>668</v>
      </c>
      <c r="C4" s="7">
        <v>1972</v>
      </c>
      <c r="D4" s="7" t="s">
        <v>595</v>
      </c>
      <c r="E4" s="7" t="s">
        <v>568</v>
      </c>
      <c r="F4" s="7" t="s">
        <v>669</v>
      </c>
      <c r="G4" s="7"/>
      <c r="H4" s="23">
        <v>1</v>
      </c>
      <c r="I4" s="7">
        <v>68</v>
      </c>
      <c r="J4" s="7" t="s">
        <v>96</v>
      </c>
      <c r="K4" s="7" t="s">
        <v>243</v>
      </c>
      <c r="L4" s="7" t="s">
        <v>674</v>
      </c>
      <c r="M4" s="7"/>
      <c r="N4" s="7"/>
      <c r="O4" s="13"/>
      <c r="P4" s="7"/>
      <c r="Q4" s="7" t="s">
        <v>210</v>
      </c>
      <c r="R4" s="7"/>
      <c r="S4" s="7"/>
      <c r="U4" s="7"/>
      <c r="V4" s="7"/>
      <c r="W4" s="7" t="s">
        <v>675</v>
      </c>
      <c r="X4" s="7"/>
      <c r="Y4" s="5"/>
      <c r="Z4" s="5"/>
      <c r="AA4" s="5"/>
      <c r="AB4" s="5"/>
    </row>
    <row r="5" spans="1:31" x14ac:dyDescent="0.2">
      <c r="A5" s="7" t="s">
        <v>23</v>
      </c>
      <c r="B5" s="7" t="s">
        <v>24</v>
      </c>
      <c r="C5" s="7">
        <v>1987</v>
      </c>
      <c r="D5" s="7" t="s">
        <v>25</v>
      </c>
      <c r="E5" s="7" t="s">
        <v>26</v>
      </c>
      <c r="F5" s="7" t="s">
        <v>27</v>
      </c>
      <c r="G5" s="7">
        <v>20</v>
      </c>
      <c r="H5" s="23">
        <v>12</v>
      </c>
      <c r="I5" s="7" t="s">
        <v>28</v>
      </c>
      <c r="J5" s="7" t="s">
        <v>29</v>
      </c>
      <c r="K5" s="7" t="s">
        <v>30</v>
      </c>
      <c r="L5" s="7" t="s">
        <v>31</v>
      </c>
      <c r="M5" s="7" t="s">
        <v>31</v>
      </c>
      <c r="N5" s="7" t="s">
        <v>31</v>
      </c>
      <c r="O5" s="13" t="s">
        <v>31</v>
      </c>
      <c r="P5" s="7" t="s">
        <v>32</v>
      </c>
      <c r="Q5" s="7" t="s">
        <v>33</v>
      </c>
      <c r="R5" s="7" t="s">
        <v>34</v>
      </c>
      <c r="S5" s="5"/>
      <c r="T5" s="5"/>
      <c r="U5" s="5"/>
      <c r="V5" s="5"/>
      <c r="W5" s="7" t="s">
        <v>31</v>
      </c>
      <c r="X5" s="7" t="s">
        <v>31</v>
      </c>
      <c r="Y5" s="7" t="s">
        <v>31</v>
      </c>
      <c r="Z5" s="7" t="s">
        <v>31</v>
      </c>
      <c r="AA5" s="5"/>
      <c r="AB5" s="5"/>
      <c r="AC5" s="5"/>
      <c r="AD5" s="5"/>
      <c r="AE5" s="5"/>
    </row>
    <row r="6" spans="1:31" x14ac:dyDescent="0.2">
      <c r="A6" s="7" t="s">
        <v>23</v>
      </c>
      <c r="B6" s="7" t="s">
        <v>24</v>
      </c>
      <c r="C6" s="7">
        <v>1987</v>
      </c>
      <c r="D6" s="7" t="s">
        <v>25</v>
      </c>
      <c r="E6" s="7" t="s">
        <v>26</v>
      </c>
      <c r="F6" s="7" t="s">
        <v>27</v>
      </c>
      <c r="G6" s="7"/>
      <c r="H6" s="23">
        <v>6</v>
      </c>
      <c r="I6" s="7" t="s">
        <v>35</v>
      </c>
      <c r="J6" s="7" t="s">
        <v>36</v>
      </c>
      <c r="K6" s="7" t="s">
        <v>37</v>
      </c>
      <c r="L6" s="7" t="s">
        <v>31</v>
      </c>
      <c r="M6" s="7" t="s">
        <v>31</v>
      </c>
      <c r="N6" s="7" t="s">
        <v>31</v>
      </c>
      <c r="O6" s="13" t="s">
        <v>31</v>
      </c>
      <c r="P6" s="7" t="s">
        <v>31</v>
      </c>
      <c r="Q6" s="7" t="s">
        <v>38</v>
      </c>
      <c r="R6" s="7" t="s">
        <v>31</v>
      </c>
      <c r="S6" s="5"/>
      <c r="T6" s="5"/>
      <c r="U6" s="5"/>
      <c r="V6" s="5"/>
      <c r="W6" s="7" t="s">
        <v>31</v>
      </c>
      <c r="X6" s="7" t="s">
        <v>31</v>
      </c>
      <c r="Y6" s="7" t="s">
        <v>31</v>
      </c>
      <c r="Z6" s="7" t="s">
        <v>31</v>
      </c>
      <c r="AA6" s="5"/>
      <c r="AB6" s="5"/>
      <c r="AC6" s="5"/>
      <c r="AD6" s="5"/>
      <c r="AE6" s="5"/>
    </row>
    <row r="7" spans="1:31" x14ac:dyDescent="0.2">
      <c r="A7" s="7" t="s">
        <v>23</v>
      </c>
      <c r="B7" s="7" t="s">
        <v>24</v>
      </c>
      <c r="C7" s="7">
        <v>1987</v>
      </c>
      <c r="D7" s="7" t="s">
        <v>25</v>
      </c>
      <c r="E7" s="7" t="s">
        <v>26</v>
      </c>
      <c r="F7" s="7" t="s">
        <v>27</v>
      </c>
      <c r="G7" s="7"/>
      <c r="H7" s="23">
        <v>1</v>
      </c>
      <c r="I7" s="7">
        <v>45</v>
      </c>
      <c r="J7" s="7" t="s">
        <v>39</v>
      </c>
      <c r="K7" s="7" t="s">
        <v>40</v>
      </c>
      <c r="L7" s="7" t="s">
        <v>31</v>
      </c>
      <c r="M7" s="7" t="s">
        <v>31</v>
      </c>
      <c r="N7" s="7" t="s">
        <v>31</v>
      </c>
      <c r="O7" s="13" t="s">
        <v>31</v>
      </c>
      <c r="P7" s="7" t="s">
        <v>31</v>
      </c>
      <c r="Q7" s="7" t="s">
        <v>41</v>
      </c>
      <c r="R7" s="7" t="s">
        <v>31</v>
      </c>
      <c r="S7" s="5"/>
      <c r="T7" s="5"/>
      <c r="U7" s="5"/>
      <c r="V7" s="5"/>
      <c r="W7" s="7" t="s">
        <v>31</v>
      </c>
      <c r="X7" s="7" t="s">
        <v>31</v>
      </c>
      <c r="Y7" s="7" t="s">
        <v>31</v>
      </c>
      <c r="Z7" s="7" t="s">
        <v>31</v>
      </c>
      <c r="AA7" s="5"/>
      <c r="AB7" s="5"/>
      <c r="AC7" s="5"/>
      <c r="AD7" s="5"/>
      <c r="AE7" s="5"/>
    </row>
    <row r="8" spans="1:31" x14ac:dyDescent="0.2">
      <c r="A8" s="7" t="s">
        <v>23</v>
      </c>
      <c r="B8" s="7" t="s">
        <v>24</v>
      </c>
      <c r="C8" s="7">
        <v>1987</v>
      </c>
      <c r="D8" s="7" t="s">
        <v>25</v>
      </c>
      <c r="E8" s="7" t="s">
        <v>26</v>
      </c>
      <c r="F8" s="7" t="s">
        <v>27</v>
      </c>
      <c r="G8" s="7"/>
      <c r="H8" s="7">
        <v>1</v>
      </c>
      <c r="I8" s="7">
        <v>72</v>
      </c>
      <c r="J8" s="7" t="s">
        <v>39</v>
      </c>
      <c r="K8" s="7" t="s">
        <v>42</v>
      </c>
      <c r="L8" s="7" t="s">
        <v>31</v>
      </c>
      <c r="M8" s="7" t="s">
        <v>31</v>
      </c>
      <c r="N8" s="7" t="s">
        <v>31</v>
      </c>
      <c r="O8" s="13" t="s">
        <v>31</v>
      </c>
      <c r="P8" s="7" t="s">
        <v>31</v>
      </c>
      <c r="Q8" s="7" t="s">
        <v>41</v>
      </c>
      <c r="R8" s="7" t="s">
        <v>31</v>
      </c>
      <c r="S8" s="5"/>
      <c r="T8" s="5"/>
      <c r="U8" s="5"/>
      <c r="V8" s="5"/>
      <c r="W8" s="7" t="s">
        <v>31</v>
      </c>
      <c r="X8" s="7" t="s">
        <v>31</v>
      </c>
      <c r="Y8" s="7" t="s">
        <v>31</v>
      </c>
      <c r="Z8" s="7" t="s">
        <v>31</v>
      </c>
      <c r="AA8" s="5"/>
      <c r="AB8" s="5"/>
      <c r="AC8" s="5"/>
      <c r="AD8" s="5"/>
      <c r="AE8" s="5"/>
    </row>
    <row r="9" spans="1:31" s="10" customFormat="1" x14ac:dyDescent="0.2">
      <c r="A9" s="10" t="s">
        <v>43</v>
      </c>
      <c r="B9" s="10" t="s">
        <v>44</v>
      </c>
      <c r="C9" s="10">
        <v>1987</v>
      </c>
      <c r="D9" s="10" t="s">
        <v>45</v>
      </c>
      <c r="E9" s="10" t="s">
        <v>46</v>
      </c>
      <c r="F9" s="10" t="s">
        <v>47</v>
      </c>
      <c r="G9" s="10">
        <v>18</v>
      </c>
      <c r="H9" s="26">
        <v>18</v>
      </c>
      <c r="I9" s="10" t="s">
        <v>48</v>
      </c>
      <c r="J9" s="10" t="s">
        <v>49</v>
      </c>
      <c r="K9" s="10" t="s">
        <v>50</v>
      </c>
      <c r="L9" s="10" t="s">
        <v>51</v>
      </c>
      <c r="M9" s="10" t="s">
        <v>31</v>
      </c>
      <c r="N9" s="10" t="s">
        <v>31</v>
      </c>
      <c r="O9" s="17" t="s">
        <v>31</v>
      </c>
      <c r="P9" s="10" t="s">
        <v>52</v>
      </c>
      <c r="Q9" s="10" t="s">
        <v>53</v>
      </c>
      <c r="R9" s="10" t="s">
        <v>54</v>
      </c>
      <c r="S9" s="10" t="s">
        <v>55</v>
      </c>
      <c r="T9" s="10" t="s">
        <v>56</v>
      </c>
      <c r="U9" s="10" t="s">
        <v>57</v>
      </c>
      <c r="V9" s="10" t="s">
        <v>58</v>
      </c>
      <c r="W9" s="10" t="s">
        <v>59</v>
      </c>
      <c r="X9" s="10" t="s">
        <v>31</v>
      </c>
      <c r="Y9" s="10" t="s">
        <v>31</v>
      </c>
      <c r="Z9" s="10" t="s">
        <v>31</v>
      </c>
      <c r="AA9" s="10" t="s">
        <v>60</v>
      </c>
      <c r="AB9" s="10" t="s">
        <v>61</v>
      </c>
    </row>
    <row r="10" spans="1:31" x14ac:dyDescent="0.2">
      <c r="A10" s="2" t="s">
        <v>62</v>
      </c>
      <c r="B10" s="2" t="s">
        <v>63</v>
      </c>
      <c r="C10" s="2">
        <v>1987</v>
      </c>
      <c r="D10" s="1"/>
      <c r="E10" s="2" t="s">
        <v>65</v>
      </c>
      <c r="F10" s="2" t="s">
        <v>638</v>
      </c>
      <c r="G10" s="2">
        <v>4</v>
      </c>
      <c r="H10" s="23">
        <v>4</v>
      </c>
      <c r="I10" s="2" t="s">
        <v>31</v>
      </c>
      <c r="J10" s="2" t="s">
        <v>31</v>
      </c>
      <c r="K10" s="2" t="s">
        <v>639</v>
      </c>
      <c r="L10" s="2" t="s">
        <v>31</v>
      </c>
      <c r="M10" s="2" t="s">
        <v>31</v>
      </c>
      <c r="N10" s="2" t="s">
        <v>31</v>
      </c>
      <c r="O10" s="13" t="s">
        <v>31</v>
      </c>
      <c r="P10" s="2" t="s">
        <v>31</v>
      </c>
      <c r="Q10" s="2" t="s">
        <v>640</v>
      </c>
      <c r="R10" s="2" t="s">
        <v>31</v>
      </c>
      <c r="S10" s="2" t="s">
        <v>31</v>
      </c>
      <c r="T10" s="2" t="s">
        <v>31</v>
      </c>
      <c r="U10" s="2" t="s">
        <v>31</v>
      </c>
      <c r="V10" s="2" t="s">
        <v>31</v>
      </c>
      <c r="W10" s="2" t="s">
        <v>31</v>
      </c>
      <c r="X10" s="2" t="s">
        <v>641</v>
      </c>
      <c r="Y10" s="1"/>
      <c r="Z10" s="1"/>
      <c r="AA10" s="1"/>
      <c r="AB10" s="5"/>
      <c r="AC10" s="5"/>
      <c r="AD10" s="5"/>
      <c r="AE10" s="5"/>
    </row>
    <row r="11" spans="1:31" x14ac:dyDescent="0.2">
      <c r="A11" s="8" t="s">
        <v>66</v>
      </c>
      <c r="B11" s="8" t="s">
        <v>67</v>
      </c>
      <c r="C11" s="8">
        <v>1987</v>
      </c>
      <c r="D11" s="8" t="s">
        <v>68</v>
      </c>
      <c r="E11" s="5"/>
      <c r="F11" s="5"/>
      <c r="G11" s="5"/>
      <c r="H11" s="24"/>
      <c r="I11" s="5"/>
      <c r="J11" s="5"/>
      <c r="K11" s="5"/>
      <c r="L11" s="5"/>
      <c r="M11" s="5"/>
      <c r="N11" s="5"/>
      <c r="O11" s="1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 spans="1:31" x14ac:dyDescent="0.2">
      <c r="A12" s="5" t="s">
        <v>69</v>
      </c>
      <c r="B12" s="5" t="s">
        <v>70</v>
      </c>
      <c r="C12" s="5">
        <v>1988</v>
      </c>
      <c r="D12" s="5" t="s">
        <v>71</v>
      </c>
      <c r="E12" s="5" t="s">
        <v>72</v>
      </c>
      <c r="F12" s="5" t="s">
        <v>73</v>
      </c>
      <c r="G12" s="5">
        <v>27</v>
      </c>
      <c r="H12" s="24">
        <v>27</v>
      </c>
      <c r="I12" s="5" t="s">
        <v>74</v>
      </c>
      <c r="J12" s="5">
        <v>0.34722222222222227</v>
      </c>
      <c r="K12" s="5" t="s">
        <v>75</v>
      </c>
      <c r="L12" s="5" t="s">
        <v>76</v>
      </c>
      <c r="M12" s="5" t="s">
        <v>77</v>
      </c>
      <c r="N12" s="5" t="s">
        <v>31</v>
      </c>
      <c r="O12" s="15" t="s">
        <v>31</v>
      </c>
      <c r="P12" s="5" t="s">
        <v>78</v>
      </c>
      <c r="Q12" s="5"/>
      <c r="R12" s="5" t="s">
        <v>79</v>
      </c>
      <c r="S12" s="5"/>
      <c r="T12" s="5"/>
      <c r="U12" s="5" t="s">
        <v>80</v>
      </c>
      <c r="V12" s="5" t="s">
        <v>81</v>
      </c>
      <c r="W12" s="5" t="s">
        <v>31</v>
      </c>
      <c r="X12" s="5" t="s">
        <v>31</v>
      </c>
      <c r="Y12" s="5" t="s">
        <v>31</v>
      </c>
      <c r="Z12" s="5" t="s">
        <v>82</v>
      </c>
      <c r="AA12" s="5"/>
      <c r="AB12" s="5"/>
      <c r="AC12" s="5"/>
      <c r="AD12" s="5"/>
    </row>
    <row r="13" spans="1:31" x14ac:dyDescent="0.2">
      <c r="A13" s="8" t="s">
        <v>83</v>
      </c>
      <c r="B13" s="8" t="s">
        <v>84</v>
      </c>
      <c r="C13" s="8">
        <v>1988</v>
      </c>
      <c r="D13" s="8" t="s">
        <v>64</v>
      </c>
      <c r="E13" s="5"/>
      <c r="F13" s="5"/>
      <c r="G13" s="5"/>
      <c r="H13" s="24"/>
      <c r="I13" s="5"/>
      <c r="J13" s="5"/>
      <c r="K13" s="5"/>
      <c r="L13" s="5"/>
      <c r="M13" s="5"/>
      <c r="N13" s="5"/>
      <c r="O13" s="1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</row>
    <row r="14" spans="1:31" x14ac:dyDescent="0.2">
      <c r="A14" s="1" t="s">
        <v>85</v>
      </c>
      <c r="B14" s="1" t="s">
        <v>86</v>
      </c>
      <c r="C14" s="1">
        <v>1988</v>
      </c>
      <c r="D14" s="1" t="s">
        <v>138</v>
      </c>
      <c r="E14" s="1" t="s">
        <v>642</v>
      </c>
      <c r="F14" s="1" t="s">
        <v>643</v>
      </c>
      <c r="G14" s="1"/>
      <c r="H14" s="24">
        <v>4</v>
      </c>
      <c r="I14" s="1" t="s">
        <v>644</v>
      </c>
      <c r="J14" s="3">
        <v>4.3750000000000004E-2</v>
      </c>
      <c r="K14" s="1" t="s">
        <v>278</v>
      </c>
      <c r="L14" s="1" t="s">
        <v>143</v>
      </c>
      <c r="M14" s="1" t="s">
        <v>645</v>
      </c>
      <c r="N14" s="1" t="s">
        <v>31</v>
      </c>
      <c r="O14" s="15" t="s">
        <v>31</v>
      </c>
      <c r="P14" s="1" t="s">
        <v>646</v>
      </c>
      <c r="Q14" s="1" t="s">
        <v>647</v>
      </c>
      <c r="R14" s="1" t="s">
        <v>648</v>
      </c>
      <c r="S14" s="1"/>
      <c r="T14" s="1"/>
      <c r="U14" s="1"/>
      <c r="V14" s="1"/>
      <c r="W14" s="1" t="s">
        <v>649</v>
      </c>
      <c r="X14" s="1" t="s">
        <v>31</v>
      </c>
      <c r="Y14" s="1" t="s">
        <v>31</v>
      </c>
      <c r="Z14" s="1" t="s">
        <v>31</v>
      </c>
      <c r="AA14" s="1" t="s">
        <v>650</v>
      </c>
      <c r="AB14" s="1"/>
      <c r="AC14" s="1"/>
      <c r="AD14" s="1"/>
      <c r="AE14" s="1"/>
    </row>
    <row r="15" spans="1:31" x14ac:dyDescent="0.2">
      <c r="A15" s="8" t="s">
        <v>87</v>
      </c>
      <c r="B15" s="8" t="s">
        <v>88</v>
      </c>
      <c r="C15" s="8">
        <v>1988</v>
      </c>
      <c r="D15" s="8" t="s">
        <v>89</v>
      </c>
      <c r="E15" s="8"/>
      <c r="F15" s="5"/>
      <c r="G15" s="5"/>
      <c r="H15" s="25" t="s">
        <v>31</v>
      </c>
      <c r="I15" s="8" t="s">
        <v>31</v>
      </c>
      <c r="J15" s="8" t="s">
        <v>31</v>
      </c>
      <c r="K15" s="8" t="s">
        <v>90</v>
      </c>
      <c r="L15" s="8" t="s">
        <v>31</v>
      </c>
      <c r="M15" s="8" t="s">
        <v>31</v>
      </c>
      <c r="N15" s="8" t="s">
        <v>31</v>
      </c>
      <c r="O15" s="16" t="s">
        <v>31</v>
      </c>
      <c r="P15" s="8" t="s">
        <v>31</v>
      </c>
      <c r="Q15" s="8" t="s">
        <v>31</v>
      </c>
      <c r="R15" s="8" t="s">
        <v>31</v>
      </c>
      <c r="S15" s="8" t="s">
        <v>31</v>
      </c>
      <c r="T15" s="5"/>
      <c r="U15" s="5"/>
      <c r="V15" s="5"/>
      <c r="W15" s="8" t="s">
        <v>31</v>
      </c>
      <c r="X15" s="8" t="s">
        <v>31</v>
      </c>
      <c r="Y15" s="8" t="s">
        <v>31</v>
      </c>
      <c r="Z15" s="8" t="s">
        <v>31</v>
      </c>
      <c r="AA15" s="8" t="s">
        <v>91</v>
      </c>
      <c r="AB15" s="5"/>
      <c r="AC15" s="5"/>
      <c r="AD15" s="5"/>
      <c r="AE15" s="5"/>
    </row>
    <row r="16" spans="1:31" x14ac:dyDescent="0.2">
      <c r="A16" s="9" t="s">
        <v>66</v>
      </c>
      <c r="B16" s="8" t="s">
        <v>663</v>
      </c>
      <c r="C16" s="8">
        <v>1989</v>
      </c>
      <c r="D16" s="8" t="s">
        <v>664</v>
      </c>
      <c r="E16" s="8"/>
      <c r="F16" s="5"/>
      <c r="G16" s="5"/>
      <c r="H16" s="25"/>
      <c r="I16" s="8"/>
      <c r="J16" s="8"/>
      <c r="K16" s="8"/>
      <c r="L16" s="8"/>
      <c r="M16" s="8"/>
      <c r="N16" s="8"/>
      <c r="O16" s="16"/>
      <c r="P16" s="8"/>
      <c r="Q16" s="8"/>
      <c r="R16" s="8"/>
      <c r="S16" s="8"/>
      <c r="T16" s="5"/>
      <c r="U16" s="5"/>
      <c r="V16" s="5"/>
      <c r="W16" s="8"/>
      <c r="X16" s="8"/>
      <c r="Y16" s="8"/>
      <c r="Z16" s="8"/>
      <c r="AA16" s="8"/>
      <c r="AB16" s="5"/>
      <c r="AC16" s="5"/>
      <c r="AD16" s="5"/>
      <c r="AE16" s="5"/>
    </row>
    <row r="17" spans="1:31" x14ac:dyDescent="0.2">
      <c r="A17" s="7" t="s">
        <v>92</v>
      </c>
      <c r="B17" s="7" t="s">
        <v>93</v>
      </c>
      <c r="C17" s="7">
        <v>1989</v>
      </c>
      <c r="D17" s="7" t="s">
        <v>94</v>
      </c>
      <c r="E17" s="7" t="s">
        <v>72</v>
      </c>
      <c r="F17" s="7" t="s">
        <v>95</v>
      </c>
      <c r="G17" s="7">
        <v>5</v>
      </c>
      <c r="H17" s="23">
        <v>1</v>
      </c>
      <c r="I17" s="7">
        <v>60</v>
      </c>
      <c r="J17" s="7" t="s">
        <v>96</v>
      </c>
      <c r="K17" s="7" t="s">
        <v>97</v>
      </c>
      <c r="L17" s="7" t="s">
        <v>98</v>
      </c>
      <c r="M17" s="7" t="s">
        <v>31</v>
      </c>
      <c r="N17" s="7" t="s">
        <v>31</v>
      </c>
      <c r="O17" s="13" t="s">
        <v>31</v>
      </c>
      <c r="P17" s="7" t="s">
        <v>99</v>
      </c>
      <c r="Q17" s="7" t="s">
        <v>100</v>
      </c>
      <c r="R17" s="7" t="s">
        <v>101</v>
      </c>
      <c r="S17" s="5"/>
      <c r="T17" s="5"/>
      <c r="U17" s="7" t="s">
        <v>102</v>
      </c>
      <c r="V17" s="5"/>
      <c r="W17" s="7" t="s">
        <v>103</v>
      </c>
      <c r="X17" s="7" t="s">
        <v>31</v>
      </c>
      <c r="Y17" s="7" t="s">
        <v>31</v>
      </c>
      <c r="Z17" s="7" t="s">
        <v>31</v>
      </c>
      <c r="AA17" s="7" t="s">
        <v>104</v>
      </c>
      <c r="AB17" s="5"/>
      <c r="AC17" s="5"/>
      <c r="AD17" s="5"/>
      <c r="AE17" s="5"/>
    </row>
    <row r="18" spans="1:31" x14ac:dyDescent="0.2">
      <c r="A18" s="7" t="s">
        <v>92</v>
      </c>
      <c r="B18" s="7" t="s">
        <v>93</v>
      </c>
      <c r="C18" s="7">
        <v>1989</v>
      </c>
      <c r="D18" s="7" t="s">
        <v>94</v>
      </c>
      <c r="E18" s="7" t="s">
        <v>72</v>
      </c>
      <c r="F18" s="7" t="s">
        <v>95</v>
      </c>
      <c r="G18" s="7"/>
      <c r="H18" s="23">
        <v>1</v>
      </c>
      <c r="I18" s="7">
        <v>29</v>
      </c>
      <c r="J18" s="7" t="s">
        <v>39</v>
      </c>
      <c r="K18" s="7" t="s">
        <v>105</v>
      </c>
      <c r="L18" s="7" t="s">
        <v>106</v>
      </c>
      <c r="M18" s="7" t="s">
        <v>31</v>
      </c>
      <c r="N18" s="7" t="s">
        <v>31</v>
      </c>
      <c r="O18" s="13" t="s">
        <v>31</v>
      </c>
      <c r="P18" s="7" t="s">
        <v>107</v>
      </c>
      <c r="Q18" s="7" t="s">
        <v>108</v>
      </c>
      <c r="R18" s="7" t="s">
        <v>109</v>
      </c>
      <c r="S18" s="5"/>
      <c r="T18" s="7" t="s">
        <v>110</v>
      </c>
      <c r="U18" s="5"/>
      <c r="V18" s="7" t="s">
        <v>111</v>
      </c>
      <c r="W18" s="7" t="s">
        <v>103</v>
      </c>
      <c r="X18" s="7" t="s">
        <v>31</v>
      </c>
      <c r="Y18" s="7" t="s">
        <v>31</v>
      </c>
      <c r="Z18" s="7" t="s">
        <v>31</v>
      </c>
      <c r="AA18" s="7" t="s">
        <v>104</v>
      </c>
      <c r="AB18" s="5"/>
      <c r="AC18" s="5"/>
      <c r="AD18" s="5"/>
      <c r="AE18" s="5"/>
    </row>
    <row r="19" spans="1:31" x14ac:dyDescent="0.2">
      <c r="A19" s="7" t="s">
        <v>92</v>
      </c>
      <c r="B19" s="7" t="s">
        <v>93</v>
      </c>
      <c r="C19" s="7">
        <v>1989</v>
      </c>
      <c r="D19" s="7" t="s">
        <v>94</v>
      </c>
      <c r="E19" s="7" t="s">
        <v>72</v>
      </c>
      <c r="F19" s="7" t="s">
        <v>95</v>
      </c>
      <c r="G19" s="7"/>
      <c r="H19" s="23">
        <v>1</v>
      </c>
      <c r="I19" s="7">
        <v>52</v>
      </c>
      <c r="J19" s="7" t="s">
        <v>96</v>
      </c>
      <c r="K19" s="7" t="s">
        <v>112</v>
      </c>
      <c r="L19" s="7" t="s">
        <v>113</v>
      </c>
      <c r="M19" s="7" t="s">
        <v>31</v>
      </c>
      <c r="N19" s="7" t="s">
        <v>31</v>
      </c>
      <c r="O19" s="13" t="s">
        <v>31</v>
      </c>
      <c r="P19" s="7" t="s">
        <v>114</v>
      </c>
      <c r="Q19" s="7" t="s">
        <v>115</v>
      </c>
      <c r="R19" s="7" t="s">
        <v>116</v>
      </c>
      <c r="S19" s="5"/>
      <c r="T19" s="7" t="s">
        <v>110</v>
      </c>
      <c r="U19" s="7" t="s">
        <v>111</v>
      </c>
      <c r="V19" s="5"/>
      <c r="W19" s="7" t="s">
        <v>103</v>
      </c>
      <c r="X19" s="7" t="s">
        <v>31</v>
      </c>
      <c r="Y19" s="7" t="s">
        <v>31</v>
      </c>
      <c r="Z19" s="7" t="s">
        <v>31</v>
      </c>
      <c r="AA19" s="7" t="s">
        <v>104</v>
      </c>
      <c r="AB19" s="5"/>
      <c r="AC19" s="5"/>
      <c r="AD19" s="5"/>
      <c r="AE19" s="5"/>
    </row>
    <row r="20" spans="1:31" x14ac:dyDescent="0.2">
      <c r="A20" s="7" t="s">
        <v>92</v>
      </c>
      <c r="B20" s="7" t="s">
        <v>93</v>
      </c>
      <c r="C20" s="7">
        <v>1989</v>
      </c>
      <c r="D20" s="7" t="s">
        <v>94</v>
      </c>
      <c r="E20" s="7" t="s">
        <v>72</v>
      </c>
      <c r="F20" s="7" t="s">
        <v>95</v>
      </c>
      <c r="G20" s="7"/>
      <c r="H20" s="23">
        <v>1</v>
      </c>
      <c r="I20" s="7">
        <v>79</v>
      </c>
      <c r="J20" s="7" t="s">
        <v>96</v>
      </c>
      <c r="K20" s="7" t="s">
        <v>117</v>
      </c>
      <c r="L20" s="7" t="s">
        <v>106</v>
      </c>
      <c r="M20" s="7" t="s">
        <v>31</v>
      </c>
      <c r="N20" s="7" t="s">
        <v>31</v>
      </c>
      <c r="O20" s="13" t="s">
        <v>31</v>
      </c>
      <c r="P20" s="7" t="s">
        <v>118</v>
      </c>
      <c r="Q20" s="7" t="s">
        <v>115</v>
      </c>
      <c r="R20" s="7" t="s">
        <v>119</v>
      </c>
      <c r="S20" s="5"/>
      <c r="T20" s="7" t="s">
        <v>110</v>
      </c>
      <c r="U20" s="7" t="s">
        <v>111</v>
      </c>
      <c r="V20" s="5"/>
      <c r="W20" s="7" t="s">
        <v>103</v>
      </c>
      <c r="X20" s="7" t="s">
        <v>31</v>
      </c>
      <c r="Y20" s="7" t="s">
        <v>31</v>
      </c>
      <c r="Z20" s="7" t="s">
        <v>31</v>
      </c>
      <c r="AA20" s="7" t="s">
        <v>104</v>
      </c>
      <c r="AB20" s="5"/>
      <c r="AC20" s="5"/>
      <c r="AD20" s="5"/>
      <c r="AE20" s="5"/>
    </row>
    <row r="21" spans="1:31" x14ac:dyDescent="0.2">
      <c r="A21" s="7" t="s">
        <v>92</v>
      </c>
      <c r="B21" s="7" t="s">
        <v>93</v>
      </c>
      <c r="C21" s="7">
        <v>1989</v>
      </c>
      <c r="D21" s="7" t="s">
        <v>94</v>
      </c>
      <c r="E21" s="7" t="s">
        <v>72</v>
      </c>
      <c r="F21" s="7" t="s">
        <v>95</v>
      </c>
      <c r="G21" s="7"/>
      <c r="H21" s="23">
        <v>1</v>
      </c>
      <c r="I21" s="7">
        <v>62</v>
      </c>
      <c r="J21" s="7" t="s">
        <v>39</v>
      </c>
      <c r="K21" s="7" t="s">
        <v>120</v>
      </c>
      <c r="L21" s="7" t="s">
        <v>121</v>
      </c>
      <c r="M21" s="7" t="s">
        <v>31</v>
      </c>
      <c r="N21" s="7" t="s">
        <v>31</v>
      </c>
      <c r="O21" s="13" t="s">
        <v>31</v>
      </c>
      <c r="P21" s="7" t="s">
        <v>122</v>
      </c>
      <c r="Q21" s="7" t="s">
        <v>123</v>
      </c>
      <c r="R21" s="7" t="s">
        <v>124</v>
      </c>
      <c r="S21" s="5"/>
      <c r="T21" s="5"/>
      <c r="U21" s="5"/>
      <c r="V21" s="7" t="s">
        <v>102</v>
      </c>
      <c r="W21" s="7" t="s">
        <v>103</v>
      </c>
      <c r="X21" s="7" t="s">
        <v>31</v>
      </c>
      <c r="Y21" s="7" t="s">
        <v>31</v>
      </c>
      <c r="Z21" s="7" t="s">
        <v>31</v>
      </c>
      <c r="AA21" s="7" t="s">
        <v>104</v>
      </c>
      <c r="AB21" s="5"/>
      <c r="AC21" s="5"/>
      <c r="AD21" s="5"/>
      <c r="AE21" s="5"/>
    </row>
    <row r="22" spans="1:31" x14ac:dyDescent="0.2">
      <c r="A22" s="7" t="s">
        <v>125</v>
      </c>
      <c r="B22" s="7" t="s">
        <v>126</v>
      </c>
      <c r="C22" s="7">
        <v>1989</v>
      </c>
      <c r="D22" s="7" t="s">
        <v>127</v>
      </c>
      <c r="E22" s="7" t="s">
        <v>128</v>
      </c>
      <c r="F22" s="7" t="s">
        <v>128</v>
      </c>
      <c r="G22" s="7"/>
      <c r="H22" s="23" t="s">
        <v>31</v>
      </c>
      <c r="I22" s="7" t="s">
        <v>31</v>
      </c>
      <c r="J22" s="7" t="s">
        <v>31</v>
      </c>
      <c r="K22" s="7" t="s">
        <v>128</v>
      </c>
      <c r="L22" s="7" t="s">
        <v>31</v>
      </c>
      <c r="M22" s="7" t="s">
        <v>31</v>
      </c>
      <c r="N22" s="7" t="s">
        <v>31</v>
      </c>
      <c r="O22" s="13" t="s">
        <v>31</v>
      </c>
      <c r="P22" s="7" t="s">
        <v>31</v>
      </c>
      <c r="Q22" s="7" t="s">
        <v>31</v>
      </c>
      <c r="R22" s="7" t="s">
        <v>31</v>
      </c>
      <c r="S22" s="5"/>
      <c r="T22" s="5"/>
      <c r="U22" s="5"/>
      <c r="V22" s="5"/>
      <c r="W22" s="7" t="s">
        <v>31</v>
      </c>
      <c r="X22" s="7" t="s">
        <v>31</v>
      </c>
      <c r="Y22" s="7" t="s">
        <v>31</v>
      </c>
      <c r="Z22" s="7" t="s">
        <v>31</v>
      </c>
      <c r="AA22" s="7"/>
      <c r="AB22" s="5"/>
      <c r="AC22" s="5"/>
      <c r="AD22" s="5"/>
      <c r="AE22" s="5"/>
    </row>
    <row r="23" spans="1:31" x14ac:dyDescent="0.2">
      <c r="A23" s="7" t="s">
        <v>129</v>
      </c>
      <c r="B23" s="7" t="s">
        <v>130</v>
      </c>
      <c r="C23" s="7">
        <v>1989</v>
      </c>
      <c r="D23" s="7" t="s">
        <v>131</v>
      </c>
      <c r="E23" s="7" t="s">
        <v>132</v>
      </c>
      <c r="F23" s="7" t="s">
        <v>133</v>
      </c>
      <c r="G23" s="7">
        <v>9</v>
      </c>
      <c r="H23" s="23">
        <v>9</v>
      </c>
      <c r="I23" s="7" t="s">
        <v>31</v>
      </c>
      <c r="J23" s="7" t="s">
        <v>31</v>
      </c>
      <c r="K23" s="7" t="s">
        <v>134</v>
      </c>
      <c r="L23" s="7" t="s">
        <v>31</v>
      </c>
      <c r="M23" s="7" t="s">
        <v>31</v>
      </c>
      <c r="N23" s="7" t="s">
        <v>31</v>
      </c>
      <c r="O23" s="13" t="s">
        <v>31</v>
      </c>
      <c r="P23" s="7" t="s">
        <v>31</v>
      </c>
      <c r="Q23" s="7" t="s">
        <v>31</v>
      </c>
      <c r="R23" s="7" t="s">
        <v>31</v>
      </c>
      <c r="S23" s="5"/>
      <c r="T23" s="5"/>
      <c r="U23" s="5"/>
      <c r="V23" s="5"/>
      <c r="W23" s="7" t="s">
        <v>135</v>
      </c>
      <c r="X23" s="7" t="s">
        <v>31</v>
      </c>
      <c r="Y23" s="7" t="s">
        <v>31</v>
      </c>
      <c r="Z23" s="7" t="s">
        <v>31</v>
      </c>
      <c r="AA23" s="7"/>
      <c r="AB23" s="5"/>
      <c r="AC23" s="5"/>
      <c r="AD23" s="5"/>
      <c r="AE23" s="5"/>
    </row>
    <row r="24" spans="1:31" x14ac:dyDescent="0.2">
      <c r="A24" s="5" t="s">
        <v>136</v>
      </c>
      <c r="B24" s="5" t="s">
        <v>137</v>
      </c>
      <c r="C24" s="5">
        <v>1991</v>
      </c>
      <c r="D24" s="5" t="s">
        <v>138</v>
      </c>
      <c r="E24" s="5" t="s">
        <v>139</v>
      </c>
      <c r="F24" s="5" t="s">
        <v>140</v>
      </c>
      <c r="G24" s="5">
        <v>2</v>
      </c>
      <c r="H24" s="24">
        <v>1</v>
      </c>
      <c r="I24" s="5">
        <v>65</v>
      </c>
      <c r="J24" s="5" t="s">
        <v>141</v>
      </c>
      <c r="K24" s="5" t="s">
        <v>142</v>
      </c>
      <c r="L24" s="5" t="s">
        <v>143</v>
      </c>
      <c r="M24" s="5" t="s">
        <v>31</v>
      </c>
      <c r="N24" s="5" t="s">
        <v>31</v>
      </c>
      <c r="O24" s="15" t="s">
        <v>31</v>
      </c>
      <c r="P24" s="5" t="s">
        <v>144</v>
      </c>
      <c r="Q24" s="5" t="s">
        <v>145</v>
      </c>
      <c r="R24" s="5" t="s">
        <v>144</v>
      </c>
      <c r="S24" s="5" t="s">
        <v>146</v>
      </c>
      <c r="T24" s="5" t="s">
        <v>147</v>
      </c>
      <c r="U24" s="5" t="s">
        <v>31</v>
      </c>
      <c r="V24" s="5" t="s">
        <v>31</v>
      </c>
      <c r="W24" s="5" t="s">
        <v>31</v>
      </c>
      <c r="X24" s="5"/>
      <c r="Y24" s="5"/>
      <c r="Z24" s="5"/>
      <c r="AA24" s="5"/>
      <c r="AB24" s="5"/>
    </row>
    <row r="25" spans="1:31" x14ac:dyDescent="0.2">
      <c r="A25" s="5" t="s">
        <v>136</v>
      </c>
      <c r="B25" s="5" t="s">
        <v>137</v>
      </c>
      <c r="C25" s="5">
        <v>1991</v>
      </c>
      <c r="D25" s="5" t="s">
        <v>138</v>
      </c>
      <c r="E25" s="5" t="s">
        <v>139</v>
      </c>
      <c r="F25" s="5" t="s">
        <v>148</v>
      </c>
      <c r="G25" s="5"/>
      <c r="H25" s="24">
        <v>1</v>
      </c>
      <c r="I25" s="5">
        <v>59</v>
      </c>
      <c r="J25" s="5" t="s">
        <v>149</v>
      </c>
      <c r="K25" s="5" t="s">
        <v>150</v>
      </c>
      <c r="L25" s="5" t="s">
        <v>31</v>
      </c>
      <c r="M25" s="5" t="s">
        <v>31</v>
      </c>
      <c r="N25" s="5" t="s">
        <v>31</v>
      </c>
      <c r="O25" s="15" t="s">
        <v>31</v>
      </c>
      <c r="P25" s="5" t="s">
        <v>151</v>
      </c>
      <c r="Q25" s="5" t="s">
        <v>152</v>
      </c>
      <c r="R25" s="5" t="s">
        <v>31</v>
      </c>
      <c r="S25" s="5" t="s">
        <v>152</v>
      </c>
      <c r="T25" s="5" t="s">
        <v>153</v>
      </c>
      <c r="U25" s="5" t="s">
        <v>31</v>
      </c>
      <c r="V25" s="5" t="s">
        <v>31</v>
      </c>
      <c r="W25" s="5" t="s">
        <v>31</v>
      </c>
      <c r="X25" s="5" t="s">
        <v>154</v>
      </c>
      <c r="Y25" s="5"/>
      <c r="Z25" s="5"/>
      <c r="AA25" s="5"/>
      <c r="AB25" s="5"/>
    </row>
    <row r="26" spans="1:31" x14ac:dyDescent="0.2">
      <c r="A26" s="5" t="s">
        <v>155</v>
      </c>
      <c r="B26" s="5" t="s">
        <v>156</v>
      </c>
      <c r="C26" s="5">
        <v>1992</v>
      </c>
      <c r="D26" s="5" t="s">
        <v>157</v>
      </c>
      <c r="E26" s="5" t="s">
        <v>72</v>
      </c>
      <c r="F26" s="5" t="s">
        <v>158</v>
      </c>
      <c r="G26" s="5">
        <v>2</v>
      </c>
      <c r="H26" s="24">
        <v>1</v>
      </c>
      <c r="I26" s="5">
        <v>65</v>
      </c>
      <c r="J26" s="5" t="s">
        <v>149</v>
      </c>
      <c r="K26" s="5" t="s">
        <v>159</v>
      </c>
      <c r="L26" s="5" t="s">
        <v>160</v>
      </c>
      <c r="M26" s="5" t="s">
        <v>31</v>
      </c>
      <c r="N26" s="5" t="s">
        <v>31</v>
      </c>
      <c r="O26" s="15" t="s">
        <v>31</v>
      </c>
      <c r="P26" s="5" t="s">
        <v>161</v>
      </c>
      <c r="Q26" s="5" t="s">
        <v>152</v>
      </c>
      <c r="R26" s="5" t="s">
        <v>162</v>
      </c>
      <c r="S26" s="5" t="s">
        <v>163</v>
      </c>
      <c r="T26" s="5"/>
      <c r="U26" s="5"/>
      <c r="V26" s="5"/>
      <c r="W26" s="5" t="s">
        <v>164</v>
      </c>
      <c r="X26" s="5" t="s">
        <v>31</v>
      </c>
      <c r="Y26" s="5" t="s">
        <v>31</v>
      </c>
      <c r="Z26" s="5" t="s">
        <v>31</v>
      </c>
      <c r="AA26" s="5"/>
      <c r="AB26" s="5"/>
      <c r="AC26" s="5"/>
      <c r="AD26" s="5"/>
      <c r="AE26" s="5"/>
    </row>
    <row r="27" spans="1:31" x14ac:dyDescent="0.2">
      <c r="A27" s="5" t="s">
        <v>155</v>
      </c>
      <c r="B27" s="5" t="s">
        <v>156</v>
      </c>
      <c r="C27" s="5">
        <v>1992</v>
      </c>
      <c r="D27" s="5" t="s">
        <v>157</v>
      </c>
      <c r="E27" s="5" t="s">
        <v>72</v>
      </c>
      <c r="F27" s="5" t="s">
        <v>158</v>
      </c>
      <c r="G27" s="5"/>
      <c r="H27" s="24">
        <v>1</v>
      </c>
      <c r="I27" s="5">
        <v>46</v>
      </c>
      <c r="J27" s="5" t="s">
        <v>149</v>
      </c>
      <c r="K27" s="5" t="s">
        <v>159</v>
      </c>
      <c r="L27" s="5" t="s">
        <v>165</v>
      </c>
      <c r="M27" s="5" t="s">
        <v>31</v>
      </c>
      <c r="N27" s="5" t="s">
        <v>31</v>
      </c>
      <c r="O27" s="15" t="s">
        <v>31</v>
      </c>
      <c r="P27" s="5" t="s">
        <v>166</v>
      </c>
      <c r="Q27" s="5" t="s">
        <v>167</v>
      </c>
      <c r="R27" s="5" t="s">
        <v>168</v>
      </c>
      <c r="S27" s="5" t="s">
        <v>169</v>
      </c>
      <c r="T27" s="5"/>
      <c r="U27" s="5"/>
      <c r="V27" s="5"/>
      <c r="W27" s="5" t="s">
        <v>170</v>
      </c>
      <c r="X27" s="5" t="s">
        <v>31</v>
      </c>
      <c r="Y27" s="5" t="s">
        <v>31</v>
      </c>
      <c r="Z27" s="5" t="s">
        <v>31</v>
      </c>
      <c r="AA27" s="5" t="s">
        <v>171</v>
      </c>
      <c r="AB27" s="5"/>
      <c r="AC27" s="5"/>
      <c r="AD27" s="5"/>
      <c r="AE27" s="5"/>
    </row>
    <row r="28" spans="1:31" x14ac:dyDescent="0.2">
      <c r="A28" s="8" t="s">
        <v>172</v>
      </c>
      <c r="B28" s="8" t="s">
        <v>173</v>
      </c>
      <c r="C28" s="8">
        <v>1993</v>
      </c>
      <c r="D28" s="8" t="s">
        <v>64</v>
      </c>
      <c r="E28" s="5"/>
      <c r="F28" s="5"/>
      <c r="G28" s="5"/>
      <c r="H28" s="24"/>
      <c r="I28" s="5"/>
      <c r="J28" s="5"/>
      <c r="K28" s="5"/>
      <c r="L28" s="5"/>
      <c r="M28" s="5"/>
      <c r="N28" s="5"/>
      <c r="O28" s="1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</row>
    <row r="29" spans="1:31" x14ac:dyDescent="0.2">
      <c r="A29" s="7" t="s">
        <v>174</v>
      </c>
      <c r="B29" s="7" t="s">
        <v>175</v>
      </c>
      <c r="C29" s="7">
        <v>1994</v>
      </c>
      <c r="D29" s="5"/>
      <c r="E29" s="7" t="s">
        <v>72</v>
      </c>
      <c r="F29" s="7" t="s">
        <v>176</v>
      </c>
      <c r="G29" s="7">
        <v>21</v>
      </c>
      <c r="H29" s="23">
        <v>7</v>
      </c>
      <c r="I29" s="7" t="s">
        <v>31</v>
      </c>
      <c r="J29" s="7" t="s">
        <v>177</v>
      </c>
      <c r="K29" s="7" t="s">
        <v>178</v>
      </c>
      <c r="L29" s="7" t="s">
        <v>31</v>
      </c>
      <c r="M29" s="7" t="s">
        <v>31</v>
      </c>
      <c r="N29" s="7" t="s">
        <v>31</v>
      </c>
      <c r="O29" s="13" t="s">
        <v>31</v>
      </c>
      <c r="P29" s="7" t="s">
        <v>31</v>
      </c>
      <c r="Q29" s="7" t="s">
        <v>31</v>
      </c>
      <c r="R29" s="7" t="s">
        <v>31</v>
      </c>
      <c r="S29" s="7">
        <v>0.43</v>
      </c>
      <c r="T29" s="7">
        <v>0.14000000000000001</v>
      </c>
      <c r="U29" s="7" t="s">
        <v>179</v>
      </c>
      <c r="V29" s="5"/>
      <c r="W29" s="7" t="s">
        <v>180</v>
      </c>
      <c r="X29" s="7" t="s">
        <v>31</v>
      </c>
      <c r="Y29" s="7" t="s">
        <v>31</v>
      </c>
      <c r="Z29" s="7" t="s">
        <v>31</v>
      </c>
      <c r="AA29" s="7" t="s">
        <v>181</v>
      </c>
      <c r="AB29" s="5"/>
      <c r="AC29" s="5"/>
      <c r="AD29" s="5"/>
      <c r="AE29" s="5"/>
    </row>
    <row r="30" spans="1:31" x14ac:dyDescent="0.2">
      <c r="A30" s="7" t="s">
        <v>174</v>
      </c>
      <c r="B30" s="7" t="s">
        <v>175</v>
      </c>
      <c r="C30" s="7">
        <v>1994</v>
      </c>
      <c r="D30" s="5"/>
      <c r="E30" s="7" t="s">
        <v>72</v>
      </c>
      <c r="F30" s="7" t="s">
        <v>176</v>
      </c>
      <c r="G30" s="7"/>
      <c r="H30" s="23">
        <v>5</v>
      </c>
      <c r="I30" s="7" t="s">
        <v>31</v>
      </c>
      <c r="J30" s="7" t="s">
        <v>31</v>
      </c>
      <c r="K30" s="7" t="s">
        <v>182</v>
      </c>
      <c r="L30" s="7" t="s">
        <v>31</v>
      </c>
      <c r="M30" s="7" t="s">
        <v>31</v>
      </c>
      <c r="N30" s="7" t="s">
        <v>31</v>
      </c>
      <c r="O30" s="13" t="s">
        <v>31</v>
      </c>
      <c r="P30" s="7" t="s">
        <v>31</v>
      </c>
      <c r="Q30" s="7" t="s">
        <v>31</v>
      </c>
      <c r="R30" s="7" t="s">
        <v>31</v>
      </c>
      <c r="S30" s="7" t="s">
        <v>183</v>
      </c>
      <c r="T30" s="5"/>
      <c r="U30" s="7">
        <v>0</v>
      </c>
      <c r="V30" s="7">
        <v>0.8</v>
      </c>
      <c r="W30" s="7" t="s">
        <v>184</v>
      </c>
      <c r="X30" s="7" t="s">
        <v>31</v>
      </c>
      <c r="Y30" s="7" t="s">
        <v>31</v>
      </c>
      <c r="Z30" s="7" t="s">
        <v>31</v>
      </c>
      <c r="AA30" s="7" t="s">
        <v>181</v>
      </c>
      <c r="AB30" s="5"/>
      <c r="AC30" s="5"/>
      <c r="AD30" s="5"/>
      <c r="AE30" s="5"/>
    </row>
    <row r="31" spans="1:31" x14ac:dyDescent="0.2">
      <c r="A31" s="7" t="s">
        <v>174</v>
      </c>
      <c r="B31" s="7" t="s">
        <v>175</v>
      </c>
      <c r="C31" s="7">
        <v>1994</v>
      </c>
      <c r="D31" s="5"/>
      <c r="E31" s="7" t="s">
        <v>72</v>
      </c>
      <c r="F31" s="7" t="s">
        <v>176</v>
      </c>
      <c r="G31" s="7"/>
      <c r="H31" s="23">
        <v>3</v>
      </c>
      <c r="I31" s="7" t="s">
        <v>31</v>
      </c>
      <c r="J31" s="7" t="s">
        <v>31</v>
      </c>
      <c r="K31" s="7" t="s">
        <v>185</v>
      </c>
      <c r="L31" s="7" t="s">
        <v>31</v>
      </c>
      <c r="M31" s="7" t="s">
        <v>31</v>
      </c>
      <c r="N31" s="7" t="s">
        <v>31</v>
      </c>
      <c r="O31" s="13" t="s">
        <v>31</v>
      </c>
      <c r="P31" s="7" t="s">
        <v>31</v>
      </c>
      <c r="Q31" s="7" t="s">
        <v>31</v>
      </c>
      <c r="R31" s="7" t="s">
        <v>31</v>
      </c>
      <c r="S31" s="7">
        <v>0</v>
      </c>
      <c r="T31" s="7">
        <v>0</v>
      </c>
      <c r="U31" s="7">
        <v>0</v>
      </c>
      <c r="V31" s="7">
        <v>0.67</v>
      </c>
      <c r="W31" s="7" t="s">
        <v>186</v>
      </c>
      <c r="X31" s="7" t="s">
        <v>31</v>
      </c>
      <c r="Y31" s="7" t="s">
        <v>31</v>
      </c>
      <c r="Z31" s="7" t="s">
        <v>31</v>
      </c>
      <c r="AA31" s="7" t="s">
        <v>181</v>
      </c>
      <c r="AB31" s="5"/>
      <c r="AC31" s="5"/>
      <c r="AD31" s="5"/>
      <c r="AE31" s="5"/>
    </row>
    <row r="32" spans="1:31" x14ac:dyDescent="0.2">
      <c r="A32" s="7" t="s">
        <v>174</v>
      </c>
      <c r="B32" s="7" t="s">
        <v>175</v>
      </c>
      <c r="C32" s="7">
        <v>1994</v>
      </c>
      <c r="D32" s="5"/>
      <c r="E32" s="7" t="s">
        <v>72</v>
      </c>
      <c r="F32" s="7" t="s">
        <v>176</v>
      </c>
      <c r="G32" s="7"/>
      <c r="H32" s="23">
        <v>1</v>
      </c>
      <c r="I32" s="7" t="s">
        <v>31</v>
      </c>
      <c r="J32" s="7" t="s">
        <v>96</v>
      </c>
      <c r="K32" s="7" t="s">
        <v>187</v>
      </c>
      <c r="L32" s="7" t="s">
        <v>31</v>
      </c>
      <c r="M32" s="7" t="s">
        <v>31</v>
      </c>
      <c r="N32" s="7" t="s">
        <v>31</v>
      </c>
      <c r="O32" s="13" t="s">
        <v>31</v>
      </c>
      <c r="P32" s="7" t="s">
        <v>31</v>
      </c>
      <c r="Q32" s="7" t="s">
        <v>31</v>
      </c>
      <c r="R32" s="7" t="s">
        <v>31</v>
      </c>
      <c r="S32" s="7">
        <v>0</v>
      </c>
      <c r="T32" s="7">
        <v>0</v>
      </c>
      <c r="U32" s="7">
        <v>0</v>
      </c>
      <c r="V32" s="7" t="s">
        <v>188</v>
      </c>
      <c r="W32" s="7" t="s">
        <v>189</v>
      </c>
      <c r="X32" s="7" t="s">
        <v>31</v>
      </c>
      <c r="Y32" s="7" t="s">
        <v>31</v>
      </c>
      <c r="Z32" s="7" t="s">
        <v>31</v>
      </c>
      <c r="AA32" s="7" t="s">
        <v>181</v>
      </c>
      <c r="AB32" s="5"/>
      <c r="AC32" s="5"/>
      <c r="AD32" s="5"/>
      <c r="AE32" s="5"/>
    </row>
    <row r="33" spans="1:31" x14ac:dyDescent="0.2">
      <c r="A33" s="7" t="s">
        <v>174</v>
      </c>
      <c r="B33" s="7" t="s">
        <v>175</v>
      </c>
      <c r="C33" s="7">
        <v>1994</v>
      </c>
      <c r="D33" s="5"/>
      <c r="E33" s="7" t="s">
        <v>72</v>
      </c>
      <c r="F33" s="7" t="s">
        <v>176</v>
      </c>
      <c r="G33" s="7"/>
      <c r="H33" s="23">
        <v>1</v>
      </c>
      <c r="I33" s="7" t="s">
        <v>31</v>
      </c>
      <c r="J33" s="7" t="s">
        <v>39</v>
      </c>
      <c r="K33" s="7" t="s">
        <v>190</v>
      </c>
      <c r="L33" s="7" t="s">
        <v>31</v>
      </c>
      <c r="M33" s="7" t="s">
        <v>31</v>
      </c>
      <c r="N33" s="7" t="s">
        <v>31</v>
      </c>
      <c r="O33" s="13" t="s">
        <v>31</v>
      </c>
      <c r="P33" s="7" t="s">
        <v>31</v>
      </c>
      <c r="Q33" s="7" t="s">
        <v>31</v>
      </c>
      <c r="R33" s="7" t="s">
        <v>31</v>
      </c>
      <c r="S33" s="7">
        <v>0</v>
      </c>
      <c r="T33" s="7">
        <v>0</v>
      </c>
      <c r="U33" s="7">
        <v>0</v>
      </c>
      <c r="V33" s="7" t="s">
        <v>191</v>
      </c>
      <c r="W33" s="7" t="s">
        <v>192</v>
      </c>
      <c r="X33" s="7" t="s">
        <v>31</v>
      </c>
      <c r="Y33" s="7" t="s">
        <v>31</v>
      </c>
      <c r="Z33" s="7" t="s">
        <v>31</v>
      </c>
      <c r="AA33" s="7" t="s">
        <v>181</v>
      </c>
      <c r="AB33" s="5"/>
      <c r="AC33" s="5"/>
      <c r="AD33" s="5"/>
      <c r="AE33" s="5"/>
    </row>
    <row r="34" spans="1:31" x14ac:dyDescent="0.2">
      <c r="A34" s="7" t="s">
        <v>174</v>
      </c>
      <c r="B34" s="7" t="s">
        <v>175</v>
      </c>
      <c r="C34" s="7">
        <v>1994</v>
      </c>
      <c r="D34" s="5"/>
      <c r="E34" s="7" t="s">
        <v>72</v>
      </c>
      <c r="F34" s="7" t="s">
        <v>176</v>
      </c>
      <c r="G34" s="7"/>
      <c r="H34" s="23">
        <v>1</v>
      </c>
      <c r="I34" s="7" t="s">
        <v>31</v>
      </c>
      <c r="J34" s="7" t="s">
        <v>31</v>
      </c>
      <c r="K34" s="7" t="s">
        <v>193</v>
      </c>
      <c r="L34" s="7" t="s">
        <v>31</v>
      </c>
      <c r="M34" s="7" t="s">
        <v>31</v>
      </c>
      <c r="N34" s="7" t="s">
        <v>31</v>
      </c>
      <c r="O34" s="13" t="s">
        <v>31</v>
      </c>
      <c r="P34" s="7" t="s">
        <v>31</v>
      </c>
      <c r="Q34" s="7" t="s">
        <v>31</v>
      </c>
      <c r="R34" s="7" t="s">
        <v>31</v>
      </c>
      <c r="S34" s="7" t="s">
        <v>194</v>
      </c>
      <c r="T34" s="7">
        <v>0</v>
      </c>
      <c r="U34" s="7">
        <v>0</v>
      </c>
      <c r="V34" s="7">
        <v>0</v>
      </c>
      <c r="W34" s="7" t="s">
        <v>195</v>
      </c>
      <c r="X34" s="7" t="s">
        <v>31</v>
      </c>
      <c r="Y34" s="7" t="s">
        <v>31</v>
      </c>
      <c r="Z34" s="7" t="s">
        <v>31</v>
      </c>
      <c r="AA34" s="7" t="s">
        <v>181</v>
      </c>
      <c r="AB34" s="5"/>
      <c r="AC34" s="5"/>
      <c r="AD34" s="5"/>
      <c r="AE34" s="5"/>
    </row>
    <row r="35" spans="1:31" x14ac:dyDescent="0.2">
      <c r="A35" s="7" t="s">
        <v>174</v>
      </c>
      <c r="B35" s="7" t="s">
        <v>175</v>
      </c>
      <c r="C35" s="7">
        <v>1994</v>
      </c>
      <c r="D35" s="5"/>
      <c r="E35" s="7" t="s">
        <v>72</v>
      </c>
      <c r="F35" s="7" t="s">
        <v>176</v>
      </c>
      <c r="G35" s="7"/>
      <c r="H35" s="23">
        <v>1</v>
      </c>
      <c r="I35" s="7" t="s">
        <v>31</v>
      </c>
      <c r="J35" s="7" t="s">
        <v>31</v>
      </c>
      <c r="K35" s="7" t="s">
        <v>196</v>
      </c>
      <c r="L35" s="7" t="s">
        <v>31</v>
      </c>
      <c r="M35" s="7" t="s">
        <v>31</v>
      </c>
      <c r="N35" s="7" t="s">
        <v>31</v>
      </c>
      <c r="O35" s="13" t="s">
        <v>31</v>
      </c>
      <c r="P35" s="7" t="s">
        <v>31</v>
      </c>
      <c r="Q35" s="7" t="s">
        <v>31</v>
      </c>
      <c r="R35" s="7" t="s">
        <v>31</v>
      </c>
      <c r="S35" s="7" t="s">
        <v>194</v>
      </c>
      <c r="T35" s="7">
        <v>0</v>
      </c>
      <c r="U35" s="7">
        <v>0</v>
      </c>
      <c r="V35" s="7">
        <v>0</v>
      </c>
      <c r="W35" s="7" t="s">
        <v>197</v>
      </c>
      <c r="X35" s="7" t="s">
        <v>31</v>
      </c>
      <c r="Y35" s="7" t="s">
        <v>31</v>
      </c>
      <c r="Z35" s="7" t="s">
        <v>31</v>
      </c>
      <c r="AA35" s="7" t="s">
        <v>181</v>
      </c>
      <c r="AB35" s="5"/>
      <c r="AC35" s="5"/>
      <c r="AD35" s="5"/>
      <c r="AE35" s="5"/>
    </row>
    <row r="36" spans="1:31" x14ac:dyDescent="0.2">
      <c r="A36" s="7" t="s">
        <v>174</v>
      </c>
      <c r="B36" s="7" t="s">
        <v>175</v>
      </c>
      <c r="C36" s="7">
        <v>1994</v>
      </c>
      <c r="D36" s="5"/>
      <c r="E36" s="7" t="s">
        <v>72</v>
      </c>
      <c r="F36" s="7" t="s">
        <v>176</v>
      </c>
      <c r="G36" s="7"/>
      <c r="H36" s="23">
        <v>1</v>
      </c>
      <c r="I36" s="7" t="s">
        <v>31</v>
      </c>
      <c r="J36" s="7" t="s">
        <v>31</v>
      </c>
      <c r="K36" s="7" t="s">
        <v>198</v>
      </c>
      <c r="L36" s="7" t="s">
        <v>31</v>
      </c>
      <c r="M36" s="7" t="s">
        <v>31</v>
      </c>
      <c r="N36" s="7" t="s">
        <v>31</v>
      </c>
      <c r="O36" s="13" t="s">
        <v>31</v>
      </c>
      <c r="P36" s="7" t="s">
        <v>31</v>
      </c>
      <c r="Q36" s="7" t="s">
        <v>31</v>
      </c>
      <c r="R36" s="7" t="s">
        <v>31</v>
      </c>
      <c r="S36" s="7" t="s">
        <v>194</v>
      </c>
      <c r="T36" s="7">
        <v>0</v>
      </c>
      <c r="U36" s="7">
        <v>0</v>
      </c>
      <c r="V36" s="7">
        <v>0</v>
      </c>
      <c r="W36" s="7" t="s">
        <v>199</v>
      </c>
      <c r="X36" s="7" t="s">
        <v>31</v>
      </c>
      <c r="Y36" s="7" t="s">
        <v>31</v>
      </c>
      <c r="Z36" s="7" t="s">
        <v>31</v>
      </c>
      <c r="AA36" s="7" t="s">
        <v>181</v>
      </c>
      <c r="AB36" s="5"/>
      <c r="AC36" s="5"/>
      <c r="AD36" s="5"/>
      <c r="AE36" s="5"/>
    </row>
    <row r="37" spans="1:31" x14ac:dyDescent="0.2">
      <c r="A37" s="7" t="s">
        <v>174</v>
      </c>
      <c r="B37" s="7" t="s">
        <v>175</v>
      </c>
      <c r="C37" s="7">
        <v>1994</v>
      </c>
      <c r="D37" s="5"/>
      <c r="E37" s="7" t="s">
        <v>72</v>
      </c>
      <c r="F37" s="7" t="s">
        <v>176</v>
      </c>
      <c r="G37" s="7"/>
      <c r="H37" s="23">
        <v>1</v>
      </c>
      <c r="I37" s="7" t="s">
        <v>31</v>
      </c>
      <c r="J37" s="7" t="s">
        <v>96</v>
      </c>
      <c r="K37" s="7" t="s">
        <v>200</v>
      </c>
      <c r="L37" s="7" t="s">
        <v>31</v>
      </c>
      <c r="M37" s="7" t="s">
        <v>31</v>
      </c>
      <c r="N37" s="7" t="s">
        <v>31</v>
      </c>
      <c r="O37" s="13" t="s">
        <v>31</v>
      </c>
      <c r="P37" s="7" t="s">
        <v>31</v>
      </c>
      <c r="Q37" s="7" t="s">
        <v>31</v>
      </c>
      <c r="R37" s="7" t="s">
        <v>31</v>
      </c>
      <c r="S37" s="7">
        <v>0</v>
      </c>
      <c r="T37" s="7">
        <v>0</v>
      </c>
      <c r="U37" s="7" t="s">
        <v>201</v>
      </c>
      <c r="V37" s="5"/>
      <c r="W37" s="7" t="s">
        <v>202</v>
      </c>
      <c r="X37" s="7" t="s">
        <v>31</v>
      </c>
      <c r="Y37" s="7" t="s">
        <v>31</v>
      </c>
      <c r="Z37" s="7" t="s">
        <v>31</v>
      </c>
      <c r="AA37" s="7" t="s">
        <v>181</v>
      </c>
      <c r="AB37" s="5"/>
      <c r="AC37" s="5"/>
      <c r="AD37" s="5"/>
      <c r="AE37" s="5"/>
    </row>
    <row r="38" spans="1:31" x14ac:dyDescent="0.2">
      <c r="A38" s="7" t="s">
        <v>203</v>
      </c>
      <c r="B38" s="7" t="s">
        <v>204</v>
      </c>
      <c r="C38" s="7">
        <v>1994</v>
      </c>
      <c r="D38" s="5"/>
      <c r="E38" s="7" t="s">
        <v>46</v>
      </c>
      <c r="F38" s="7" t="s">
        <v>205</v>
      </c>
      <c r="G38" s="7">
        <v>14</v>
      </c>
      <c r="H38" s="23">
        <v>1</v>
      </c>
      <c r="I38" s="7">
        <v>58</v>
      </c>
      <c r="J38" s="7" t="s">
        <v>96</v>
      </c>
      <c r="K38" s="7" t="s">
        <v>206</v>
      </c>
      <c r="L38" s="7" t="s">
        <v>31</v>
      </c>
      <c r="M38" s="7" t="s">
        <v>31</v>
      </c>
      <c r="N38" s="7" t="s">
        <v>31</v>
      </c>
      <c r="O38" s="13" t="s">
        <v>31</v>
      </c>
      <c r="P38" s="7" t="s">
        <v>207</v>
      </c>
      <c r="Q38" s="7" t="s">
        <v>208</v>
      </c>
      <c r="R38" s="7" t="s">
        <v>209</v>
      </c>
      <c r="S38" s="7" t="s">
        <v>31</v>
      </c>
      <c r="T38" s="7" t="s">
        <v>31</v>
      </c>
      <c r="U38" s="7" t="s">
        <v>31</v>
      </c>
      <c r="V38" s="7" t="s">
        <v>31</v>
      </c>
      <c r="W38" s="7" t="s">
        <v>210</v>
      </c>
      <c r="X38" s="7" t="s">
        <v>31</v>
      </c>
      <c r="Y38" s="7" t="s">
        <v>31</v>
      </c>
      <c r="Z38" s="7" t="s">
        <v>31</v>
      </c>
      <c r="AA38" s="5"/>
      <c r="AB38" s="5"/>
      <c r="AC38" s="5"/>
      <c r="AD38" s="5"/>
      <c r="AE38" s="5"/>
    </row>
    <row r="39" spans="1:31" x14ac:dyDescent="0.2">
      <c r="A39" s="7" t="s">
        <v>203</v>
      </c>
      <c r="B39" s="7" t="s">
        <v>204</v>
      </c>
      <c r="C39" s="7">
        <v>1994</v>
      </c>
      <c r="D39" s="5"/>
      <c r="E39" s="7" t="s">
        <v>46</v>
      </c>
      <c r="F39" s="7" t="s">
        <v>205</v>
      </c>
      <c r="G39" s="7"/>
      <c r="H39" s="23">
        <v>1</v>
      </c>
      <c r="I39" s="7">
        <v>61</v>
      </c>
      <c r="J39" s="7" t="s">
        <v>96</v>
      </c>
      <c r="K39" s="7" t="s">
        <v>206</v>
      </c>
      <c r="L39" s="7" t="s">
        <v>31</v>
      </c>
      <c r="M39" s="7" t="s">
        <v>31</v>
      </c>
      <c r="N39" s="7" t="s">
        <v>31</v>
      </c>
      <c r="O39" s="13" t="s">
        <v>31</v>
      </c>
      <c r="P39" s="7" t="s">
        <v>109</v>
      </c>
      <c r="Q39" s="7" t="s">
        <v>208</v>
      </c>
      <c r="R39" s="7" t="s">
        <v>211</v>
      </c>
      <c r="S39" s="7" t="s">
        <v>31</v>
      </c>
      <c r="T39" s="7" t="s">
        <v>31</v>
      </c>
      <c r="U39" s="7" t="s">
        <v>31</v>
      </c>
      <c r="V39" s="7" t="s">
        <v>31</v>
      </c>
      <c r="W39" s="7" t="s">
        <v>210</v>
      </c>
      <c r="X39" s="7" t="s">
        <v>31</v>
      </c>
      <c r="Y39" s="7" t="s">
        <v>31</v>
      </c>
      <c r="Z39" s="7" t="s">
        <v>31</v>
      </c>
      <c r="AA39" s="5"/>
      <c r="AB39" s="5"/>
      <c r="AC39" s="5"/>
      <c r="AD39" s="5"/>
      <c r="AE39" s="5"/>
    </row>
    <row r="40" spans="1:31" x14ac:dyDescent="0.2">
      <c r="A40" s="7" t="s">
        <v>203</v>
      </c>
      <c r="B40" s="7" t="s">
        <v>204</v>
      </c>
      <c r="C40" s="7">
        <v>1994</v>
      </c>
      <c r="D40" s="5"/>
      <c r="E40" s="7" t="s">
        <v>46</v>
      </c>
      <c r="F40" s="7" t="s">
        <v>205</v>
      </c>
      <c r="G40" s="7"/>
      <c r="H40" s="23">
        <v>1</v>
      </c>
      <c r="I40" s="7">
        <v>52</v>
      </c>
      <c r="J40" s="7" t="s">
        <v>96</v>
      </c>
      <c r="K40" s="7" t="s">
        <v>206</v>
      </c>
      <c r="L40" s="7" t="s">
        <v>31</v>
      </c>
      <c r="M40" s="7" t="s">
        <v>31</v>
      </c>
      <c r="N40" s="7" t="s">
        <v>31</v>
      </c>
      <c r="O40" s="13" t="s">
        <v>31</v>
      </c>
      <c r="P40" s="7" t="s">
        <v>144</v>
      </c>
      <c r="Q40" s="7" t="s">
        <v>212</v>
      </c>
      <c r="R40" s="7" t="s">
        <v>213</v>
      </c>
      <c r="S40" s="7" t="s">
        <v>31</v>
      </c>
      <c r="T40" s="7" t="s">
        <v>31</v>
      </c>
      <c r="U40" s="7" t="s">
        <v>31</v>
      </c>
      <c r="V40" s="7" t="s">
        <v>31</v>
      </c>
      <c r="W40" s="7" t="s">
        <v>210</v>
      </c>
      <c r="X40" s="7" t="s">
        <v>31</v>
      </c>
      <c r="Y40" s="7" t="s">
        <v>31</v>
      </c>
      <c r="Z40" s="7" t="s">
        <v>31</v>
      </c>
      <c r="AA40" s="5"/>
      <c r="AB40" s="5"/>
      <c r="AC40" s="5"/>
      <c r="AD40" s="5"/>
      <c r="AE40" s="5"/>
    </row>
    <row r="41" spans="1:31" x14ac:dyDescent="0.2">
      <c r="A41" s="7" t="s">
        <v>203</v>
      </c>
      <c r="B41" s="7" t="s">
        <v>204</v>
      </c>
      <c r="C41" s="7">
        <v>1994</v>
      </c>
      <c r="D41" s="5"/>
      <c r="E41" s="7" t="s">
        <v>46</v>
      </c>
      <c r="F41" s="7" t="s">
        <v>205</v>
      </c>
      <c r="G41" s="7"/>
      <c r="H41" s="23">
        <v>1</v>
      </c>
      <c r="I41" s="7">
        <v>51</v>
      </c>
      <c r="J41" s="7" t="s">
        <v>96</v>
      </c>
      <c r="K41" s="7" t="s">
        <v>214</v>
      </c>
      <c r="L41" s="7" t="s">
        <v>31</v>
      </c>
      <c r="M41" s="7" t="s">
        <v>31</v>
      </c>
      <c r="N41" s="7" t="s">
        <v>31</v>
      </c>
      <c r="O41" s="13" t="s">
        <v>31</v>
      </c>
      <c r="P41" s="7" t="s">
        <v>215</v>
      </c>
      <c r="Q41" s="7" t="s">
        <v>208</v>
      </c>
      <c r="R41" s="7" t="s">
        <v>216</v>
      </c>
      <c r="S41" s="7" t="s">
        <v>31</v>
      </c>
      <c r="T41" s="7" t="s">
        <v>31</v>
      </c>
      <c r="U41" s="7" t="s">
        <v>31</v>
      </c>
      <c r="V41" s="7" t="s">
        <v>31</v>
      </c>
      <c r="W41" s="7" t="s">
        <v>217</v>
      </c>
      <c r="X41" s="7" t="s">
        <v>31</v>
      </c>
      <c r="Y41" s="7" t="s">
        <v>31</v>
      </c>
      <c r="Z41" s="7" t="s">
        <v>31</v>
      </c>
      <c r="AA41" s="5"/>
      <c r="AB41" s="5"/>
      <c r="AC41" s="5"/>
      <c r="AD41" s="5"/>
      <c r="AE41" s="5"/>
    </row>
    <row r="42" spans="1:31" x14ac:dyDescent="0.2">
      <c r="A42" s="7" t="s">
        <v>203</v>
      </c>
      <c r="B42" s="7" t="s">
        <v>204</v>
      </c>
      <c r="C42" s="7">
        <v>1994</v>
      </c>
      <c r="D42" s="5"/>
      <c r="E42" s="7" t="s">
        <v>46</v>
      </c>
      <c r="F42" s="7" t="s">
        <v>205</v>
      </c>
      <c r="G42" s="7"/>
      <c r="H42" s="23">
        <v>1</v>
      </c>
      <c r="I42" s="7">
        <v>63</v>
      </c>
      <c r="J42" s="7" t="s">
        <v>96</v>
      </c>
      <c r="K42" s="7" t="s">
        <v>206</v>
      </c>
      <c r="L42" s="7" t="s">
        <v>31</v>
      </c>
      <c r="M42" s="7" t="s">
        <v>31</v>
      </c>
      <c r="N42" s="7" t="s">
        <v>31</v>
      </c>
      <c r="O42" s="13" t="s">
        <v>31</v>
      </c>
      <c r="P42" s="7" t="s">
        <v>207</v>
      </c>
      <c r="Q42" s="7" t="s">
        <v>208</v>
      </c>
      <c r="R42" s="7" t="s">
        <v>218</v>
      </c>
      <c r="S42" s="7" t="s">
        <v>31</v>
      </c>
      <c r="T42" s="7" t="s">
        <v>31</v>
      </c>
      <c r="U42" s="7" t="s">
        <v>31</v>
      </c>
      <c r="V42" s="7" t="s">
        <v>31</v>
      </c>
      <c r="W42" s="7" t="s">
        <v>210</v>
      </c>
      <c r="X42" s="7" t="s">
        <v>31</v>
      </c>
      <c r="Y42" s="7" t="s">
        <v>31</v>
      </c>
      <c r="Z42" s="7" t="s">
        <v>31</v>
      </c>
      <c r="AA42" s="5"/>
      <c r="AB42" s="5"/>
      <c r="AC42" s="5"/>
      <c r="AD42" s="5"/>
      <c r="AE42" s="5"/>
    </row>
    <row r="43" spans="1:31" x14ac:dyDescent="0.2">
      <c r="A43" s="7" t="s">
        <v>203</v>
      </c>
      <c r="B43" s="7" t="s">
        <v>204</v>
      </c>
      <c r="C43" s="7">
        <v>1994</v>
      </c>
      <c r="D43" s="5"/>
      <c r="E43" s="7" t="s">
        <v>46</v>
      </c>
      <c r="F43" s="7" t="s">
        <v>205</v>
      </c>
      <c r="G43" s="7"/>
      <c r="H43" s="23">
        <v>1</v>
      </c>
      <c r="I43" s="7">
        <v>56</v>
      </c>
      <c r="J43" s="7" t="s">
        <v>39</v>
      </c>
      <c r="K43" s="7" t="s">
        <v>219</v>
      </c>
      <c r="L43" s="7" t="s">
        <v>31</v>
      </c>
      <c r="M43" s="7" t="s">
        <v>31</v>
      </c>
      <c r="N43" s="7" t="s">
        <v>31</v>
      </c>
      <c r="O43" s="13" t="s">
        <v>31</v>
      </c>
      <c r="P43" s="7" t="s">
        <v>220</v>
      </c>
      <c r="Q43" s="7" t="s">
        <v>221</v>
      </c>
      <c r="R43" s="7" t="s">
        <v>222</v>
      </c>
      <c r="S43" s="7" t="s">
        <v>31</v>
      </c>
      <c r="T43" s="7" t="s">
        <v>31</v>
      </c>
      <c r="U43" s="7" t="s">
        <v>31</v>
      </c>
      <c r="V43" s="7" t="s">
        <v>31</v>
      </c>
      <c r="W43" s="7" t="s">
        <v>210</v>
      </c>
      <c r="X43" s="7" t="s">
        <v>31</v>
      </c>
      <c r="Y43" s="7" t="s">
        <v>31</v>
      </c>
      <c r="Z43" s="7" t="s">
        <v>31</v>
      </c>
      <c r="AA43" s="5"/>
      <c r="AB43" s="5"/>
      <c r="AC43" s="5"/>
      <c r="AD43" s="5"/>
      <c r="AE43" s="5"/>
    </row>
    <row r="44" spans="1:31" x14ac:dyDescent="0.2">
      <c r="A44" s="7" t="s">
        <v>203</v>
      </c>
      <c r="B44" s="7" t="s">
        <v>204</v>
      </c>
      <c r="C44" s="7">
        <v>1994</v>
      </c>
      <c r="D44" s="5"/>
      <c r="E44" s="7" t="s">
        <v>46</v>
      </c>
      <c r="F44" s="7" t="s">
        <v>205</v>
      </c>
      <c r="G44" s="7"/>
      <c r="H44" s="23">
        <v>1</v>
      </c>
      <c r="I44" s="7">
        <v>58</v>
      </c>
      <c r="J44" s="7" t="s">
        <v>96</v>
      </c>
      <c r="K44" s="7" t="s">
        <v>214</v>
      </c>
      <c r="L44" s="7" t="s">
        <v>31</v>
      </c>
      <c r="M44" s="7" t="s">
        <v>31</v>
      </c>
      <c r="N44" s="7" t="s">
        <v>31</v>
      </c>
      <c r="O44" s="13" t="s">
        <v>31</v>
      </c>
      <c r="P44" s="7" t="s">
        <v>144</v>
      </c>
      <c r="Q44" s="7" t="s">
        <v>208</v>
      </c>
      <c r="R44" s="7" t="s">
        <v>223</v>
      </c>
      <c r="S44" s="7" t="s">
        <v>31</v>
      </c>
      <c r="T44" s="7" t="s">
        <v>31</v>
      </c>
      <c r="U44" s="7" t="s">
        <v>31</v>
      </c>
      <c r="V44" s="7" t="s">
        <v>31</v>
      </c>
      <c r="W44" s="7" t="s">
        <v>224</v>
      </c>
      <c r="X44" s="7" t="s">
        <v>31</v>
      </c>
      <c r="Y44" s="7" t="s">
        <v>31</v>
      </c>
      <c r="Z44" s="7" t="s">
        <v>31</v>
      </c>
      <c r="AA44" s="5"/>
      <c r="AB44" s="5"/>
      <c r="AC44" s="5"/>
      <c r="AD44" s="5"/>
      <c r="AE44" s="5"/>
    </row>
    <row r="45" spans="1:31" x14ac:dyDescent="0.2">
      <c r="A45" s="7" t="s">
        <v>203</v>
      </c>
      <c r="B45" s="7" t="s">
        <v>204</v>
      </c>
      <c r="C45" s="7">
        <v>1994</v>
      </c>
      <c r="D45" s="5"/>
      <c r="E45" s="7" t="s">
        <v>46</v>
      </c>
      <c r="F45" s="7" t="s">
        <v>205</v>
      </c>
      <c r="G45" s="7"/>
      <c r="H45" s="23">
        <v>1</v>
      </c>
      <c r="I45" s="7">
        <v>59</v>
      </c>
      <c r="J45" s="7" t="s">
        <v>96</v>
      </c>
      <c r="K45" s="7" t="s">
        <v>206</v>
      </c>
      <c r="L45" s="7" t="s">
        <v>31</v>
      </c>
      <c r="M45" s="7" t="s">
        <v>31</v>
      </c>
      <c r="N45" s="7" t="s">
        <v>31</v>
      </c>
      <c r="O45" s="13" t="s">
        <v>31</v>
      </c>
      <c r="P45" s="7" t="s">
        <v>225</v>
      </c>
      <c r="Q45" s="7" t="s">
        <v>208</v>
      </c>
      <c r="R45" s="7" t="s">
        <v>226</v>
      </c>
      <c r="S45" s="7" t="s">
        <v>31</v>
      </c>
      <c r="T45" s="7" t="s">
        <v>31</v>
      </c>
      <c r="U45" s="7" t="s">
        <v>31</v>
      </c>
      <c r="V45" s="7" t="s">
        <v>31</v>
      </c>
      <c r="W45" s="7" t="s">
        <v>210</v>
      </c>
      <c r="X45" s="7" t="s">
        <v>31</v>
      </c>
      <c r="Y45" s="7" t="s">
        <v>31</v>
      </c>
      <c r="Z45" s="7" t="s">
        <v>31</v>
      </c>
      <c r="AA45" s="5"/>
      <c r="AB45" s="5"/>
      <c r="AC45" s="5"/>
      <c r="AD45" s="5"/>
      <c r="AE45" s="5"/>
    </row>
    <row r="46" spans="1:31" x14ac:dyDescent="0.2">
      <c r="A46" s="7" t="s">
        <v>203</v>
      </c>
      <c r="B46" s="7" t="s">
        <v>204</v>
      </c>
      <c r="C46" s="7">
        <v>1994</v>
      </c>
      <c r="D46" s="5"/>
      <c r="E46" s="7" t="s">
        <v>46</v>
      </c>
      <c r="F46" s="7" t="s">
        <v>205</v>
      </c>
      <c r="G46" s="7"/>
      <c r="H46" s="23">
        <v>1</v>
      </c>
      <c r="I46" s="7">
        <v>51</v>
      </c>
      <c r="J46" s="7" t="s">
        <v>39</v>
      </c>
      <c r="K46" s="7" t="s">
        <v>214</v>
      </c>
      <c r="L46" s="7" t="s">
        <v>31</v>
      </c>
      <c r="M46" s="7" t="s">
        <v>31</v>
      </c>
      <c r="N46" s="7" t="s">
        <v>31</v>
      </c>
      <c r="O46" s="13" t="s">
        <v>31</v>
      </c>
      <c r="P46" s="7" t="s">
        <v>207</v>
      </c>
      <c r="Q46" s="7" t="s">
        <v>208</v>
      </c>
      <c r="R46" s="7" t="s">
        <v>227</v>
      </c>
      <c r="S46" s="7" t="s">
        <v>31</v>
      </c>
      <c r="T46" s="7" t="s">
        <v>31</v>
      </c>
      <c r="U46" s="7" t="s">
        <v>31</v>
      </c>
      <c r="V46" s="7" t="s">
        <v>31</v>
      </c>
      <c r="W46" s="7" t="s">
        <v>210</v>
      </c>
      <c r="X46" s="7" t="s">
        <v>31</v>
      </c>
      <c r="Y46" s="7" t="s">
        <v>31</v>
      </c>
      <c r="Z46" s="7" t="s">
        <v>31</v>
      </c>
      <c r="AA46" s="5"/>
      <c r="AB46" s="5"/>
      <c r="AC46" s="5"/>
      <c r="AD46" s="5"/>
      <c r="AE46" s="5"/>
    </row>
    <row r="47" spans="1:31" x14ac:dyDescent="0.2">
      <c r="A47" s="7" t="s">
        <v>203</v>
      </c>
      <c r="B47" s="7" t="s">
        <v>204</v>
      </c>
      <c r="C47" s="7">
        <v>1994</v>
      </c>
      <c r="D47" s="5"/>
      <c r="E47" s="7" t="s">
        <v>46</v>
      </c>
      <c r="F47" s="7" t="s">
        <v>205</v>
      </c>
      <c r="G47" s="7"/>
      <c r="H47" s="23">
        <v>1</v>
      </c>
      <c r="I47" s="7">
        <v>45</v>
      </c>
      <c r="J47" s="7" t="s">
        <v>96</v>
      </c>
      <c r="K47" s="7" t="s">
        <v>214</v>
      </c>
      <c r="L47" s="7" t="s">
        <v>31</v>
      </c>
      <c r="M47" s="7" t="s">
        <v>31</v>
      </c>
      <c r="N47" s="7" t="s">
        <v>31</v>
      </c>
      <c r="O47" s="13" t="s">
        <v>31</v>
      </c>
      <c r="P47" s="7" t="s">
        <v>166</v>
      </c>
      <c r="Q47" s="7" t="s">
        <v>228</v>
      </c>
      <c r="R47" s="7" t="s">
        <v>229</v>
      </c>
      <c r="S47" s="7" t="s">
        <v>31</v>
      </c>
      <c r="T47" s="7" t="s">
        <v>31</v>
      </c>
      <c r="U47" s="7" t="s">
        <v>31</v>
      </c>
      <c r="V47" s="7" t="s">
        <v>31</v>
      </c>
      <c r="W47" s="7" t="s">
        <v>230</v>
      </c>
      <c r="X47" s="7" t="s">
        <v>31</v>
      </c>
      <c r="Y47" s="7" t="s">
        <v>31</v>
      </c>
      <c r="Z47" s="7" t="s">
        <v>31</v>
      </c>
      <c r="AA47" s="5"/>
      <c r="AB47" s="5"/>
      <c r="AC47" s="5"/>
      <c r="AD47" s="5"/>
      <c r="AE47" s="5"/>
    </row>
    <row r="48" spans="1:31" x14ac:dyDescent="0.2">
      <c r="A48" s="7" t="s">
        <v>203</v>
      </c>
      <c r="B48" s="7" t="s">
        <v>204</v>
      </c>
      <c r="C48" s="7">
        <v>1994</v>
      </c>
      <c r="D48" s="5"/>
      <c r="E48" s="7" t="s">
        <v>46</v>
      </c>
      <c r="F48" s="7" t="s">
        <v>205</v>
      </c>
      <c r="G48" s="7"/>
      <c r="H48" s="23">
        <v>1</v>
      </c>
      <c r="I48" s="7">
        <v>54</v>
      </c>
      <c r="J48" s="7" t="s">
        <v>39</v>
      </c>
      <c r="K48" s="7" t="s">
        <v>206</v>
      </c>
      <c r="L48" s="7" t="s">
        <v>31</v>
      </c>
      <c r="M48" s="7" t="s">
        <v>31</v>
      </c>
      <c r="N48" s="7" t="s">
        <v>31</v>
      </c>
      <c r="O48" s="13" t="s">
        <v>31</v>
      </c>
      <c r="P48" s="7" t="s">
        <v>162</v>
      </c>
      <c r="Q48" s="7" t="s">
        <v>208</v>
      </c>
      <c r="R48" s="7" t="s">
        <v>107</v>
      </c>
      <c r="S48" s="7" t="s">
        <v>31</v>
      </c>
      <c r="T48" s="7" t="s">
        <v>31</v>
      </c>
      <c r="U48" s="7" t="s">
        <v>31</v>
      </c>
      <c r="V48" s="7" t="s">
        <v>31</v>
      </c>
      <c r="W48" s="7" t="s">
        <v>210</v>
      </c>
      <c r="X48" s="7" t="s">
        <v>31</v>
      </c>
      <c r="Y48" s="7" t="s">
        <v>31</v>
      </c>
      <c r="Z48" s="7" t="s">
        <v>31</v>
      </c>
      <c r="AA48" s="5"/>
      <c r="AB48" s="5"/>
      <c r="AC48" s="5"/>
      <c r="AD48" s="5"/>
      <c r="AE48" s="5"/>
    </row>
    <row r="49" spans="1:31" x14ac:dyDescent="0.2">
      <c r="A49" s="7" t="s">
        <v>203</v>
      </c>
      <c r="B49" s="7" t="s">
        <v>204</v>
      </c>
      <c r="C49" s="7">
        <v>1994</v>
      </c>
      <c r="D49" s="5"/>
      <c r="E49" s="7" t="s">
        <v>46</v>
      </c>
      <c r="F49" s="7" t="s">
        <v>205</v>
      </c>
      <c r="G49" s="7"/>
      <c r="H49" s="23">
        <v>1</v>
      </c>
      <c r="I49" s="7">
        <v>53</v>
      </c>
      <c r="J49" s="7" t="s">
        <v>39</v>
      </c>
      <c r="K49" s="7" t="s">
        <v>206</v>
      </c>
      <c r="L49" s="7" t="s">
        <v>31</v>
      </c>
      <c r="M49" s="7" t="s">
        <v>31</v>
      </c>
      <c r="N49" s="7" t="s">
        <v>31</v>
      </c>
      <c r="O49" s="13" t="s">
        <v>31</v>
      </c>
      <c r="P49" s="7" t="s">
        <v>231</v>
      </c>
      <c r="Q49" s="7" t="s">
        <v>208</v>
      </c>
      <c r="R49" s="7" t="s">
        <v>232</v>
      </c>
      <c r="S49" s="7" t="s">
        <v>31</v>
      </c>
      <c r="T49" s="7" t="s">
        <v>31</v>
      </c>
      <c r="U49" s="7" t="s">
        <v>31</v>
      </c>
      <c r="V49" s="7" t="s">
        <v>31</v>
      </c>
      <c r="W49" s="7" t="s">
        <v>210</v>
      </c>
      <c r="X49" s="7" t="s">
        <v>31</v>
      </c>
      <c r="Y49" s="7" t="s">
        <v>31</v>
      </c>
      <c r="Z49" s="7" t="s">
        <v>31</v>
      </c>
      <c r="AA49" s="5"/>
      <c r="AB49" s="5"/>
      <c r="AC49" s="5"/>
      <c r="AD49" s="5"/>
      <c r="AE49" s="5"/>
    </row>
    <row r="50" spans="1:31" x14ac:dyDescent="0.2">
      <c r="A50" s="7" t="s">
        <v>203</v>
      </c>
      <c r="B50" s="7" t="s">
        <v>204</v>
      </c>
      <c r="C50" s="7">
        <v>1994</v>
      </c>
      <c r="D50" s="5"/>
      <c r="E50" s="7" t="s">
        <v>46</v>
      </c>
      <c r="F50" s="7" t="s">
        <v>205</v>
      </c>
      <c r="G50" s="7"/>
      <c r="H50" s="23">
        <v>1</v>
      </c>
      <c r="I50" s="7">
        <v>61</v>
      </c>
      <c r="J50" s="7" t="s">
        <v>96</v>
      </c>
      <c r="K50" s="7" t="s">
        <v>206</v>
      </c>
      <c r="L50" s="7" t="s">
        <v>31</v>
      </c>
      <c r="M50" s="7" t="s">
        <v>31</v>
      </c>
      <c r="N50" s="7" t="s">
        <v>31</v>
      </c>
      <c r="O50" s="13" t="s">
        <v>31</v>
      </c>
      <c r="P50" s="7" t="s">
        <v>231</v>
      </c>
      <c r="Q50" s="7" t="s">
        <v>208</v>
      </c>
      <c r="R50" s="7" t="s">
        <v>233</v>
      </c>
      <c r="S50" s="7" t="s">
        <v>31</v>
      </c>
      <c r="T50" s="7" t="s">
        <v>31</v>
      </c>
      <c r="U50" s="7" t="s">
        <v>31</v>
      </c>
      <c r="V50" s="7" t="s">
        <v>31</v>
      </c>
      <c r="W50" s="7" t="s">
        <v>210</v>
      </c>
      <c r="X50" s="7" t="s">
        <v>31</v>
      </c>
      <c r="Y50" s="7" t="s">
        <v>31</v>
      </c>
      <c r="Z50" s="7" t="s">
        <v>31</v>
      </c>
      <c r="AA50" s="5"/>
      <c r="AB50" s="5"/>
      <c r="AC50" s="5"/>
      <c r="AD50" s="5"/>
      <c r="AE50" s="5"/>
    </row>
    <row r="51" spans="1:31" x14ac:dyDescent="0.2">
      <c r="A51" s="7" t="s">
        <v>203</v>
      </c>
      <c r="B51" s="7" t="s">
        <v>204</v>
      </c>
      <c r="C51" s="7">
        <v>1994</v>
      </c>
      <c r="D51" s="5"/>
      <c r="E51" s="7" t="s">
        <v>46</v>
      </c>
      <c r="F51" s="7" t="s">
        <v>205</v>
      </c>
      <c r="G51" s="7"/>
      <c r="H51" s="23">
        <v>1</v>
      </c>
      <c r="I51" s="7">
        <v>69</v>
      </c>
      <c r="J51" s="7" t="s">
        <v>39</v>
      </c>
      <c r="K51" s="7" t="s">
        <v>206</v>
      </c>
      <c r="L51" s="7" t="s">
        <v>31</v>
      </c>
      <c r="M51" s="7" t="s">
        <v>31</v>
      </c>
      <c r="N51" s="7" t="s">
        <v>31</v>
      </c>
      <c r="O51" s="13" t="s">
        <v>31</v>
      </c>
      <c r="P51" s="7" t="s">
        <v>162</v>
      </c>
      <c r="Q51" s="7" t="s">
        <v>208</v>
      </c>
      <c r="R51" s="7" t="s">
        <v>232</v>
      </c>
      <c r="S51" s="7" t="s">
        <v>31</v>
      </c>
      <c r="T51" s="7" t="s">
        <v>31</v>
      </c>
      <c r="U51" s="7" t="s">
        <v>31</v>
      </c>
      <c r="V51" s="7" t="s">
        <v>31</v>
      </c>
      <c r="W51" s="7" t="s">
        <v>234</v>
      </c>
      <c r="X51" s="7" t="s">
        <v>31</v>
      </c>
      <c r="Y51" s="7" t="s">
        <v>31</v>
      </c>
      <c r="Z51" s="7" t="s">
        <v>31</v>
      </c>
      <c r="AA51" s="5"/>
      <c r="AB51" s="5"/>
      <c r="AC51" s="5"/>
      <c r="AD51" s="5"/>
      <c r="AE51" s="5"/>
    </row>
    <row r="52" spans="1:31" x14ac:dyDescent="0.2">
      <c r="A52" s="7" t="s">
        <v>235</v>
      </c>
      <c r="B52" s="7" t="s">
        <v>236</v>
      </c>
      <c r="C52" s="7">
        <v>1995</v>
      </c>
      <c r="D52" s="7"/>
      <c r="E52" s="7" t="s">
        <v>72</v>
      </c>
      <c r="F52" s="7" t="s">
        <v>95</v>
      </c>
      <c r="G52" s="7">
        <v>46</v>
      </c>
      <c r="H52" s="23">
        <v>14</v>
      </c>
      <c r="I52" s="7" t="s">
        <v>31</v>
      </c>
      <c r="J52" s="7" t="s">
        <v>31</v>
      </c>
      <c r="K52" s="7" t="s">
        <v>237</v>
      </c>
      <c r="L52" s="7" t="s">
        <v>31</v>
      </c>
      <c r="M52" s="7" t="s">
        <v>31</v>
      </c>
      <c r="N52" s="7" t="s">
        <v>31</v>
      </c>
      <c r="O52" s="13" t="s">
        <v>31</v>
      </c>
      <c r="P52" s="7" t="s">
        <v>31</v>
      </c>
      <c r="Q52" s="7" t="s">
        <v>238</v>
      </c>
      <c r="R52" s="7" t="s">
        <v>239</v>
      </c>
      <c r="S52" s="7">
        <v>44269</v>
      </c>
      <c r="T52" s="7">
        <v>44210</v>
      </c>
      <c r="U52" s="7">
        <v>44269</v>
      </c>
      <c r="V52" s="7">
        <v>44300</v>
      </c>
      <c r="W52" s="7" t="s">
        <v>240</v>
      </c>
      <c r="X52" s="7" t="s">
        <v>31</v>
      </c>
      <c r="Y52" s="7" t="s">
        <v>31</v>
      </c>
      <c r="Z52" s="7" t="s">
        <v>31</v>
      </c>
      <c r="AA52" s="7"/>
      <c r="AB52" s="5"/>
      <c r="AC52" s="5"/>
      <c r="AD52" s="5"/>
      <c r="AE52" s="5"/>
    </row>
    <row r="53" spans="1:31" x14ac:dyDescent="0.2">
      <c r="A53" s="7" t="s">
        <v>235</v>
      </c>
      <c r="B53" s="7" t="s">
        <v>236</v>
      </c>
      <c r="C53" s="7">
        <v>1995</v>
      </c>
      <c r="D53" s="7"/>
      <c r="E53" s="7" t="s">
        <v>72</v>
      </c>
      <c r="F53" s="7" t="s">
        <v>95</v>
      </c>
      <c r="G53" s="7"/>
      <c r="H53" s="23">
        <v>8</v>
      </c>
      <c r="I53" s="7" t="s">
        <v>31</v>
      </c>
      <c r="J53" s="7" t="s">
        <v>31</v>
      </c>
      <c r="K53" s="7" t="s">
        <v>241</v>
      </c>
      <c r="L53" s="7" t="s">
        <v>31</v>
      </c>
      <c r="M53" s="7" t="s">
        <v>31</v>
      </c>
      <c r="N53" s="7" t="s">
        <v>31</v>
      </c>
      <c r="O53" s="13" t="s">
        <v>31</v>
      </c>
      <c r="P53" s="7" t="s">
        <v>31</v>
      </c>
      <c r="Q53" s="7" t="s">
        <v>242</v>
      </c>
      <c r="R53" s="7" t="s">
        <v>239</v>
      </c>
      <c r="S53" s="7">
        <v>44204</v>
      </c>
      <c r="T53" s="5"/>
      <c r="U53" s="7">
        <v>44324</v>
      </c>
      <c r="V53" s="7">
        <v>44204</v>
      </c>
      <c r="W53" s="7" t="s">
        <v>240</v>
      </c>
      <c r="X53" s="7" t="s">
        <v>31</v>
      </c>
      <c r="Y53" s="7" t="s">
        <v>31</v>
      </c>
      <c r="Z53" s="7" t="s">
        <v>31</v>
      </c>
      <c r="AA53" s="7"/>
      <c r="AB53" s="5"/>
      <c r="AC53" s="5"/>
      <c r="AD53" s="5"/>
      <c r="AE53" s="5"/>
    </row>
    <row r="54" spans="1:31" x14ac:dyDescent="0.2">
      <c r="A54" s="7" t="s">
        <v>235</v>
      </c>
      <c r="B54" s="7" t="s">
        <v>236</v>
      </c>
      <c r="C54" s="7">
        <v>1995</v>
      </c>
      <c r="D54" s="7"/>
      <c r="E54" s="7" t="s">
        <v>72</v>
      </c>
      <c r="F54" s="7" t="s">
        <v>95</v>
      </c>
      <c r="G54" s="7"/>
      <c r="H54" s="23">
        <v>8</v>
      </c>
      <c r="I54" s="7" t="s">
        <v>31</v>
      </c>
      <c r="J54" s="7" t="s">
        <v>31</v>
      </c>
      <c r="K54" s="7" t="s">
        <v>243</v>
      </c>
      <c r="L54" s="7" t="s">
        <v>31</v>
      </c>
      <c r="M54" s="7" t="s">
        <v>31</v>
      </c>
      <c r="N54" s="7" t="s">
        <v>31</v>
      </c>
      <c r="O54" s="13" t="s">
        <v>31</v>
      </c>
      <c r="P54" s="7" t="s">
        <v>31</v>
      </c>
      <c r="Q54" s="7" t="s">
        <v>244</v>
      </c>
      <c r="R54" s="7" t="s">
        <v>239</v>
      </c>
      <c r="S54" s="7">
        <v>44204</v>
      </c>
      <c r="T54" s="7">
        <v>44204</v>
      </c>
      <c r="U54" s="7">
        <v>44235</v>
      </c>
      <c r="V54" s="7">
        <v>44263</v>
      </c>
      <c r="W54" s="7" t="s">
        <v>240</v>
      </c>
      <c r="X54" s="7" t="s">
        <v>31</v>
      </c>
      <c r="Y54" s="7" t="s">
        <v>31</v>
      </c>
      <c r="Z54" s="7" t="s">
        <v>31</v>
      </c>
      <c r="AA54" s="7"/>
      <c r="AB54" s="5"/>
      <c r="AC54" s="5"/>
      <c r="AD54" s="5"/>
      <c r="AE54" s="5"/>
    </row>
    <row r="55" spans="1:31" x14ac:dyDescent="0.2">
      <c r="A55" s="7" t="s">
        <v>235</v>
      </c>
      <c r="B55" s="7" t="s">
        <v>236</v>
      </c>
      <c r="C55" s="7">
        <v>1995</v>
      </c>
      <c r="D55" s="7"/>
      <c r="E55" s="7" t="s">
        <v>72</v>
      </c>
      <c r="F55" s="7" t="s">
        <v>95</v>
      </c>
      <c r="G55" s="7"/>
      <c r="H55" s="23">
        <v>5</v>
      </c>
      <c r="I55" s="7" t="s">
        <v>31</v>
      </c>
      <c r="J55" s="7" t="s">
        <v>31</v>
      </c>
      <c r="K55" s="7" t="s">
        <v>245</v>
      </c>
      <c r="L55" s="7" t="s">
        <v>31</v>
      </c>
      <c r="M55" s="7" t="s">
        <v>31</v>
      </c>
      <c r="N55" s="7" t="s">
        <v>31</v>
      </c>
      <c r="O55" s="13" t="s">
        <v>31</v>
      </c>
      <c r="P55" s="7" t="s">
        <v>31</v>
      </c>
      <c r="Q55" s="7" t="s">
        <v>246</v>
      </c>
      <c r="R55" s="7" t="s">
        <v>239</v>
      </c>
      <c r="S55" s="5"/>
      <c r="T55" s="5"/>
      <c r="U55" s="7">
        <v>44260</v>
      </c>
      <c r="V55" s="7">
        <v>44201</v>
      </c>
      <c r="W55" s="7" t="s">
        <v>240</v>
      </c>
      <c r="X55" s="7" t="s">
        <v>31</v>
      </c>
      <c r="Y55" s="7" t="s">
        <v>31</v>
      </c>
      <c r="Z55" s="7" t="s">
        <v>31</v>
      </c>
      <c r="AA55" s="7"/>
      <c r="AB55" s="5"/>
      <c r="AC55" s="5"/>
      <c r="AD55" s="5"/>
      <c r="AE55" s="5"/>
    </row>
    <row r="56" spans="1:31" x14ac:dyDescent="0.2">
      <c r="A56" s="7" t="s">
        <v>235</v>
      </c>
      <c r="B56" s="7" t="s">
        <v>236</v>
      </c>
      <c r="C56" s="7">
        <v>1995</v>
      </c>
      <c r="D56" s="7"/>
      <c r="E56" s="7" t="s">
        <v>72</v>
      </c>
      <c r="F56" s="7" t="s">
        <v>95</v>
      </c>
      <c r="G56" s="7"/>
      <c r="H56" s="23">
        <v>11</v>
      </c>
      <c r="I56" s="7" t="s">
        <v>31</v>
      </c>
      <c r="J56" s="7" t="s">
        <v>31</v>
      </c>
      <c r="K56" s="7" t="s">
        <v>247</v>
      </c>
      <c r="L56" s="7" t="s">
        <v>31</v>
      </c>
      <c r="M56" s="7" t="s">
        <v>31</v>
      </c>
      <c r="N56" s="7" t="s">
        <v>31</v>
      </c>
      <c r="O56" s="13" t="s">
        <v>31</v>
      </c>
      <c r="P56" s="7" t="s">
        <v>31</v>
      </c>
      <c r="Q56" s="7" t="s">
        <v>31</v>
      </c>
      <c r="R56" s="7" t="s">
        <v>239</v>
      </c>
      <c r="S56" s="5"/>
      <c r="T56" s="5"/>
      <c r="U56" s="5"/>
      <c r="V56" s="5"/>
      <c r="W56" s="7" t="s">
        <v>240</v>
      </c>
      <c r="X56" s="7" t="s">
        <v>31</v>
      </c>
      <c r="Y56" s="7" t="s">
        <v>31</v>
      </c>
      <c r="Z56" s="7" t="s">
        <v>31</v>
      </c>
      <c r="AA56" s="7"/>
      <c r="AB56" s="5"/>
      <c r="AC56" s="5"/>
      <c r="AD56" s="5"/>
      <c r="AE56" s="5"/>
    </row>
    <row r="57" spans="1:31" x14ac:dyDescent="0.2">
      <c r="A57" s="1" t="s">
        <v>248</v>
      </c>
      <c r="B57" s="1" t="s">
        <v>249</v>
      </c>
      <c r="C57" s="1">
        <v>1997</v>
      </c>
      <c r="D57" s="1"/>
      <c r="E57" s="1" t="s">
        <v>72</v>
      </c>
      <c r="F57" s="1" t="s">
        <v>95</v>
      </c>
      <c r="G57" s="1">
        <v>25</v>
      </c>
      <c r="H57" s="24">
        <v>25</v>
      </c>
      <c r="I57" s="1" t="s">
        <v>651</v>
      </c>
      <c r="J57" s="3">
        <v>0.50902777777777775</v>
      </c>
      <c r="K57" s="1" t="s">
        <v>652</v>
      </c>
      <c r="L57" s="1"/>
      <c r="M57" s="1" t="s">
        <v>653</v>
      </c>
      <c r="N57" s="1" t="s">
        <v>31</v>
      </c>
      <c r="O57" s="15" t="s">
        <v>31</v>
      </c>
      <c r="P57" s="1" t="s">
        <v>31</v>
      </c>
      <c r="Q57" s="1" t="s">
        <v>654</v>
      </c>
      <c r="R57" s="1" t="s">
        <v>655</v>
      </c>
      <c r="S57" s="1" t="s">
        <v>656</v>
      </c>
      <c r="T57" s="1" t="s">
        <v>657</v>
      </c>
      <c r="U57" s="1" t="s">
        <v>658</v>
      </c>
      <c r="V57" s="1" t="s">
        <v>659</v>
      </c>
      <c r="W57" s="1" t="s">
        <v>660</v>
      </c>
      <c r="X57" s="1" t="s">
        <v>31</v>
      </c>
      <c r="Y57" s="1" t="s">
        <v>31</v>
      </c>
      <c r="Z57" s="1" t="s">
        <v>31</v>
      </c>
      <c r="AA57" s="1" t="s">
        <v>661</v>
      </c>
      <c r="AB57" s="1"/>
      <c r="AC57" s="1"/>
      <c r="AD57" s="1"/>
      <c r="AE57" s="1"/>
    </row>
    <row r="58" spans="1:31" s="10" customFormat="1" x14ac:dyDescent="0.2">
      <c r="A58" s="10" t="s">
        <v>250</v>
      </c>
      <c r="B58" s="10" t="s">
        <v>251</v>
      </c>
      <c r="C58" s="10">
        <v>1998</v>
      </c>
      <c r="D58" s="10" t="s">
        <v>252</v>
      </c>
      <c r="E58" s="10" t="s">
        <v>253</v>
      </c>
      <c r="F58" s="10" t="s">
        <v>254</v>
      </c>
      <c r="H58" s="26">
        <v>9</v>
      </c>
      <c r="I58" s="10" t="s">
        <v>255</v>
      </c>
      <c r="J58" s="10" t="s">
        <v>256</v>
      </c>
      <c r="K58" s="10" t="s">
        <v>257</v>
      </c>
      <c r="L58" s="10" t="s">
        <v>31</v>
      </c>
      <c r="M58" s="10" t="s">
        <v>31</v>
      </c>
      <c r="N58" s="10" t="s">
        <v>31</v>
      </c>
      <c r="O58" s="17" t="s">
        <v>31</v>
      </c>
      <c r="P58" s="10" t="s">
        <v>31</v>
      </c>
      <c r="Q58" s="10" t="s">
        <v>258</v>
      </c>
      <c r="R58" s="10" t="s">
        <v>259</v>
      </c>
      <c r="U58" s="10" t="s">
        <v>260</v>
      </c>
      <c r="V58" s="10" t="s">
        <v>261</v>
      </c>
      <c r="W58" s="10" t="s">
        <v>262</v>
      </c>
      <c r="X58" s="10" t="s">
        <v>31</v>
      </c>
      <c r="Y58" s="10" t="s">
        <v>31</v>
      </c>
      <c r="Z58" s="10" t="s">
        <v>31</v>
      </c>
      <c r="AA58" s="10" t="s">
        <v>263</v>
      </c>
    </row>
    <row r="59" spans="1:31" s="10" customFormat="1" x14ac:dyDescent="0.2">
      <c r="A59" s="10" t="s">
        <v>264</v>
      </c>
      <c r="B59" s="10" t="s">
        <v>265</v>
      </c>
      <c r="C59" s="10">
        <v>1999</v>
      </c>
      <c r="E59" s="10" t="s">
        <v>253</v>
      </c>
      <c r="F59" s="10" t="s">
        <v>266</v>
      </c>
      <c r="G59" s="10">
        <v>30</v>
      </c>
      <c r="H59" s="26">
        <v>7</v>
      </c>
      <c r="I59" s="10" t="s">
        <v>31</v>
      </c>
      <c r="J59" s="10" t="s">
        <v>31</v>
      </c>
      <c r="K59" s="10" t="s">
        <v>267</v>
      </c>
      <c r="L59" s="10" t="s">
        <v>31</v>
      </c>
      <c r="M59" s="10" t="s">
        <v>31</v>
      </c>
      <c r="N59" s="10" t="s">
        <v>31</v>
      </c>
      <c r="O59" s="17" t="s">
        <v>31</v>
      </c>
      <c r="P59" s="10" t="s">
        <v>31</v>
      </c>
      <c r="Q59" s="10" t="s">
        <v>268</v>
      </c>
      <c r="R59" s="10" t="s">
        <v>269</v>
      </c>
      <c r="W59" s="10" t="s">
        <v>270</v>
      </c>
      <c r="X59" s="10" t="s">
        <v>31</v>
      </c>
      <c r="Y59" s="10" t="s">
        <v>31</v>
      </c>
      <c r="Z59" s="10" t="s">
        <v>31</v>
      </c>
    </row>
    <row r="60" spans="1:31" s="10" customFormat="1" x14ac:dyDescent="0.2">
      <c r="A60" s="10" t="s">
        <v>264</v>
      </c>
      <c r="B60" s="10" t="s">
        <v>265</v>
      </c>
      <c r="C60" s="10">
        <v>1999</v>
      </c>
      <c r="E60" s="10" t="s">
        <v>253</v>
      </c>
      <c r="F60" s="10" t="s">
        <v>266</v>
      </c>
      <c r="H60" s="26">
        <v>8</v>
      </c>
      <c r="I60" s="10" t="s">
        <v>31</v>
      </c>
      <c r="J60" s="10" t="s">
        <v>31</v>
      </c>
      <c r="K60" s="10" t="s">
        <v>271</v>
      </c>
      <c r="L60" s="10" t="s">
        <v>31</v>
      </c>
      <c r="M60" s="10" t="s">
        <v>31</v>
      </c>
      <c r="N60" s="10" t="s">
        <v>31</v>
      </c>
      <c r="O60" s="17" t="s">
        <v>31</v>
      </c>
      <c r="P60" s="10" t="s">
        <v>31</v>
      </c>
      <c r="Q60" s="10" t="s">
        <v>272</v>
      </c>
      <c r="R60" s="10" t="s">
        <v>269</v>
      </c>
      <c r="W60" s="10" t="s">
        <v>270</v>
      </c>
      <c r="X60" s="10" t="s">
        <v>31</v>
      </c>
      <c r="Y60" s="10" t="s">
        <v>31</v>
      </c>
      <c r="Z60" s="10" t="s">
        <v>31</v>
      </c>
    </row>
    <row r="61" spans="1:31" s="10" customFormat="1" x14ac:dyDescent="0.2">
      <c r="A61" s="10" t="s">
        <v>264</v>
      </c>
      <c r="B61" s="10" t="s">
        <v>265</v>
      </c>
      <c r="C61" s="10">
        <v>1999</v>
      </c>
      <c r="E61" s="10" t="s">
        <v>253</v>
      </c>
      <c r="F61" s="10" t="s">
        <v>266</v>
      </c>
      <c r="H61" s="26">
        <v>6</v>
      </c>
      <c r="I61" s="10" t="s">
        <v>31</v>
      </c>
      <c r="J61" s="10" t="s">
        <v>31</v>
      </c>
      <c r="K61" s="10" t="s">
        <v>273</v>
      </c>
      <c r="L61" s="10" t="s">
        <v>31</v>
      </c>
      <c r="M61" s="10" t="s">
        <v>31</v>
      </c>
      <c r="N61" s="10" t="s">
        <v>31</v>
      </c>
      <c r="O61" s="17" t="s">
        <v>31</v>
      </c>
      <c r="P61" s="10" t="s">
        <v>31</v>
      </c>
      <c r="Q61" s="10" t="s">
        <v>274</v>
      </c>
      <c r="R61" s="10" t="s">
        <v>269</v>
      </c>
      <c r="W61" s="10" t="s">
        <v>270</v>
      </c>
      <c r="X61" s="10" t="s">
        <v>31</v>
      </c>
      <c r="Y61" s="10" t="s">
        <v>31</v>
      </c>
      <c r="Z61" s="10" t="s">
        <v>31</v>
      </c>
    </row>
    <row r="62" spans="1:31" s="10" customFormat="1" x14ac:dyDescent="0.2">
      <c r="A62" s="10" t="s">
        <v>264</v>
      </c>
      <c r="B62" s="10" t="s">
        <v>265</v>
      </c>
      <c r="C62" s="10">
        <v>1999</v>
      </c>
      <c r="E62" s="10" t="s">
        <v>253</v>
      </c>
      <c r="F62" s="10" t="s">
        <v>266</v>
      </c>
      <c r="H62" s="26">
        <v>3</v>
      </c>
      <c r="I62" s="10" t="s">
        <v>31</v>
      </c>
      <c r="J62" s="10" t="s">
        <v>31</v>
      </c>
      <c r="K62" s="10" t="s">
        <v>275</v>
      </c>
      <c r="L62" s="10" t="s">
        <v>31</v>
      </c>
      <c r="M62" s="10" t="s">
        <v>31</v>
      </c>
      <c r="N62" s="10" t="s">
        <v>31</v>
      </c>
      <c r="O62" s="17" t="s">
        <v>31</v>
      </c>
      <c r="P62" s="10" t="s">
        <v>31</v>
      </c>
      <c r="Q62" s="10" t="s">
        <v>274</v>
      </c>
      <c r="R62" s="10" t="s">
        <v>269</v>
      </c>
      <c r="W62" s="10" t="s">
        <v>270</v>
      </c>
      <c r="X62" s="10" t="s">
        <v>31</v>
      </c>
      <c r="Y62" s="10" t="s">
        <v>31</v>
      </c>
      <c r="Z62" s="10" t="s">
        <v>31</v>
      </c>
    </row>
    <row r="63" spans="1:31" s="10" customFormat="1" x14ac:dyDescent="0.2">
      <c r="A63" s="10" t="s">
        <v>264</v>
      </c>
      <c r="B63" s="10" t="s">
        <v>265</v>
      </c>
      <c r="C63" s="10">
        <v>1999</v>
      </c>
      <c r="E63" s="10" t="s">
        <v>253</v>
      </c>
      <c r="F63" s="10" t="s">
        <v>266</v>
      </c>
      <c r="H63" s="26">
        <v>3</v>
      </c>
      <c r="I63" s="10" t="s">
        <v>31</v>
      </c>
      <c r="J63" s="10" t="s">
        <v>31</v>
      </c>
      <c r="K63" s="10" t="s">
        <v>276</v>
      </c>
      <c r="L63" s="10" t="s">
        <v>31</v>
      </c>
      <c r="M63" s="10" t="s">
        <v>31</v>
      </c>
      <c r="N63" s="10" t="s">
        <v>31</v>
      </c>
      <c r="O63" s="17" t="s">
        <v>31</v>
      </c>
      <c r="P63" s="10" t="s">
        <v>31</v>
      </c>
      <c r="Q63" s="10" t="s">
        <v>277</v>
      </c>
      <c r="R63" s="10" t="s">
        <v>269</v>
      </c>
      <c r="W63" s="10" t="s">
        <v>270</v>
      </c>
      <c r="X63" s="10" t="s">
        <v>31</v>
      </c>
      <c r="Y63" s="10" t="s">
        <v>31</v>
      </c>
      <c r="Z63" s="10" t="s">
        <v>31</v>
      </c>
    </row>
    <row r="64" spans="1:31" s="10" customFormat="1" x14ac:dyDescent="0.2">
      <c r="A64" s="10" t="s">
        <v>264</v>
      </c>
      <c r="B64" s="10" t="s">
        <v>265</v>
      </c>
      <c r="C64" s="10">
        <v>1999</v>
      </c>
      <c r="E64" s="10" t="s">
        <v>253</v>
      </c>
      <c r="F64" s="10" t="s">
        <v>266</v>
      </c>
      <c r="H64" s="26">
        <v>2</v>
      </c>
      <c r="I64" s="10" t="s">
        <v>31</v>
      </c>
      <c r="J64" s="10" t="s">
        <v>31</v>
      </c>
      <c r="K64" s="10" t="s">
        <v>278</v>
      </c>
      <c r="L64" s="10" t="s">
        <v>31</v>
      </c>
      <c r="M64" s="10" t="s">
        <v>31</v>
      </c>
      <c r="N64" s="10" t="s">
        <v>31</v>
      </c>
      <c r="O64" s="17" t="s">
        <v>31</v>
      </c>
      <c r="P64" s="10" t="s">
        <v>31</v>
      </c>
      <c r="Q64" s="10" t="s">
        <v>279</v>
      </c>
      <c r="R64" s="10" t="s">
        <v>269</v>
      </c>
      <c r="W64" s="10" t="s">
        <v>270</v>
      </c>
      <c r="X64" s="10" t="s">
        <v>31</v>
      </c>
      <c r="Y64" s="10" t="s">
        <v>31</v>
      </c>
      <c r="Z64" s="10" t="s">
        <v>31</v>
      </c>
    </row>
    <row r="65" spans="1:26" s="10" customFormat="1" x14ac:dyDescent="0.2">
      <c r="A65" s="10" t="s">
        <v>264</v>
      </c>
      <c r="B65" s="10" t="s">
        <v>265</v>
      </c>
      <c r="C65" s="10">
        <v>1999</v>
      </c>
      <c r="E65" s="10" t="s">
        <v>253</v>
      </c>
      <c r="F65" s="10" t="s">
        <v>266</v>
      </c>
      <c r="H65" s="26">
        <v>1</v>
      </c>
      <c r="I65" s="10" t="s">
        <v>31</v>
      </c>
      <c r="J65" s="10" t="s">
        <v>31</v>
      </c>
      <c r="K65" s="10" t="s">
        <v>280</v>
      </c>
      <c r="L65" s="10" t="s">
        <v>31</v>
      </c>
      <c r="M65" s="10" t="s">
        <v>31</v>
      </c>
      <c r="N65" s="10" t="s">
        <v>31</v>
      </c>
      <c r="O65" s="17" t="s">
        <v>31</v>
      </c>
      <c r="P65" s="10" t="s">
        <v>31</v>
      </c>
      <c r="Q65" s="10" t="s">
        <v>281</v>
      </c>
      <c r="R65" s="10" t="s">
        <v>269</v>
      </c>
      <c r="W65" s="10" t="s">
        <v>270</v>
      </c>
      <c r="X65" s="10" t="s">
        <v>31</v>
      </c>
      <c r="Y65" s="10" t="s">
        <v>31</v>
      </c>
      <c r="Z65" s="10" t="s">
        <v>31</v>
      </c>
    </row>
    <row r="66" spans="1:26" s="10" customFormat="1" x14ac:dyDescent="0.2">
      <c r="A66" s="10" t="s">
        <v>282</v>
      </c>
      <c r="B66" s="10" t="s">
        <v>283</v>
      </c>
      <c r="C66" s="10">
        <v>1999</v>
      </c>
      <c r="D66" s="10" t="s">
        <v>284</v>
      </c>
      <c r="E66" s="10" t="s">
        <v>72</v>
      </c>
      <c r="F66" s="10" t="s">
        <v>95</v>
      </c>
      <c r="G66" s="10">
        <v>46</v>
      </c>
      <c r="H66" s="23">
        <v>1</v>
      </c>
      <c r="I66" s="10">
        <v>81</v>
      </c>
      <c r="J66" s="10" t="s">
        <v>96</v>
      </c>
      <c r="K66" s="10" t="s">
        <v>30</v>
      </c>
      <c r="L66" s="10" t="s">
        <v>31</v>
      </c>
      <c r="M66" s="10" t="s">
        <v>285</v>
      </c>
      <c r="N66" s="10" t="s">
        <v>31</v>
      </c>
      <c r="O66" s="17" t="s">
        <v>286</v>
      </c>
      <c r="P66" s="10" t="s">
        <v>31</v>
      </c>
      <c r="Q66" s="10" t="s">
        <v>287</v>
      </c>
      <c r="R66" s="10" t="s">
        <v>288</v>
      </c>
      <c r="T66" s="10" t="s">
        <v>289</v>
      </c>
      <c r="W66" s="10" t="s">
        <v>290</v>
      </c>
      <c r="X66" s="10" t="s">
        <v>291</v>
      </c>
      <c r="Y66" s="10" t="s">
        <v>292</v>
      </c>
      <c r="Z66" s="10" t="s">
        <v>293</v>
      </c>
    </row>
    <row r="67" spans="1:26" s="10" customFormat="1" x14ac:dyDescent="0.2">
      <c r="A67" s="10" t="s">
        <v>282</v>
      </c>
      <c r="B67" s="10" t="s">
        <v>283</v>
      </c>
      <c r="C67" s="10">
        <v>1999</v>
      </c>
      <c r="D67" s="10" t="s">
        <v>284</v>
      </c>
      <c r="E67" s="10" t="s">
        <v>72</v>
      </c>
      <c r="F67" s="10" t="s">
        <v>95</v>
      </c>
      <c r="H67" s="23">
        <v>1</v>
      </c>
      <c r="I67" s="10">
        <v>68</v>
      </c>
      <c r="J67" s="10" t="s">
        <v>96</v>
      </c>
      <c r="K67" s="10" t="s">
        <v>30</v>
      </c>
      <c r="L67" s="10" t="s">
        <v>31</v>
      </c>
      <c r="M67" s="10" t="s">
        <v>285</v>
      </c>
      <c r="N67" s="10" t="s">
        <v>31</v>
      </c>
      <c r="O67" s="17" t="s">
        <v>31</v>
      </c>
      <c r="P67" s="10" t="s">
        <v>31</v>
      </c>
      <c r="Q67" s="10" t="s">
        <v>31</v>
      </c>
      <c r="R67" s="10" t="s">
        <v>288</v>
      </c>
      <c r="W67" s="10" t="s">
        <v>294</v>
      </c>
      <c r="X67" s="10" t="s">
        <v>291</v>
      </c>
      <c r="Y67" s="10" t="s">
        <v>31</v>
      </c>
      <c r="Z67" s="10" t="s">
        <v>293</v>
      </c>
    </row>
    <row r="68" spans="1:26" s="10" customFormat="1" x14ac:dyDescent="0.2">
      <c r="A68" s="10" t="s">
        <v>282</v>
      </c>
      <c r="B68" s="10" t="s">
        <v>283</v>
      </c>
      <c r="C68" s="10">
        <v>1999</v>
      </c>
      <c r="D68" s="10" t="s">
        <v>284</v>
      </c>
      <c r="E68" s="10" t="s">
        <v>72</v>
      </c>
      <c r="F68" s="10" t="s">
        <v>95</v>
      </c>
      <c r="H68" s="23">
        <v>1</v>
      </c>
      <c r="I68" s="10">
        <v>65</v>
      </c>
      <c r="J68" s="10" t="s">
        <v>96</v>
      </c>
      <c r="K68" s="10" t="s">
        <v>30</v>
      </c>
      <c r="L68" s="10" t="s">
        <v>31</v>
      </c>
      <c r="M68" s="10" t="s">
        <v>285</v>
      </c>
      <c r="N68" s="10" t="s">
        <v>31</v>
      </c>
      <c r="O68" s="17" t="s">
        <v>295</v>
      </c>
      <c r="P68" s="10" t="s">
        <v>31</v>
      </c>
      <c r="Q68" s="10" t="s">
        <v>296</v>
      </c>
      <c r="R68" s="10" t="s">
        <v>288</v>
      </c>
      <c r="S68" s="10" t="s">
        <v>194</v>
      </c>
      <c r="W68" s="10" t="s">
        <v>290</v>
      </c>
      <c r="X68" s="10" t="s">
        <v>291</v>
      </c>
      <c r="Y68" s="10" t="s">
        <v>297</v>
      </c>
      <c r="Z68" s="10" t="s">
        <v>293</v>
      </c>
    </row>
    <row r="69" spans="1:26" s="10" customFormat="1" x14ac:dyDescent="0.2">
      <c r="A69" s="10" t="s">
        <v>282</v>
      </c>
      <c r="B69" s="10" t="s">
        <v>283</v>
      </c>
      <c r="C69" s="10">
        <v>1999</v>
      </c>
      <c r="D69" s="10" t="s">
        <v>284</v>
      </c>
      <c r="E69" s="10" t="s">
        <v>72</v>
      </c>
      <c r="F69" s="10" t="s">
        <v>95</v>
      </c>
      <c r="H69" s="23">
        <v>1</v>
      </c>
      <c r="I69" s="10">
        <v>75</v>
      </c>
      <c r="J69" s="10" t="s">
        <v>96</v>
      </c>
      <c r="K69" s="10" t="s">
        <v>30</v>
      </c>
      <c r="L69" s="10" t="s">
        <v>31</v>
      </c>
      <c r="M69" s="10" t="s">
        <v>285</v>
      </c>
      <c r="N69" s="10" t="s">
        <v>31</v>
      </c>
      <c r="O69" s="17" t="s">
        <v>31</v>
      </c>
      <c r="P69" s="10" t="s">
        <v>31</v>
      </c>
      <c r="Q69" s="10" t="s">
        <v>31</v>
      </c>
      <c r="R69" s="10" t="s">
        <v>288</v>
      </c>
      <c r="W69" s="10" t="s">
        <v>294</v>
      </c>
      <c r="X69" s="10" t="s">
        <v>291</v>
      </c>
      <c r="Y69" s="10" t="s">
        <v>31</v>
      </c>
      <c r="Z69" s="10" t="s">
        <v>293</v>
      </c>
    </row>
    <row r="70" spans="1:26" s="10" customFormat="1" x14ac:dyDescent="0.2">
      <c r="A70" s="10" t="s">
        <v>282</v>
      </c>
      <c r="B70" s="10" t="s">
        <v>283</v>
      </c>
      <c r="C70" s="10">
        <v>1999</v>
      </c>
      <c r="D70" s="10" t="s">
        <v>284</v>
      </c>
      <c r="E70" s="10" t="s">
        <v>72</v>
      </c>
      <c r="F70" s="10" t="s">
        <v>95</v>
      </c>
      <c r="H70" s="23">
        <v>1</v>
      </c>
      <c r="I70" s="10">
        <v>25</v>
      </c>
      <c r="J70" s="10" t="s">
        <v>39</v>
      </c>
      <c r="K70" s="10" t="s">
        <v>30</v>
      </c>
      <c r="L70" s="10" t="s">
        <v>31</v>
      </c>
      <c r="M70" s="10" t="s">
        <v>285</v>
      </c>
      <c r="N70" s="10" t="s">
        <v>31</v>
      </c>
      <c r="O70" s="17" t="s">
        <v>298</v>
      </c>
      <c r="P70" s="10" t="s">
        <v>31</v>
      </c>
      <c r="Q70" s="10" t="s">
        <v>299</v>
      </c>
      <c r="R70" s="10" t="s">
        <v>288</v>
      </c>
      <c r="S70" s="10" t="s">
        <v>194</v>
      </c>
      <c r="W70" s="10" t="s">
        <v>290</v>
      </c>
      <c r="X70" s="10" t="s">
        <v>291</v>
      </c>
      <c r="Y70" s="10" t="s">
        <v>292</v>
      </c>
      <c r="Z70" s="10" t="s">
        <v>293</v>
      </c>
    </row>
    <row r="71" spans="1:26" s="10" customFormat="1" x14ac:dyDescent="0.2">
      <c r="A71" s="10" t="s">
        <v>282</v>
      </c>
      <c r="B71" s="10" t="s">
        <v>283</v>
      </c>
      <c r="C71" s="10">
        <v>1999</v>
      </c>
      <c r="D71" s="10" t="s">
        <v>284</v>
      </c>
      <c r="E71" s="10" t="s">
        <v>72</v>
      </c>
      <c r="F71" s="10" t="s">
        <v>95</v>
      </c>
      <c r="H71" s="23">
        <v>1</v>
      </c>
      <c r="I71" s="10">
        <v>74</v>
      </c>
      <c r="J71" s="10" t="s">
        <v>96</v>
      </c>
      <c r="K71" s="10" t="s">
        <v>30</v>
      </c>
      <c r="L71" s="10" t="s">
        <v>31</v>
      </c>
      <c r="M71" s="10" t="s">
        <v>285</v>
      </c>
      <c r="N71" s="10" t="s">
        <v>31</v>
      </c>
      <c r="O71" s="17" t="s">
        <v>300</v>
      </c>
      <c r="P71" s="10" t="s">
        <v>31</v>
      </c>
      <c r="Q71" s="10" t="s">
        <v>296</v>
      </c>
      <c r="R71" s="10" t="s">
        <v>288</v>
      </c>
      <c r="S71" s="10" t="s">
        <v>194</v>
      </c>
      <c r="W71" s="10" t="s">
        <v>290</v>
      </c>
      <c r="X71" s="10" t="s">
        <v>291</v>
      </c>
      <c r="Y71" s="10" t="s">
        <v>297</v>
      </c>
      <c r="Z71" s="10" t="s">
        <v>293</v>
      </c>
    </row>
    <row r="72" spans="1:26" s="10" customFormat="1" x14ac:dyDescent="0.2">
      <c r="A72" s="10" t="s">
        <v>282</v>
      </c>
      <c r="B72" s="10" t="s">
        <v>283</v>
      </c>
      <c r="C72" s="10">
        <v>1999</v>
      </c>
      <c r="D72" s="10" t="s">
        <v>284</v>
      </c>
      <c r="E72" s="10" t="s">
        <v>72</v>
      </c>
      <c r="F72" s="10" t="s">
        <v>95</v>
      </c>
      <c r="H72" s="23">
        <v>1</v>
      </c>
      <c r="I72" s="10">
        <v>80</v>
      </c>
      <c r="J72" s="10" t="s">
        <v>96</v>
      </c>
      <c r="K72" s="10" t="s">
        <v>30</v>
      </c>
      <c r="L72" s="10" t="s">
        <v>31</v>
      </c>
      <c r="M72" s="10" t="s">
        <v>285</v>
      </c>
      <c r="N72" s="10" t="s">
        <v>31</v>
      </c>
      <c r="O72" s="17" t="s">
        <v>300</v>
      </c>
      <c r="P72" s="10" t="s">
        <v>31</v>
      </c>
      <c r="Q72" s="10" t="s">
        <v>301</v>
      </c>
      <c r="R72" s="10" t="s">
        <v>288</v>
      </c>
      <c r="S72" s="10" t="s">
        <v>194</v>
      </c>
      <c r="W72" s="10" t="s">
        <v>290</v>
      </c>
      <c r="X72" s="10" t="s">
        <v>291</v>
      </c>
      <c r="Y72" s="10" t="s">
        <v>297</v>
      </c>
      <c r="Z72" s="10" t="s">
        <v>293</v>
      </c>
    </row>
    <row r="73" spans="1:26" s="10" customFormat="1" x14ac:dyDescent="0.2">
      <c r="A73" s="10" t="s">
        <v>282</v>
      </c>
      <c r="B73" s="10" t="s">
        <v>283</v>
      </c>
      <c r="C73" s="10">
        <v>1999</v>
      </c>
      <c r="D73" s="10" t="s">
        <v>284</v>
      </c>
      <c r="E73" s="10" t="s">
        <v>72</v>
      </c>
      <c r="F73" s="10" t="s">
        <v>95</v>
      </c>
      <c r="H73" s="23">
        <v>1</v>
      </c>
      <c r="I73" s="10">
        <v>43</v>
      </c>
      <c r="J73" s="10" t="s">
        <v>39</v>
      </c>
      <c r="K73" s="10" t="s">
        <v>30</v>
      </c>
      <c r="L73" s="10" t="s">
        <v>31</v>
      </c>
      <c r="M73" s="10" t="s">
        <v>285</v>
      </c>
      <c r="N73" s="10" t="s">
        <v>31</v>
      </c>
      <c r="O73" s="17" t="s">
        <v>302</v>
      </c>
      <c r="P73" s="10" t="s">
        <v>31</v>
      </c>
      <c r="Q73" s="10" t="s">
        <v>296</v>
      </c>
      <c r="R73" s="10" t="s">
        <v>288</v>
      </c>
      <c r="S73" s="10" t="s">
        <v>194</v>
      </c>
      <c r="W73" s="10" t="s">
        <v>290</v>
      </c>
      <c r="X73" s="10" t="s">
        <v>291</v>
      </c>
      <c r="Y73" s="10" t="s">
        <v>297</v>
      </c>
      <c r="Z73" s="10" t="s">
        <v>293</v>
      </c>
    </row>
    <row r="74" spans="1:26" s="10" customFormat="1" x14ac:dyDescent="0.2">
      <c r="A74" s="10" t="s">
        <v>282</v>
      </c>
      <c r="B74" s="10" t="s">
        <v>283</v>
      </c>
      <c r="C74" s="10">
        <v>1999</v>
      </c>
      <c r="D74" s="10" t="s">
        <v>284</v>
      </c>
      <c r="E74" s="10" t="s">
        <v>72</v>
      </c>
      <c r="F74" s="10" t="s">
        <v>95</v>
      </c>
      <c r="H74" s="23">
        <v>1</v>
      </c>
      <c r="I74" s="10">
        <v>54</v>
      </c>
      <c r="J74" s="10" t="s">
        <v>39</v>
      </c>
      <c r="K74" s="10" t="s">
        <v>30</v>
      </c>
      <c r="L74" s="10" t="s">
        <v>31</v>
      </c>
      <c r="M74" s="10" t="s">
        <v>285</v>
      </c>
      <c r="N74" s="10" t="s">
        <v>31</v>
      </c>
      <c r="O74" s="17" t="s">
        <v>295</v>
      </c>
      <c r="P74" s="10" t="s">
        <v>31</v>
      </c>
      <c r="Q74" s="10" t="s">
        <v>303</v>
      </c>
      <c r="R74" s="10" t="s">
        <v>288</v>
      </c>
      <c r="T74" s="10" t="s">
        <v>289</v>
      </c>
      <c r="W74" s="10" t="s">
        <v>290</v>
      </c>
      <c r="X74" s="10" t="s">
        <v>291</v>
      </c>
      <c r="Y74" s="10" t="s">
        <v>292</v>
      </c>
      <c r="Z74" s="10" t="s">
        <v>293</v>
      </c>
    </row>
    <row r="75" spans="1:26" s="10" customFormat="1" x14ac:dyDescent="0.2">
      <c r="A75" s="10" t="s">
        <v>282</v>
      </c>
      <c r="B75" s="10" t="s">
        <v>283</v>
      </c>
      <c r="C75" s="10">
        <v>1999</v>
      </c>
      <c r="D75" s="10" t="s">
        <v>284</v>
      </c>
      <c r="E75" s="10" t="s">
        <v>72</v>
      </c>
      <c r="F75" s="10" t="s">
        <v>95</v>
      </c>
      <c r="H75" s="23">
        <v>1</v>
      </c>
      <c r="I75" s="10">
        <v>51</v>
      </c>
      <c r="J75" s="10" t="s">
        <v>96</v>
      </c>
      <c r="K75" s="10" t="s">
        <v>30</v>
      </c>
      <c r="L75" s="10" t="s">
        <v>31</v>
      </c>
      <c r="M75" s="10" t="s">
        <v>285</v>
      </c>
      <c r="N75" s="10" t="s">
        <v>31</v>
      </c>
      <c r="O75" s="17" t="s">
        <v>298</v>
      </c>
      <c r="P75" s="10" t="s">
        <v>31</v>
      </c>
      <c r="Q75" s="10" t="s">
        <v>304</v>
      </c>
      <c r="R75" s="10" t="s">
        <v>288</v>
      </c>
      <c r="S75" s="10" t="s">
        <v>194</v>
      </c>
      <c r="W75" s="10" t="s">
        <v>290</v>
      </c>
      <c r="X75" s="10" t="s">
        <v>291</v>
      </c>
      <c r="Y75" s="10" t="s">
        <v>297</v>
      </c>
      <c r="Z75" s="10" t="s">
        <v>293</v>
      </c>
    </row>
    <row r="76" spans="1:26" s="10" customFormat="1" x14ac:dyDescent="0.2">
      <c r="A76" s="10" t="s">
        <v>282</v>
      </c>
      <c r="B76" s="10" t="s">
        <v>283</v>
      </c>
      <c r="C76" s="10">
        <v>1999</v>
      </c>
      <c r="D76" s="10" t="s">
        <v>284</v>
      </c>
      <c r="E76" s="10" t="s">
        <v>72</v>
      </c>
      <c r="F76" s="10" t="s">
        <v>95</v>
      </c>
      <c r="H76" s="23">
        <v>1</v>
      </c>
      <c r="I76" s="10">
        <v>78</v>
      </c>
      <c r="J76" s="10" t="s">
        <v>96</v>
      </c>
      <c r="K76" s="10" t="s">
        <v>30</v>
      </c>
      <c r="L76" s="10" t="s">
        <v>31</v>
      </c>
      <c r="M76" s="10" t="s">
        <v>285</v>
      </c>
      <c r="N76" s="10" t="s">
        <v>31</v>
      </c>
      <c r="O76" s="17" t="s">
        <v>295</v>
      </c>
      <c r="P76" s="10" t="s">
        <v>31</v>
      </c>
      <c r="Q76" s="10" t="s">
        <v>296</v>
      </c>
      <c r="R76" s="10" t="s">
        <v>288</v>
      </c>
      <c r="S76" s="10" t="s">
        <v>194</v>
      </c>
      <c r="W76" s="10" t="s">
        <v>290</v>
      </c>
      <c r="X76" s="10" t="s">
        <v>291</v>
      </c>
      <c r="Y76" s="10" t="s">
        <v>297</v>
      </c>
      <c r="Z76" s="10" t="s">
        <v>293</v>
      </c>
    </row>
    <row r="77" spans="1:26" s="10" customFormat="1" x14ac:dyDescent="0.2">
      <c r="A77" s="10" t="s">
        <v>282</v>
      </c>
      <c r="B77" s="10" t="s">
        <v>283</v>
      </c>
      <c r="C77" s="10">
        <v>1999</v>
      </c>
      <c r="D77" s="10" t="s">
        <v>284</v>
      </c>
      <c r="E77" s="10" t="s">
        <v>72</v>
      </c>
      <c r="F77" s="10" t="s">
        <v>95</v>
      </c>
      <c r="H77" s="23">
        <v>1</v>
      </c>
      <c r="I77" s="10">
        <v>50</v>
      </c>
      <c r="J77" s="10" t="s">
        <v>96</v>
      </c>
      <c r="K77" s="10" t="s">
        <v>30</v>
      </c>
      <c r="L77" s="10" t="s">
        <v>31</v>
      </c>
      <c r="M77" s="10" t="s">
        <v>285</v>
      </c>
      <c r="N77" s="10" t="s">
        <v>31</v>
      </c>
      <c r="O77" s="17" t="s">
        <v>295</v>
      </c>
      <c r="P77" s="10" t="s">
        <v>31</v>
      </c>
      <c r="Q77" s="10" t="s">
        <v>305</v>
      </c>
      <c r="R77" s="10" t="s">
        <v>288</v>
      </c>
      <c r="V77" s="10" t="s">
        <v>306</v>
      </c>
      <c r="W77" s="10" t="s">
        <v>307</v>
      </c>
      <c r="X77" s="10" t="s">
        <v>291</v>
      </c>
      <c r="Y77" s="10" t="s">
        <v>308</v>
      </c>
      <c r="Z77" s="10" t="s">
        <v>293</v>
      </c>
    </row>
    <row r="78" spans="1:26" s="10" customFormat="1" x14ac:dyDescent="0.2">
      <c r="A78" s="10" t="s">
        <v>282</v>
      </c>
      <c r="B78" s="10" t="s">
        <v>283</v>
      </c>
      <c r="C78" s="10">
        <v>1999</v>
      </c>
      <c r="D78" s="10" t="s">
        <v>284</v>
      </c>
      <c r="E78" s="10" t="s">
        <v>72</v>
      </c>
      <c r="F78" s="10" t="s">
        <v>95</v>
      </c>
      <c r="H78" s="23">
        <v>1</v>
      </c>
      <c r="I78" s="10">
        <v>31</v>
      </c>
      <c r="J78" s="10" t="s">
        <v>96</v>
      </c>
      <c r="K78" s="10" t="s">
        <v>30</v>
      </c>
      <c r="L78" s="10" t="s">
        <v>31</v>
      </c>
      <c r="M78" s="10" t="s">
        <v>285</v>
      </c>
      <c r="N78" s="10" t="s">
        <v>31</v>
      </c>
      <c r="O78" s="17" t="s">
        <v>295</v>
      </c>
      <c r="P78" s="10" t="s">
        <v>31</v>
      </c>
      <c r="Q78" s="10" t="s">
        <v>309</v>
      </c>
      <c r="R78" s="10" t="s">
        <v>288</v>
      </c>
      <c r="S78" s="10" t="s">
        <v>194</v>
      </c>
      <c r="W78" s="10" t="s">
        <v>307</v>
      </c>
      <c r="X78" s="10" t="s">
        <v>291</v>
      </c>
      <c r="Y78" s="10" t="s">
        <v>292</v>
      </c>
      <c r="Z78" s="10" t="s">
        <v>293</v>
      </c>
    </row>
    <row r="79" spans="1:26" s="10" customFormat="1" x14ac:dyDescent="0.2">
      <c r="A79" s="10" t="s">
        <v>282</v>
      </c>
      <c r="B79" s="10" t="s">
        <v>283</v>
      </c>
      <c r="C79" s="10">
        <v>1999</v>
      </c>
      <c r="D79" s="10" t="s">
        <v>284</v>
      </c>
      <c r="E79" s="10" t="s">
        <v>72</v>
      </c>
      <c r="F79" s="10" t="s">
        <v>95</v>
      </c>
      <c r="H79" s="23">
        <v>1</v>
      </c>
      <c r="I79" s="10">
        <v>25</v>
      </c>
      <c r="J79" s="10" t="s">
        <v>39</v>
      </c>
      <c r="K79" s="10" t="s">
        <v>30</v>
      </c>
      <c r="L79" s="10" t="s">
        <v>31</v>
      </c>
      <c r="M79" s="10" t="s">
        <v>285</v>
      </c>
      <c r="N79" s="10" t="s">
        <v>31</v>
      </c>
      <c r="O79" s="17" t="s">
        <v>298</v>
      </c>
      <c r="P79" s="10" t="s">
        <v>31</v>
      </c>
      <c r="Q79" s="10" t="s">
        <v>299</v>
      </c>
      <c r="R79" s="10" t="s">
        <v>288</v>
      </c>
      <c r="S79" s="10" t="s">
        <v>194</v>
      </c>
      <c r="W79" s="10" t="s">
        <v>290</v>
      </c>
      <c r="X79" s="10" t="s">
        <v>291</v>
      </c>
      <c r="Y79" s="10" t="s">
        <v>292</v>
      </c>
      <c r="Z79" s="10" t="s">
        <v>293</v>
      </c>
    </row>
    <row r="80" spans="1:26" s="10" customFormat="1" x14ac:dyDescent="0.2">
      <c r="A80" s="10" t="s">
        <v>282</v>
      </c>
      <c r="B80" s="10" t="s">
        <v>283</v>
      </c>
      <c r="C80" s="10">
        <v>1999</v>
      </c>
      <c r="D80" s="10" t="s">
        <v>284</v>
      </c>
      <c r="E80" s="10" t="s">
        <v>72</v>
      </c>
      <c r="F80" s="10" t="s">
        <v>95</v>
      </c>
      <c r="H80" s="23">
        <v>1</v>
      </c>
      <c r="I80" s="10">
        <v>44</v>
      </c>
      <c r="J80" s="10" t="s">
        <v>96</v>
      </c>
      <c r="K80" s="10" t="s">
        <v>30</v>
      </c>
      <c r="L80" s="10" t="s">
        <v>31</v>
      </c>
      <c r="M80" s="10" t="s">
        <v>285</v>
      </c>
      <c r="N80" s="10" t="s">
        <v>31</v>
      </c>
      <c r="O80" s="17" t="s">
        <v>295</v>
      </c>
      <c r="P80" s="10" t="s">
        <v>31</v>
      </c>
      <c r="Q80" s="10" t="s">
        <v>310</v>
      </c>
      <c r="R80" s="10" t="s">
        <v>288</v>
      </c>
      <c r="S80" s="10" t="s">
        <v>194</v>
      </c>
      <c r="W80" s="10" t="s">
        <v>290</v>
      </c>
      <c r="X80" s="10" t="s">
        <v>291</v>
      </c>
      <c r="Y80" s="10" t="s">
        <v>297</v>
      </c>
      <c r="Z80" s="10" t="s">
        <v>293</v>
      </c>
    </row>
    <row r="81" spans="1:26" s="10" customFormat="1" x14ac:dyDescent="0.2">
      <c r="A81" s="10" t="s">
        <v>282</v>
      </c>
      <c r="B81" s="10" t="s">
        <v>283</v>
      </c>
      <c r="C81" s="10">
        <v>1999</v>
      </c>
      <c r="D81" s="10" t="s">
        <v>284</v>
      </c>
      <c r="E81" s="10" t="s">
        <v>72</v>
      </c>
      <c r="F81" s="10" t="s">
        <v>95</v>
      </c>
      <c r="H81" s="23">
        <v>1</v>
      </c>
      <c r="I81" s="10">
        <v>65</v>
      </c>
      <c r="J81" s="10" t="s">
        <v>96</v>
      </c>
      <c r="K81" s="10" t="s">
        <v>30</v>
      </c>
      <c r="L81" s="10" t="s">
        <v>31</v>
      </c>
      <c r="M81" s="10" t="s">
        <v>285</v>
      </c>
      <c r="N81" s="10" t="s">
        <v>31</v>
      </c>
      <c r="O81" s="17" t="s">
        <v>302</v>
      </c>
      <c r="P81" s="10" t="s">
        <v>31</v>
      </c>
      <c r="Q81" s="10" t="s">
        <v>311</v>
      </c>
      <c r="R81" s="10" t="s">
        <v>288</v>
      </c>
      <c r="T81" s="10" t="s">
        <v>289</v>
      </c>
      <c r="W81" s="10" t="s">
        <v>290</v>
      </c>
      <c r="X81" s="10" t="s">
        <v>291</v>
      </c>
      <c r="Y81" s="10" t="s">
        <v>292</v>
      </c>
      <c r="Z81" s="10" t="s">
        <v>293</v>
      </c>
    </row>
    <row r="82" spans="1:26" s="10" customFormat="1" x14ac:dyDescent="0.2">
      <c r="A82" s="10" t="s">
        <v>282</v>
      </c>
      <c r="B82" s="10" t="s">
        <v>283</v>
      </c>
      <c r="C82" s="10">
        <v>1999</v>
      </c>
      <c r="D82" s="10" t="s">
        <v>284</v>
      </c>
      <c r="E82" s="10" t="s">
        <v>72</v>
      </c>
      <c r="F82" s="10" t="s">
        <v>95</v>
      </c>
      <c r="H82" s="23">
        <v>1</v>
      </c>
      <c r="I82" s="10">
        <v>74</v>
      </c>
      <c r="J82" s="10" t="s">
        <v>39</v>
      </c>
      <c r="K82" s="10" t="s">
        <v>243</v>
      </c>
      <c r="L82" s="10" t="s">
        <v>31</v>
      </c>
      <c r="M82" s="10" t="s">
        <v>285</v>
      </c>
      <c r="N82" s="10" t="s">
        <v>31</v>
      </c>
      <c r="O82" s="17" t="s">
        <v>298</v>
      </c>
      <c r="P82" s="10" t="s">
        <v>31</v>
      </c>
      <c r="Q82" s="10" t="s">
        <v>312</v>
      </c>
      <c r="R82" s="10" t="s">
        <v>288</v>
      </c>
      <c r="S82" s="10" t="s">
        <v>194</v>
      </c>
      <c r="W82" s="10" t="s">
        <v>290</v>
      </c>
      <c r="X82" s="10" t="s">
        <v>291</v>
      </c>
      <c r="Y82" s="10" t="s">
        <v>292</v>
      </c>
      <c r="Z82" s="10" t="s">
        <v>293</v>
      </c>
    </row>
    <row r="83" spans="1:26" s="10" customFormat="1" x14ac:dyDescent="0.2">
      <c r="A83" s="10" t="s">
        <v>282</v>
      </c>
      <c r="B83" s="10" t="s">
        <v>283</v>
      </c>
      <c r="C83" s="10">
        <v>1999</v>
      </c>
      <c r="D83" s="10" t="s">
        <v>284</v>
      </c>
      <c r="E83" s="10" t="s">
        <v>72</v>
      </c>
      <c r="F83" s="10" t="s">
        <v>95</v>
      </c>
      <c r="H83" s="23">
        <v>1</v>
      </c>
      <c r="I83" s="10">
        <v>79</v>
      </c>
      <c r="J83" s="10" t="s">
        <v>39</v>
      </c>
      <c r="K83" s="10" t="s">
        <v>243</v>
      </c>
      <c r="L83" s="10" t="s">
        <v>31</v>
      </c>
      <c r="M83" s="10" t="s">
        <v>285</v>
      </c>
      <c r="N83" s="10" t="s">
        <v>31</v>
      </c>
      <c r="O83" s="17" t="s">
        <v>31</v>
      </c>
      <c r="P83" s="10" t="s">
        <v>31</v>
      </c>
      <c r="Q83" s="10" t="s">
        <v>31</v>
      </c>
      <c r="R83" s="10" t="s">
        <v>288</v>
      </c>
      <c r="W83" s="10" t="s">
        <v>290</v>
      </c>
      <c r="X83" s="10" t="s">
        <v>291</v>
      </c>
      <c r="Y83" s="10" t="s">
        <v>31</v>
      </c>
      <c r="Z83" s="10" t="s">
        <v>293</v>
      </c>
    </row>
    <row r="84" spans="1:26" s="10" customFormat="1" x14ac:dyDescent="0.2">
      <c r="A84" s="10" t="s">
        <v>282</v>
      </c>
      <c r="B84" s="10" t="s">
        <v>283</v>
      </c>
      <c r="C84" s="10">
        <v>1999</v>
      </c>
      <c r="D84" s="10" t="s">
        <v>284</v>
      </c>
      <c r="E84" s="10" t="s">
        <v>72</v>
      </c>
      <c r="F84" s="10" t="s">
        <v>95</v>
      </c>
      <c r="H84" s="23">
        <v>1</v>
      </c>
      <c r="I84" s="10">
        <v>82</v>
      </c>
      <c r="J84" s="10" t="s">
        <v>39</v>
      </c>
      <c r="K84" s="10" t="s">
        <v>243</v>
      </c>
      <c r="L84" s="10" t="s">
        <v>31</v>
      </c>
      <c r="M84" s="10" t="s">
        <v>285</v>
      </c>
      <c r="N84" s="10" t="s">
        <v>31</v>
      </c>
      <c r="O84" s="17" t="s">
        <v>295</v>
      </c>
      <c r="P84" s="10" t="s">
        <v>31</v>
      </c>
      <c r="Q84" s="10" t="s">
        <v>313</v>
      </c>
      <c r="R84" s="10" t="s">
        <v>288</v>
      </c>
      <c r="S84" s="10" t="s">
        <v>194</v>
      </c>
      <c r="W84" s="10" t="s">
        <v>290</v>
      </c>
      <c r="X84" s="10" t="s">
        <v>291</v>
      </c>
      <c r="Y84" s="10" t="s">
        <v>297</v>
      </c>
      <c r="Z84" s="10" t="s">
        <v>293</v>
      </c>
    </row>
    <row r="85" spans="1:26" s="10" customFormat="1" x14ac:dyDescent="0.2">
      <c r="A85" s="10" t="s">
        <v>282</v>
      </c>
      <c r="B85" s="10" t="s">
        <v>283</v>
      </c>
      <c r="C85" s="10">
        <v>1999</v>
      </c>
      <c r="D85" s="10" t="s">
        <v>284</v>
      </c>
      <c r="E85" s="10" t="s">
        <v>72</v>
      </c>
      <c r="F85" s="10" t="s">
        <v>95</v>
      </c>
      <c r="H85" s="23">
        <v>1</v>
      </c>
      <c r="I85" s="10">
        <v>74</v>
      </c>
      <c r="J85" s="10" t="s">
        <v>39</v>
      </c>
      <c r="K85" s="10" t="s">
        <v>243</v>
      </c>
      <c r="L85" s="10" t="s">
        <v>31</v>
      </c>
      <c r="M85" s="10" t="s">
        <v>285</v>
      </c>
      <c r="N85" s="10" t="s">
        <v>31</v>
      </c>
      <c r="O85" s="17" t="s">
        <v>31</v>
      </c>
      <c r="P85" s="10" t="s">
        <v>31</v>
      </c>
      <c r="Q85" s="10" t="s">
        <v>31</v>
      </c>
      <c r="R85" s="10" t="s">
        <v>288</v>
      </c>
      <c r="W85" s="10" t="s">
        <v>290</v>
      </c>
      <c r="X85" s="10" t="s">
        <v>291</v>
      </c>
      <c r="Y85" s="10" t="s">
        <v>31</v>
      </c>
      <c r="Z85" s="10" t="s">
        <v>293</v>
      </c>
    </row>
    <row r="86" spans="1:26" s="10" customFormat="1" x14ac:dyDescent="0.2">
      <c r="A86" s="10" t="s">
        <v>282</v>
      </c>
      <c r="B86" s="10" t="s">
        <v>283</v>
      </c>
      <c r="C86" s="10">
        <v>1999</v>
      </c>
      <c r="D86" s="10" t="s">
        <v>284</v>
      </c>
      <c r="E86" s="10" t="s">
        <v>72</v>
      </c>
      <c r="F86" s="10" t="s">
        <v>95</v>
      </c>
      <c r="H86" s="23">
        <v>1</v>
      </c>
      <c r="I86" s="10">
        <v>86</v>
      </c>
      <c r="J86" s="10" t="s">
        <v>39</v>
      </c>
      <c r="K86" s="10" t="s">
        <v>243</v>
      </c>
      <c r="L86" s="10" t="s">
        <v>31</v>
      </c>
      <c r="M86" s="10" t="s">
        <v>285</v>
      </c>
      <c r="N86" s="10" t="s">
        <v>31</v>
      </c>
      <c r="O86" s="17" t="s">
        <v>302</v>
      </c>
      <c r="P86" s="10" t="s">
        <v>31</v>
      </c>
      <c r="Q86" s="10" t="s">
        <v>305</v>
      </c>
      <c r="R86" s="10" t="s">
        <v>288</v>
      </c>
      <c r="V86" s="10" t="s">
        <v>306</v>
      </c>
      <c r="W86" s="10" t="s">
        <v>307</v>
      </c>
      <c r="X86" s="10" t="s">
        <v>291</v>
      </c>
      <c r="Y86" s="10" t="s">
        <v>308</v>
      </c>
      <c r="Z86" s="10" t="s">
        <v>293</v>
      </c>
    </row>
    <row r="87" spans="1:26" s="10" customFormat="1" x14ac:dyDescent="0.2">
      <c r="A87" s="10" t="s">
        <v>282</v>
      </c>
      <c r="B87" s="10" t="s">
        <v>283</v>
      </c>
      <c r="C87" s="10">
        <v>1999</v>
      </c>
      <c r="D87" s="10" t="s">
        <v>284</v>
      </c>
      <c r="E87" s="10" t="s">
        <v>72</v>
      </c>
      <c r="F87" s="10" t="s">
        <v>95</v>
      </c>
      <c r="H87" s="23">
        <v>1</v>
      </c>
      <c r="I87" s="10">
        <v>79</v>
      </c>
      <c r="J87" s="10" t="s">
        <v>96</v>
      </c>
      <c r="K87" s="10" t="s">
        <v>243</v>
      </c>
      <c r="L87" s="10" t="s">
        <v>31</v>
      </c>
      <c r="M87" s="10" t="s">
        <v>285</v>
      </c>
      <c r="N87" s="10" t="s">
        <v>31</v>
      </c>
      <c r="O87" s="17" t="s">
        <v>295</v>
      </c>
      <c r="P87" s="10" t="s">
        <v>31</v>
      </c>
      <c r="Q87" s="10" t="s">
        <v>314</v>
      </c>
      <c r="R87" s="10" t="s">
        <v>288</v>
      </c>
      <c r="T87" s="10" t="s">
        <v>289</v>
      </c>
      <c r="W87" s="10" t="s">
        <v>290</v>
      </c>
      <c r="X87" s="10" t="s">
        <v>291</v>
      </c>
      <c r="Y87" s="10" t="s">
        <v>297</v>
      </c>
      <c r="Z87" s="10" t="s">
        <v>293</v>
      </c>
    </row>
    <row r="88" spans="1:26" s="10" customFormat="1" x14ac:dyDescent="0.2">
      <c r="A88" s="10" t="s">
        <v>282</v>
      </c>
      <c r="B88" s="10" t="s">
        <v>283</v>
      </c>
      <c r="C88" s="10">
        <v>1999</v>
      </c>
      <c r="D88" s="10" t="s">
        <v>284</v>
      </c>
      <c r="E88" s="10" t="s">
        <v>72</v>
      </c>
      <c r="F88" s="10" t="s">
        <v>95</v>
      </c>
      <c r="H88" s="23">
        <v>1</v>
      </c>
      <c r="I88" s="10">
        <v>62</v>
      </c>
      <c r="J88" s="10" t="s">
        <v>96</v>
      </c>
      <c r="K88" s="10" t="s">
        <v>243</v>
      </c>
      <c r="L88" s="10" t="s">
        <v>31</v>
      </c>
      <c r="M88" s="10" t="s">
        <v>285</v>
      </c>
      <c r="N88" s="10" t="s">
        <v>31</v>
      </c>
      <c r="O88" s="17" t="s">
        <v>298</v>
      </c>
      <c r="P88" s="10" t="s">
        <v>31</v>
      </c>
      <c r="Q88" s="10" t="s">
        <v>314</v>
      </c>
      <c r="R88" s="10" t="s">
        <v>288</v>
      </c>
      <c r="S88" s="10" t="s">
        <v>194</v>
      </c>
      <c r="W88" s="10" t="s">
        <v>307</v>
      </c>
      <c r="X88" s="10" t="s">
        <v>291</v>
      </c>
      <c r="Y88" s="10" t="s">
        <v>292</v>
      </c>
      <c r="Z88" s="10" t="s">
        <v>293</v>
      </c>
    </row>
    <row r="89" spans="1:26" s="10" customFormat="1" x14ac:dyDescent="0.2">
      <c r="A89" s="10" t="s">
        <v>282</v>
      </c>
      <c r="B89" s="10" t="s">
        <v>283</v>
      </c>
      <c r="C89" s="10">
        <v>1999</v>
      </c>
      <c r="D89" s="10" t="s">
        <v>284</v>
      </c>
      <c r="E89" s="10" t="s">
        <v>72</v>
      </c>
      <c r="F89" s="10" t="s">
        <v>95</v>
      </c>
      <c r="H89" s="23">
        <v>1</v>
      </c>
      <c r="I89" s="10">
        <v>30</v>
      </c>
      <c r="J89" s="10" t="s">
        <v>96</v>
      </c>
      <c r="K89" s="10" t="s">
        <v>243</v>
      </c>
      <c r="L89" s="10" t="s">
        <v>31</v>
      </c>
      <c r="M89" s="10" t="s">
        <v>285</v>
      </c>
      <c r="N89" s="10" t="s">
        <v>31</v>
      </c>
      <c r="O89" s="17" t="s">
        <v>295</v>
      </c>
      <c r="P89" s="10" t="s">
        <v>31</v>
      </c>
      <c r="Q89" s="10" t="s">
        <v>315</v>
      </c>
      <c r="R89" s="10" t="s">
        <v>288</v>
      </c>
      <c r="T89" s="10" t="s">
        <v>289</v>
      </c>
      <c r="W89" s="10" t="s">
        <v>307</v>
      </c>
      <c r="X89" s="10" t="s">
        <v>291</v>
      </c>
      <c r="Y89" s="10" t="s">
        <v>308</v>
      </c>
      <c r="Z89" s="10" t="s">
        <v>293</v>
      </c>
    </row>
    <row r="90" spans="1:26" s="10" customFormat="1" x14ac:dyDescent="0.2">
      <c r="A90" s="10" t="s">
        <v>282</v>
      </c>
      <c r="B90" s="10" t="s">
        <v>283</v>
      </c>
      <c r="C90" s="10">
        <v>1999</v>
      </c>
      <c r="D90" s="10" t="s">
        <v>284</v>
      </c>
      <c r="E90" s="10" t="s">
        <v>72</v>
      </c>
      <c r="F90" s="10" t="s">
        <v>95</v>
      </c>
      <c r="H90" s="23">
        <v>1</v>
      </c>
      <c r="I90" s="10">
        <v>69</v>
      </c>
      <c r="J90" s="10" t="s">
        <v>96</v>
      </c>
      <c r="K90" s="10" t="s">
        <v>243</v>
      </c>
      <c r="L90" s="10" t="s">
        <v>31</v>
      </c>
      <c r="M90" s="10" t="s">
        <v>285</v>
      </c>
      <c r="N90" s="10" t="s">
        <v>31</v>
      </c>
      <c r="O90" s="17" t="s">
        <v>295</v>
      </c>
      <c r="P90" s="10" t="s">
        <v>31</v>
      </c>
      <c r="Q90" s="10" t="s">
        <v>316</v>
      </c>
      <c r="R90" s="10" t="s">
        <v>288</v>
      </c>
      <c r="S90" s="10" t="s">
        <v>194</v>
      </c>
      <c r="W90" s="10" t="s">
        <v>307</v>
      </c>
      <c r="X90" s="10" t="s">
        <v>291</v>
      </c>
      <c r="Y90" s="10" t="s">
        <v>308</v>
      </c>
      <c r="Z90" s="10" t="s">
        <v>293</v>
      </c>
    </row>
    <row r="91" spans="1:26" s="10" customFormat="1" x14ac:dyDescent="0.2">
      <c r="A91" s="10" t="s">
        <v>282</v>
      </c>
      <c r="B91" s="10" t="s">
        <v>283</v>
      </c>
      <c r="C91" s="10">
        <v>1999</v>
      </c>
      <c r="D91" s="10" t="s">
        <v>284</v>
      </c>
      <c r="E91" s="10" t="s">
        <v>72</v>
      </c>
      <c r="F91" s="10" t="s">
        <v>95</v>
      </c>
      <c r="H91" s="23">
        <v>1</v>
      </c>
      <c r="I91" s="10">
        <v>85</v>
      </c>
      <c r="J91" s="10" t="s">
        <v>96</v>
      </c>
      <c r="K91" s="10" t="s">
        <v>243</v>
      </c>
      <c r="L91" s="10" t="s">
        <v>31</v>
      </c>
      <c r="M91" s="10" t="s">
        <v>285</v>
      </c>
      <c r="N91" s="10" t="s">
        <v>31</v>
      </c>
      <c r="O91" s="17" t="s">
        <v>295</v>
      </c>
      <c r="P91" s="10" t="s">
        <v>31</v>
      </c>
      <c r="Q91" s="10" t="s">
        <v>317</v>
      </c>
      <c r="R91" s="10" t="s">
        <v>288</v>
      </c>
      <c r="T91" s="10" t="s">
        <v>289</v>
      </c>
      <c r="W91" s="10" t="s">
        <v>290</v>
      </c>
      <c r="X91" s="10" t="s">
        <v>291</v>
      </c>
      <c r="Y91" s="10" t="s">
        <v>308</v>
      </c>
      <c r="Z91" s="10" t="s">
        <v>293</v>
      </c>
    </row>
    <row r="92" spans="1:26" s="10" customFormat="1" x14ac:dyDescent="0.2">
      <c r="A92" s="10" t="s">
        <v>282</v>
      </c>
      <c r="B92" s="10" t="s">
        <v>283</v>
      </c>
      <c r="C92" s="10">
        <v>1999</v>
      </c>
      <c r="D92" s="10" t="s">
        <v>284</v>
      </c>
      <c r="E92" s="10" t="s">
        <v>72</v>
      </c>
      <c r="F92" s="10" t="s">
        <v>95</v>
      </c>
      <c r="H92" s="23">
        <v>1</v>
      </c>
      <c r="I92" s="10">
        <v>68</v>
      </c>
      <c r="J92" s="10" t="s">
        <v>96</v>
      </c>
      <c r="K92" s="10" t="s">
        <v>318</v>
      </c>
      <c r="L92" s="10" t="s">
        <v>31</v>
      </c>
      <c r="M92" s="10" t="s">
        <v>285</v>
      </c>
      <c r="N92" s="10" t="s">
        <v>31</v>
      </c>
      <c r="O92" s="17" t="s">
        <v>302</v>
      </c>
      <c r="P92" s="10" t="s">
        <v>31</v>
      </c>
      <c r="Q92" s="10" t="s">
        <v>296</v>
      </c>
      <c r="R92" s="10" t="s">
        <v>288</v>
      </c>
      <c r="S92" s="10" t="s">
        <v>194</v>
      </c>
      <c r="W92" s="10" t="s">
        <v>290</v>
      </c>
      <c r="X92" s="10" t="s">
        <v>291</v>
      </c>
      <c r="Y92" s="10" t="s">
        <v>319</v>
      </c>
      <c r="Z92" s="10" t="s">
        <v>293</v>
      </c>
    </row>
    <row r="93" spans="1:26" s="10" customFormat="1" x14ac:dyDescent="0.2">
      <c r="A93" s="10" t="s">
        <v>282</v>
      </c>
      <c r="B93" s="10" t="s">
        <v>283</v>
      </c>
      <c r="C93" s="10">
        <v>1999</v>
      </c>
      <c r="D93" s="10" t="s">
        <v>284</v>
      </c>
      <c r="E93" s="10" t="s">
        <v>72</v>
      </c>
      <c r="F93" s="10" t="s">
        <v>95</v>
      </c>
      <c r="H93" s="23">
        <v>1</v>
      </c>
      <c r="I93" s="10">
        <v>63</v>
      </c>
      <c r="J93" s="10" t="s">
        <v>96</v>
      </c>
      <c r="K93" s="10" t="s">
        <v>318</v>
      </c>
      <c r="L93" s="10" t="s">
        <v>31</v>
      </c>
      <c r="M93" s="10" t="s">
        <v>285</v>
      </c>
      <c r="N93" s="10" t="s">
        <v>31</v>
      </c>
      <c r="O93" s="17" t="s">
        <v>295</v>
      </c>
      <c r="P93" s="10" t="s">
        <v>31</v>
      </c>
      <c r="Q93" s="10" t="s">
        <v>320</v>
      </c>
      <c r="R93" s="10" t="s">
        <v>288</v>
      </c>
      <c r="T93" s="10" t="s">
        <v>289</v>
      </c>
      <c r="W93" s="10" t="s">
        <v>290</v>
      </c>
      <c r="X93" s="10" t="s">
        <v>291</v>
      </c>
      <c r="Y93" s="10" t="s">
        <v>319</v>
      </c>
      <c r="Z93" s="10" t="s">
        <v>293</v>
      </c>
    </row>
    <row r="94" spans="1:26" s="10" customFormat="1" x14ac:dyDescent="0.2">
      <c r="A94" s="10" t="s">
        <v>282</v>
      </c>
      <c r="B94" s="10" t="s">
        <v>283</v>
      </c>
      <c r="C94" s="10">
        <v>1999</v>
      </c>
      <c r="D94" s="10" t="s">
        <v>284</v>
      </c>
      <c r="E94" s="10" t="s">
        <v>72</v>
      </c>
      <c r="F94" s="10" t="s">
        <v>95</v>
      </c>
      <c r="H94" s="23">
        <v>1</v>
      </c>
      <c r="I94" s="10">
        <v>74</v>
      </c>
      <c r="J94" s="10" t="s">
        <v>39</v>
      </c>
      <c r="K94" s="10" t="s">
        <v>318</v>
      </c>
      <c r="L94" s="10" t="s">
        <v>31</v>
      </c>
      <c r="M94" s="10" t="s">
        <v>285</v>
      </c>
      <c r="N94" s="10" t="s">
        <v>31</v>
      </c>
      <c r="O94" s="17" t="s">
        <v>295</v>
      </c>
      <c r="P94" s="10" t="s">
        <v>31</v>
      </c>
      <c r="Q94" s="10" t="s">
        <v>296</v>
      </c>
      <c r="R94" s="10" t="s">
        <v>288</v>
      </c>
      <c r="S94" s="10" t="s">
        <v>194</v>
      </c>
      <c r="W94" s="10" t="s">
        <v>290</v>
      </c>
      <c r="X94" s="10" t="s">
        <v>291</v>
      </c>
      <c r="Y94" s="10" t="s">
        <v>297</v>
      </c>
      <c r="Z94" s="10" t="s">
        <v>293</v>
      </c>
    </row>
    <row r="95" spans="1:26" s="10" customFormat="1" x14ac:dyDescent="0.2">
      <c r="A95" s="10" t="s">
        <v>282</v>
      </c>
      <c r="B95" s="10" t="s">
        <v>283</v>
      </c>
      <c r="C95" s="10">
        <v>1999</v>
      </c>
      <c r="D95" s="10" t="s">
        <v>284</v>
      </c>
      <c r="E95" s="10" t="s">
        <v>72</v>
      </c>
      <c r="F95" s="10" t="s">
        <v>95</v>
      </c>
      <c r="H95" s="23">
        <v>1</v>
      </c>
      <c r="I95" s="10">
        <v>58</v>
      </c>
      <c r="J95" s="10" t="s">
        <v>96</v>
      </c>
      <c r="K95" s="10" t="s">
        <v>318</v>
      </c>
      <c r="L95" s="10" t="s">
        <v>31</v>
      </c>
      <c r="M95" s="10" t="s">
        <v>285</v>
      </c>
      <c r="N95" s="10" t="s">
        <v>31</v>
      </c>
      <c r="O95" s="17" t="s">
        <v>295</v>
      </c>
      <c r="P95" s="10" t="s">
        <v>31</v>
      </c>
      <c r="Q95" s="10" t="s">
        <v>321</v>
      </c>
      <c r="R95" s="10" t="s">
        <v>288</v>
      </c>
      <c r="T95" s="10" t="s">
        <v>289</v>
      </c>
      <c r="W95" s="10" t="s">
        <v>307</v>
      </c>
      <c r="X95" s="10" t="s">
        <v>291</v>
      </c>
      <c r="Y95" s="10" t="s">
        <v>319</v>
      </c>
      <c r="Z95" s="10" t="s">
        <v>293</v>
      </c>
    </row>
    <row r="96" spans="1:26" s="10" customFormat="1" x14ac:dyDescent="0.2">
      <c r="A96" s="10" t="s">
        <v>282</v>
      </c>
      <c r="B96" s="10" t="s">
        <v>283</v>
      </c>
      <c r="C96" s="10">
        <v>1999</v>
      </c>
      <c r="D96" s="10" t="s">
        <v>284</v>
      </c>
      <c r="E96" s="10" t="s">
        <v>72</v>
      </c>
      <c r="F96" s="10" t="s">
        <v>95</v>
      </c>
      <c r="H96" s="23">
        <v>1</v>
      </c>
      <c r="I96" s="10">
        <v>67</v>
      </c>
      <c r="J96" s="10" t="s">
        <v>39</v>
      </c>
      <c r="K96" s="10" t="s">
        <v>318</v>
      </c>
      <c r="L96" s="10" t="s">
        <v>31</v>
      </c>
      <c r="M96" s="10" t="s">
        <v>285</v>
      </c>
      <c r="N96" s="10" t="s">
        <v>31</v>
      </c>
      <c r="O96" s="17" t="s">
        <v>31</v>
      </c>
      <c r="P96" s="10" t="s">
        <v>31</v>
      </c>
      <c r="Q96" s="10" t="s">
        <v>31</v>
      </c>
      <c r="R96" s="10" t="s">
        <v>288</v>
      </c>
      <c r="W96" s="10" t="s">
        <v>294</v>
      </c>
      <c r="X96" s="10" t="s">
        <v>291</v>
      </c>
      <c r="Y96" s="10" t="s">
        <v>31</v>
      </c>
      <c r="Z96" s="10" t="s">
        <v>293</v>
      </c>
    </row>
    <row r="97" spans="1:31" s="10" customFormat="1" x14ac:dyDescent="0.2">
      <c r="A97" s="10" t="s">
        <v>282</v>
      </c>
      <c r="B97" s="10" t="s">
        <v>283</v>
      </c>
      <c r="C97" s="10">
        <v>1999</v>
      </c>
      <c r="D97" s="10" t="s">
        <v>284</v>
      </c>
      <c r="E97" s="10" t="s">
        <v>72</v>
      </c>
      <c r="F97" s="10" t="s">
        <v>95</v>
      </c>
      <c r="H97" s="23">
        <v>1</v>
      </c>
      <c r="I97" s="10">
        <v>66</v>
      </c>
      <c r="J97" s="10" t="s">
        <v>96</v>
      </c>
      <c r="K97" s="10" t="s">
        <v>322</v>
      </c>
      <c r="L97" s="10" t="s">
        <v>31</v>
      </c>
      <c r="M97" s="10" t="s">
        <v>285</v>
      </c>
      <c r="N97" s="10" t="s">
        <v>31</v>
      </c>
      <c r="O97" s="17" t="s">
        <v>295</v>
      </c>
      <c r="P97" s="10" t="s">
        <v>31</v>
      </c>
      <c r="Q97" s="10" t="s">
        <v>296</v>
      </c>
      <c r="R97" s="10" t="s">
        <v>288</v>
      </c>
      <c r="S97" s="10" t="s">
        <v>194</v>
      </c>
      <c r="W97" s="10" t="s">
        <v>307</v>
      </c>
      <c r="X97" s="10" t="s">
        <v>291</v>
      </c>
      <c r="Y97" s="10" t="s">
        <v>297</v>
      </c>
      <c r="Z97" s="10" t="s">
        <v>293</v>
      </c>
    </row>
    <row r="98" spans="1:31" s="10" customFormat="1" x14ac:dyDescent="0.2">
      <c r="A98" s="10" t="s">
        <v>282</v>
      </c>
      <c r="B98" s="10" t="s">
        <v>283</v>
      </c>
      <c r="C98" s="10">
        <v>1999</v>
      </c>
      <c r="D98" s="10" t="s">
        <v>284</v>
      </c>
      <c r="E98" s="10" t="s">
        <v>72</v>
      </c>
      <c r="F98" s="10" t="s">
        <v>95</v>
      </c>
      <c r="H98" s="23">
        <v>1</v>
      </c>
      <c r="I98" s="10">
        <v>45</v>
      </c>
      <c r="J98" s="10" t="s">
        <v>96</v>
      </c>
      <c r="K98" s="10" t="s">
        <v>322</v>
      </c>
      <c r="L98" s="10" t="s">
        <v>31</v>
      </c>
      <c r="M98" s="10" t="s">
        <v>285</v>
      </c>
      <c r="N98" s="10" t="s">
        <v>31</v>
      </c>
      <c r="O98" s="17" t="s">
        <v>31</v>
      </c>
      <c r="P98" s="10" t="s">
        <v>31</v>
      </c>
      <c r="Q98" s="10" t="s">
        <v>31</v>
      </c>
      <c r="R98" s="10" t="s">
        <v>288</v>
      </c>
      <c r="T98" s="10" t="s">
        <v>289</v>
      </c>
      <c r="W98" s="10" t="s">
        <v>307</v>
      </c>
      <c r="X98" s="10" t="s">
        <v>291</v>
      </c>
      <c r="Y98" s="10" t="s">
        <v>319</v>
      </c>
      <c r="Z98" s="10" t="s">
        <v>293</v>
      </c>
    </row>
    <row r="99" spans="1:31" s="10" customFormat="1" x14ac:dyDescent="0.2">
      <c r="A99" s="10" t="s">
        <v>282</v>
      </c>
      <c r="B99" s="10" t="s">
        <v>283</v>
      </c>
      <c r="C99" s="10">
        <v>1999</v>
      </c>
      <c r="D99" s="10" t="s">
        <v>284</v>
      </c>
      <c r="E99" s="10" t="s">
        <v>72</v>
      </c>
      <c r="F99" s="10" t="s">
        <v>95</v>
      </c>
      <c r="H99" s="23">
        <v>1</v>
      </c>
      <c r="I99" s="10">
        <v>49</v>
      </c>
      <c r="J99" s="10" t="s">
        <v>39</v>
      </c>
      <c r="K99" s="10" t="s">
        <v>322</v>
      </c>
      <c r="L99" s="10" t="s">
        <v>31</v>
      </c>
      <c r="M99" s="10" t="s">
        <v>285</v>
      </c>
      <c r="N99" s="10" t="s">
        <v>31</v>
      </c>
      <c r="O99" s="17" t="s">
        <v>302</v>
      </c>
      <c r="P99" s="10" t="s">
        <v>31</v>
      </c>
      <c r="Q99" s="10" t="s">
        <v>301</v>
      </c>
      <c r="R99" s="10" t="s">
        <v>288</v>
      </c>
      <c r="S99" s="10" t="s">
        <v>194</v>
      </c>
      <c r="W99" s="10" t="s">
        <v>290</v>
      </c>
      <c r="X99" s="10" t="s">
        <v>291</v>
      </c>
      <c r="Y99" s="10" t="s">
        <v>292</v>
      </c>
      <c r="Z99" s="10" t="s">
        <v>293</v>
      </c>
    </row>
    <row r="100" spans="1:31" s="10" customFormat="1" x14ac:dyDescent="0.2">
      <c r="A100" s="10" t="s">
        <v>282</v>
      </c>
      <c r="B100" s="10" t="s">
        <v>283</v>
      </c>
      <c r="C100" s="10">
        <v>1999</v>
      </c>
      <c r="D100" s="10" t="s">
        <v>284</v>
      </c>
      <c r="E100" s="10" t="s">
        <v>72</v>
      </c>
      <c r="F100" s="10" t="s">
        <v>95</v>
      </c>
      <c r="H100" s="23">
        <v>1</v>
      </c>
      <c r="I100" s="10">
        <v>50</v>
      </c>
      <c r="J100" s="10" t="s">
        <v>39</v>
      </c>
      <c r="K100" s="10" t="s">
        <v>322</v>
      </c>
      <c r="L100" s="10" t="s">
        <v>31</v>
      </c>
      <c r="M100" s="10" t="s">
        <v>285</v>
      </c>
      <c r="N100" s="10" t="s">
        <v>31</v>
      </c>
      <c r="O100" s="17" t="s">
        <v>31</v>
      </c>
      <c r="P100" s="10" t="s">
        <v>31</v>
      </c>
      <c r="Q100" s="10" t="s">
        <v>31</v>
      </c>
      <c r="R100" s="10" t="s">
        <v>288</v>
      </c>
      <c r="W100" s="10" t="s">
        <v>294</v>
      </c>
      <c r="X100" s="10" t="s">
        <v>291</v>
      </c>
      <c r="Y100" s="10" t="s">
        <v>31</v>
      </c>
      <c r="Z100" s="10" t="s">
        <v>293</v>
      </c>
    </row>
    <row r="101" spans="1:31" s="10" customFormat="1" x14ac:dyDescent="0.2">
      <c r="A101" s="10" t="s">
        <v>282</v>
      </c>
      <c r="B101" s="10" t="s">
        <v>283</v>
      </c>
      <c r="C101" s="10">
        <v>1999</v>
      </c>
      <c r="D101" s="10" t="s">
        <v>284</v>
      </c>
      <c r="E101" s="10" t="s">
        <v>72</v>
      </c>
      <c r="F101" s="10" t="s">
        <v>95</v>
      </c>
      <c r="H101" s="23">
        <v>1</v>
      </c>
      <c r="I101" s="10">
        <v>72</v>
      </c>
      <c r="J101" s="10" t="s">
        <v>96</v>
      </c>
      <c r="K101" s="10" t="s">
        <v>323</v>
      </c>
      <c r="L101" s="10" t="s">
        <v>31</v>
      </c>
      <c r="M101" s="10" t="s">
        <v>285</v>
      </c>
      <c r="N101" s="10" t="s">
        <v>31</v>
      </c>
      <c r="O101" s="17" t="s">
        <v>31</v>
      </c>
      <c r="P101" s="10" t="s">
        <v>31</v>
      </c>
      <c r="Q101" s="10" t="s">
        <v>31</v>
      </c>
      <c r="R101" s="10" t="s">
        <v>288</v>
      </c>
      <c r="W101" s="10" t="s">
        <v>294</v>
      </c>
      <c r="X101" s="10" t="s">
        <v>291</v>
      </c>
      <c r="Y101" s="10" t="s">
        <v>31</v>
      </c>
      <c r="Z101" s="10" t="s">
        <v>293</v>
      </c>
    </row>
    <row r="102" spans="1:31" s="10" customFormat="1" x14ac:dyDescent="0.2">
      <c r="A102" s="10" t="s">
        <v>282</v>
      </c>
      <c r="B102" s="10" t="s">
        <v>283</v>
      </c>
      <c r="C102" s="10">
        <v>1999</v>
      </c>
      <c r="D102" s="10" t="s">
        <v>284</v>
      </c>
      <c r="E102" s="10" t="s">
        <v>72</v>
      </c>
      <c r="F102" s="10" t="s">
        <v>95</v>
      </c>
      <c r="H102" s="23">
        <v>1</v>
      </c>
      <c r="I102" s="10">
        <v>61</v>
      </c>
      <c r="J102" s="10" t="s">
        <v>96</v>
      </c>
      <c r="K102" s="10" t="s">
        <v>324</v>
      </c>
      <c r="L102" s="10" t="s">
        <v>31</v>
      </c>
      <c r="M102" s="10" t="s">
        <v>285</v>
      </c>
      <c r="N102" s="10" t="s">
        <v>31</v>
      </c>
      <c r="O102" s="17" t="s">
        <v>31</v>
      </c>
      <c r="P102" s="10" t="s">
        <v>31</v>
      </c>
      <c r="Q102" s="10" t="s">
        <v>325</v>
      </c>
      <c r="R102" s="10" t="s">
        <v>288</v>
      </c>
      <c r="T102" s="10" t="s">
        <v>289</v>
      </c>
      <c r="W102" s="10" t="s">
        <v>307</v>
      </c>
      <c r="X102" s="10" t="s">
        <v>291</v>
      </c>
      <c r="Y102" s="10" t="s">
        <v>308</v>
      </c>
      <c r="Z102" s="10" t="s">
        <v>293</v>
      </c>
    </row>
    <row r="103" spans="1:31" s="10" customFormat="1" x14ac:dyDescent="0.2">
      <c r="A103" s="10" t="s">
        <v>282</v>
      </c>
      <c r="B103" s="10" t="s">
        <v>283</v>
      </c>
      <c r="C103" s="10">
        <v>1999</v>
      </c>
      <c r="D103" s="10" t="s">
        <v>284</v>
      </c>
      <c r="E103" s="10" t="s">
        <v>72</v>
      </c>
      <c r="F103" s="10" t="s">
        <v>95</v>
      </c>
      <c r="H103" s="23">
        <v>1</v>
      </c>
      <c r="I103" s="10">
        <v>63</v>
      </c>
      <c r="J103" s="10" t="s">
        <v>96</v>
      </c>
      <c r="K103" s="10" t="s">
        <v>326</v>
      </c>
      <c r="L103" s="10" t="s">
        <v>31</v>
      </c>
      <c r="M103" s="10" t="s">
        <v>285</v>
      </c>
      <c r="N103" s="10" t="s">
        <v>31</v>
      </c>
      <c r="O103" s="17" t="s">
        <v>295</v>
      </c>
      <c r="P103" s="10" t="s">
        <v>31</v>
      </c>
      <c r="Q103" s="10" t="s">
        <v>296</v>
      </c>
      <c r="R103" s="10" t="s">
        <v>288</v>
      </c>
      <c r="S103" s="10" t="s">
        <v>194</v>
      </c>
      <c r="W103" s="10" t="s">
        <v>307</v>
      </c>
      <c r="X103" s="10" t="s">
        <v>291</v>
      </c>
      <c r="Y103" s="10" t="s">
        <v>297</v>
      </c>
      <c r="Z103" s="10" t="s">
        <v>293</v>
      </c>
    </row>
    <row r="104" spans="1:31" s="10" customFormat="1" x14ac:dyDescent="0.2">
      <c r="A104" s="10" t="s">
        <v>282</v>
      </c>
      <c r="B104" s="10" t="s">
        <v>283</v>
      </c>
      <c r="C104" s="10">
        <v>1999</v>
      </c>
      <c r="D104" s="10" t="s">
        <v>284</v>
      </c>
      <c r="E104" s="10" t="s">
        <v>72</v>
      </c>
      <c r="F104" s="10" t="s">
        <v>95</v>
      </c>
      <c r="H104" s="23">
        <v>1</v>
      </c>
      <c r="I104" s="10">
        <v>67</v>
      </c>
      <c r="J104" s="10" t="s">
        <v>96</v>
      </c>
      <c r="K104" s="10" t="s">
        <v>241</v>
      </c>
      <c r="L104" s="10" t="s">
        <v>31</v>
      </c>
      <c r="M104" s="10" t="s">
        <v>285</v>
      </c>
      <c r="N104" s="10" t="s">
        <v>31</v>
      </c>
      <c r="O104" s="17" t="s">
        <v>295</v>
      </c>
      <c r="P104" s="10" t="s">
        <v>31</v>
      </c>
      <c r="Q104" s="10" t="s">
        <v>327</v>
      </c>
      <c r="R104" s="10" t="s">
        <v>288</v>
      </c>
      <c r="T104" s="10" t="s">
        <v>289</v>
      </c>
      <c r="W104" s="10" t="s">
        <v>290</v>
      </c>
      <c r="X104" s="10" t="s">
        <v>291</v>
      </c>
      <c r="Y104" s="10" t="s">
        <v>308</v>
      </c>
      <c r="Z104" s="10" t="s">
        <v>293</v>
      </c>
    </row>
    <row r="105" spans="1:31" s="10" customFormat="1" x14ac:dyDescent="0.2">
      <c r="A105" s="10" t="s">
        <v>282</v>
      </c>
      <c r="B105" s="10" t="s">
        <v>283</v>
      </c>
      <c r="C105" s="10">
        <v>1999</v>
      </c>
      <c r="D105" s="10" t="s">
        <v>284</v>
      </c>
      <c r="E105" s="10" t="s">
        <v>72</v>
      </c>
      <c r="F105" s="10" t="s">
        <v>95</v>
      </c>
      <c r="H105" s="23">
        <v>1</v>
      </c>
      <c r="I105" s="10">
        <v>41</v>
      </c>
      <c r="J105" s="10" t="s">
        <v>96</v>
      </c>
      <c r="K105" s="10" t="s">
        <v>241</v>
      </c>
      <c r="L105" s="10" t="s">
        <v>31</v>
      </c>
      <c r="M105" s="10" t="s">
        <v>285</v>
      </c>
      <c r="N105" s="10" t="s">
        <v>31</v>
      </c>
      <c r="O105" s="17" t="s">
        <v>295</v>
      </c>
      <c r="P105" s="10" t="s">
        <v>31</v>
      </c>
      <c r="Q105" s="10" t="s">
        <v>328</v>
      </c>
      <c r="R105" s="10" t="s">
        <v>288</v>
      </c>
      <c r="T105" s="10" t="s">
        <v>289</v>
      </c>
      <c r="W105" s="10" t="s">
        <v>290</v>
      </c>
      <c r="X105" s="10" t="s">
        <v>291</v>
      </c>
      <c r="Y105" s="10" t="s">
        <v>308</v>
      </c>
      <c r="Z105" s="10" t="s">
        <v>293</v>
      </c>
    </row>
    <row r="106" spans="1:31" s="10" customFormat="1" x14ac:dyDescent="0.2">
      <c r="A106" s="10" t="s">
        <v>282</v>
      </c>
      <c r="B106" s="10" t="s">
        <v>283</v>
      </c>
      <c r="C106" s="10">
        <v>1999</v>
      </c>
      <c r="D106" s="10" t="s">
        <v>284</v>
      </c>
      <c r="E106" s="10" t="s">
        <v>72</v>
      </c>
      <c r="F106" s="10" t="s">
        <v>95</v>
      </c>
      <c r="H106" s="23">
        <v>1</v>
      </c>
      <c r="I106" s="10">
        <v>71</v>
      </c>
      <c r="J106" s="10" t="s">
        <v>96</v>
      </c>
      <c r="K106" s="10" t="s">
        <v>241</v>
      </c>
      <c r="L106" s="10" t="s">
        <v>31</v>
      </c>
      <c r="M106" s="10" t="s">
        <v>285</v>
      </c>
      <c r="N106" s="10" t="s">
        <v>31</v>
      </c>
      <c r="O106" s="17" t="s">
        <v>300</v>
      </c>
      <c r="P106" s="10" t="s">
        <v>31</v>
      </c>
      <c r="Q106" s="10" t="s">
        <v>329</v>
      </c>
      <c r="R106" s="10" t="s">
        <v>288</v>
      </c>
      <c r="S106" s="10" t="s">
        <v>194</v>
      </c>
      <c r="W106" s="10" t="s">
        <v>290</v>
      </c>
      <c r="X106" s="10" t="s">
        <v>291</v>
      </c>
      <c r="Y106" s="10" t="s">
        <v>297</v>
      </c>
      <c r="Z106" s="10" t="s">
        <v>293</v>
      </c>
    </row>
    <row r="107" spans="1:31" s="10" customFormat="1" x14ac:dyDescent="0.2">
      <c r="A107" s="10" t="s">
        <v>282</v>
      </c>
      <c r="B107" s="10" t="s">
        <v>283</v>
      </c>
      <c r="C107" s="10">
        <v>1999</v>
      </c>
      <c r="D107" s="10" t="s">
        <v>284</v>
      </c>
      <c r="E107" s="10" t="s">
        <v>72</v>
      </c>
      <c r="F107" s="10" t="s">
        <v>95</v>
      </c>
      <c r="H107" s="23">
        <v>1</v>
      </c>
      <c r="I107" s="10">
        <v>34</v>
      </c>
      <c r="J107" s="10" t="s">
        <v>39</v>
      </c>
      <c r="K107" s="10" t="s">
        <v>241</v>
      </c>
      <c r="L107" s="10" t="s">
        <v>31</v>
      </c>
      <c r="M107" s="10" t="s">
        <v>285</v>
      </c>
      <c r="N107" s="10" t="s">
        <v>31</v>
      </c>
      <c r="O107" s="17" t="s">
        <v>330</v>
      </c>
      <c r="P107" s="10" t="s">
        <v>31</v>
      </c>
      <c r="Q107" s="10" t="s">
        <v>331</v>
      </c>
      <c r="R107" s="10" t="s">
        <v>288</v>
      </c>
      <c r="S107" s="10" t="s">
        <v>194</v>
      </c>
      <c r="W107" s="10" t="s">
        <v>307</v>
      </c>
      <c r="X107" s="10" t="s">
        <v>291</v>
      </c>
      <c r="Y107" s="10" t="s">
        <v>292</v>
      </c>
      <c r="Z107" s="10" t="s">
        <v>293</v>
      </c>
    </row>
    <row r="108" spans="1:31" s="10" customFormat="1" x14ac:dyDescent="0.2">
      <c r="A108" s="10" t="s">
        <v>282</v>
      </c>
      <c r="B108" s="10" t="s">
        <v>283</v>
      </c>
      <c r="C108" s="10">
        <v>1999</v>
      </c>
      <c r="D108" s="10" t="s">
        <v>284</v>
      </c>
      <c r="E108" s="10" t="s">
        <v>72</v>
      </c>
      <c r="F108" s="10" t="s">
        <v>95</v>
      </c>
      <c r="H108" s="23">
        <v>1</v>
      </c>
      <c r="I108" s="10">
        <v>41</v>
      </c>
      <c r="J108" s="10" t="s">
        <v>96</v>
      </c>
      <c r="K108" s="10" t="s">
        <v>241</v>
      </c>
      <c r="L108" s="10" t="s">
        <v>31</v>
      </c>
      <c r="M108" s="10" t="s">
        <v>285</v>
      </c>
      <c r="N108" s="10" t="s">
        <v>31</v>
      </c>
      <c r="O108" s="17" t="s">
        <v>31</v>
      </c>
      <c r="P108" s="10" t="s">
        <v>31</v>
      </c>
      <c r="Q108" s="10" t="s">
        <v>332</v>
      </c>
      <c r="R108" s="10" t="s">
        <v>288</v>
      </c>
      <c r="T108" s="10" t="s">
        <v>289</v>
      </c>
      <c r="W108" s="10" t="s">
        <v>290</v>
      </c>
      <c r="X108" s="10" t="s">
        <v>291</v>
      </c>
      <c r="Y108" s="10" t="s">
        <v>319</v>
      </c>
      <c r="Z108" s="10" t="s">
        <v>293</v>
      </c>
    </row>
    <row r="109" spans="1:31" s="10" customFormat="1" x14ac:dyDescent="0.2">
      <c r="A109" s="10" t="s">
        <v>282</v>
      </c>
      <c r="B109" s="10" t="s">
        <v>283</v>
      </c>
      <c r="C109" s="10">
        <v>1999</v>
      </c>
      <c r="D109" s="10" t="s">
        <v>284</v>
      </c>
      <c r="E109" s="10" t="s">
        <v>72</v>
      </c>
      <c r="F109" s="10" t="s">
        <v>95</v>
      </c>
      <c r="H109" s="23">
        <v>1</v>
      </c>
      <c r="I109" s="10">
        <v>59</v>
      </c>
      <c r="J109" s="10" t="s">
        <v>96</v>
      </c>
      <c r="K109" s="10" t="s">
        <v>241</v>
      </c>
      <c r="L109" s="10" t="s">
        <v>31</v>
      </c>
      <c r="M109" s="10" t="s">
        <v>285</v>
      </c>
      <c r="N109" s="10" t="s">
        <v>31</v>
      </c>
      <c r="O109" s="17" t="s">
        <v>295</v>
      </c>
      <c r="P109" s="10" t="s">
        <v>31</v>
      </c>
      <c r="Q109" s="10" t="s">
        <v>333</v>
      </c>
      <c r="R109" s="10" t="s">
        <v>288</v>
      </c>
      <c r="T109" s="10" t="s">
        <v>289</v>
      </c>
      <c r="W109" s="10" t="s">
        <v>290</v>
      </c>
      <c r="X109" s="10" t="s">
        <v>291</v>
      </c>
      <c r="Y109" s="10" t="s">
        <v>292</v>
      </c>
      <c r="Z109" s="10" t="s">
        <v>293</v>
      </c>
    </row>
    <row r="110" spans="1:31" s="10" customFormat="1" x14ac:dyDescent="0.2">
      <c r="A110" s="10" t="s">
        <v>282</v>
      </c>
      <c r="B110" s="10" t="s">
        <v>283</v>
      </c>
      <c r="C110" s="10">
        <v>1999</v>
      </c>
      <c r="D110" s="10" t="s">
        <v>284</v>
      </c>
      <c r="E110" s="10" t="s">
        <v>72</v>
      </c>
      <c r="F110" s="10" t="s">
        <v>95</v>
      </c>
      <c r="H110" s="23">
        <v>1</v>
      </c>
      <c r="I110" s="10">
        <v>53</v>
      </c>
      <c r="J110" s="10" t="s">
        <v>96</v>
      </c>
      <c r="K110" s="10" t="s">
        <v>241</v>
      </c>
      <c r="L110" s="10" t="s">
        <v>31</v>
      </c>
      <c r="M110" s="10" t="s">
        <v>285</v>
      </c>
      <c r="N110" s="10" t="s">
        <v>31</v>
      </c>
      <c r="O110" s="17" t="s">
        <v>334</v>
      </c>
      <c r="P110" s="10" t="s">
        <v>31</v>
      </c>
      <c r="Q110" s="10" t="s">
        <v>335</v>
      </c>
      <c r="R110" s="10" t="s">
        <v>288</v>
      </c>
      <c r="V110" s="10" t="s">
        <v>306</v>
      </c>
      <c r="W110" s="10" t="s">
        <v>290</v>
      </c>
      <c r="X110" s="10" t="s">
        <v>291</v>
      </c>
      <c r="Y110" s="10" t="s">
        <v>308</v>
      </c>
      <c r="Z110" s="10" t="s">
        <v>293</v>
      </c>
    </row>
    <row r="111" spans="1:31" s="10" customFormat="1" x14ac:dyDescent="0.2">
      <c r="A111" s="10" t="s">
        <v>282</v>
      </c>
      <c r="B111" s="10" t="s">
        <v>283</v>
      </c>
      <c r="C111" s="10">
        <v>1999</v>
      </c>
      <c r="D111" s="10" t="s">
        <v>284</v>
      </c>
      <c r="E111" s="10" t="s">
        <v>72</v>
      </c>
      <c r="F111" s="10" t="s">
        <v>95</v>
      </c>
      <c r="H111" s="23">
        <v>1</v>
      </c>
      <c r="I111" s="10">
        <v>50</v>
      </c>
      <c r="J111" s="10" t="s">
        <v>96</v>
      </c>
      <c r="K111" s="10" t="s">
        <v>241</v>
      </c>
      <c r="L111" s="10" t="s">
        <v>31</v>
      </c>
      <c r="M111" s="10" t="s">
        <v>285</v>
      </c>
      <c r="N111" s="10" t="s">
        <v>31</v>
      </c>
      <c r="O111" s="17" t="s">
        <v>295</v>
      </c>
      <c r="P111" s="10" t="s">
        <v>31</v>
      </c>
      <c r="Q111" s="10" t="s">
        <v>336</v>
      </c>
      <c r="R111" s="10" t="s">
        <v>288</v>
      </c>
      <c r="T111" s="10" t="s">
        <v>289</v>
      </c>
      <c r="W111" s="10" t="s">
        <v>290</v>
      </c>
      <c r="X111" s="10" t="s">
        <v>291</v>
      </c>
      <c r="Y111" s="10" t="s">
        <v>319</v>
      </c>
      <c r="Z111" s="10" t="s">
        <v>293</v>
      </c>
    </row>
    <row r="112" spans="1:31" x14ac:dyDescent="0.2">
      <c r="A112" s="7" t="s">
        <v>337</v>
      </c>
      <c r="B112" s="7" t="s">
        <v>338</v>
      </c>
      <c r="C112" s="7">
        <v>2000</v>
      </c>
      <c r="D112" s="7" t="s">
        <v>157</v>
      </c>
      <c r="E112" s="7" t="s">
        <v>46</v>
      </c>
      <c r="F112" s="7" t="s">
        <v>339</v>
      </c>
      <c r="G112" s="7">
        <v>1</v>
      </c>
      <c r="H112" s="23">
        <v>1</v>
      </c>
      <c r="I112" s="7">
        <v>51</v>
      </c>
      <c r="J112" s="7" t="s">
        <v>39</v>
      </c>
      <c r="K112" s="7" t="s">
        <v>340</v>
      </c>
      <c r="L112" s="7" t="s">
        <v>341</v>
      </c>
      <c r="M112" s="7" t="s">
        <v>31</v>
      </c>
      <c r="N112" s="7" t="s">
        <v>31</v>
      </c>
      <c r="O112" s="13" t="s">
        <v>31</v>
      </c>
      <c r="P112" s="7" t="s">
        <v>31</v>
      </c>
      <c r="Q112" s="7" t="s">
        <v>31</v>
      </c>
      <c r="R112" s="7" t="s">
        <v>31</v>
      </c>
      <c r="S112" s="5"/>
      <c r="T112" s="5"/>
      <c r="U112" s="5"/>
      <c r="V112" s="5"/>
      <c r="W112" s="7" t="s">
        <v>342</v>
      </c>
      <c r="X112" s="7" t="s">
        <v>31</v>
      </c>
      <c r="Y112" s="7" t="s">
        <v>31</v>
      </c>
      <c r="Z112" s="7" t="s">
        <v>31</v>
      </c>
      <c r="AA112" s="7" t="s">
        <v>343</v>
      </c>
      <c r="AB112" s="5"/>
      <c r="AC112" s="5"/>
      <c r="AD112" s="5"/>
      <c r="AE112" s="5"/>
    </row>
    <row r="113" spans="1:31" x14ac:dyDescent="0.2">
      <c r="A113" s="8" t="s">
        <v>344</v>
      </c>
      <c r="B113" s="8" t="s">
        <v>345</v>
      </c>
      <c r="C113" s="8">
        <v>2000</v>
      </c>
      <c r="D113" s="8" t="s">
        <v>64</v>
      </c>
      <c r="E113" s="5"/>
      <c r="F113" s="5"/>
      <c r="G113" s="5"/>
      <c r="H113" s="24"/>
      <c r="I113" s="5"/>
      <c r="J113" s="5"/>
      <c r="K113" s="5"/>
      <c r="L113" s="5"/>
      <c r="M113" s="5"/>
      <c r="N113" s="5"/>
      <c r="O113" s="1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</row>
    <row r="114" spans="1:31" x14ac:dyDescent="0.2">
      <c r="A114" s="8" t="s">
        <v>346</v>
      </c>
      <c r="B114" s="8" t="s">
        <v>347</v>
      </c>
      <c r="C114" s="8">
        <v>2001</v>
      </c>
      <c r="D114" s="8" t="s">
        <v>64</v>
      </c>
      <c r="E114" s="5"/>
      <c r="F114" s="5"/>
      <c r="G114" s="5"/>
      <c r="H114" s="24"/>
      <c r="I114" s="5"/>
      <c r="J114" s="5"/>
      <c r="K114" s="5"/>
      <c r="L114" s="5"/>
      <c r="M114" s="5"/>
      <c r="N114" s="5"/>
      <c r="O114" s="1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</row>
    <row r="115" spans="1:31" x14ac:dyDescent="0.2">
      <c r="A115" s="7" t="s">
        <v>348</v>
      </c>
      <c r="B115" s="7" t="s">
        <v>349</v>
      </c>
      <c r="C115" s="7">
        <v>2002</v>
      </c>
      <c r="D115" s="7" t="s">
        <v>252</v>
      </c>
      <c r="E115" s="7" t="s">
        <v>72</v>
      </c>
      <c r="F115" s="7" t="s">
        <v>95</v>
      </c>
      <c r="G115" s="7">
        <v>5</v>
      </c>
      <c r="H115" s="23">
        <v>1</v>
      </c>
      <c r="I115" s="7" t="s">
        <v>350</v>
      </c>
      <c r="J115" s="7" t="s">
        <v>351</v>
      </c>
      <c r="K115" s="7" t="s">
        <v>352</v>
      </c>
      <c r="L115" s="7" t="s">
        <v>31</v>
      </c>
      <c r="M115" s="7" t="s">
        <v>31</v>
      </c>
      <c r="N115" s="7" t="s">
        <v>31</v>
      </c>
      <c r="O115" s="13" t="s">
        <v>31</v>
      </c>
      <c r="P115" s="7" t="s">
        <v>31</v>
      </c>
      <c r="Q115" s="7" t="s">
        <v>353</v>
      </c>
      <c r="R115" s="7" t="s">
        <v>354</v>
      </c>
      <c r="S115" s="5"/>
      <c r="T115" s="5"/>
      <c r="U115" s="5"/>
      <c r="V115" s="5"/>
      <c r="W115" s="7" t="s">
        <v>210</v>
      </c>
      <c r="X115" s="7" t="s">
        <v>31</v>
      </c>
      <c r="Y115" s="7" t="s">
        <v>31</v>
      </c>
      <c r="Z115" s="7" t="s">
        <v>31</v>
      </c>
      <c r="AA115" s="7"/>
      <c r="AB115" s="5"/>
      <c r="AC115" s="5"/>
      <c r="AD115" s="5"/>
      <c r="AE115" s="5"/>
    </row>
    <row r="116" spans="1:31" x14ac:dyDescent="0.2">
      <c r="A116" s="7" t="s">
        <v>348</v>
      </c>
      <c r="B116" s="7" t="s">
        <v>349</v>
      </c>
      <c r="C116" s="7">
        <v>2002</v>
      </c>
      <c r="D116" s="7" t="s">
        <v>252</v>
      </c>
      <c r="E116" s="7" t="s">
        <v>72</v>
      </c>
      <c r="F116" s="7" t="s">
        <v>95</v>
      </c>
      <c r="G116" s="7"/>
      <c r="H116" s="23">
        <v>1</v>
      </c>
      <c r="I116" s="7" t="s">
        <v>350</v>
      </c>
      <c r="J116" s="7" t="s">
        <v>351</v>
      </c>
      <c r="K116" s="7" t="s">
        <v>355</v>
      </c>
      <c r="L116" s="7" t="s">
        <v>31</v>
      </c>
      <c r="M116" s="7" t="s">
        <v>31</v>
      </c>
      <c r="N116" s="7" t="s">
        <v>31</v>
      </c>
      <c r="O116" s="13" t="s">
        <v>31</v>
      </c>
      <c r="P116" s="7" t="s">
        <v>31</v>
      </c>
      <c r="Q116" s="7" t="s">
        <v>356</v>
      </c>
      <c r="R116" s="7" t="s">
        <v>357</v>
      </c>
      <c r="S116" s="5"/>
      <c r="T116" s="5"/>
      <c r="U116" s="5"/>
      <c r="V116" s="5"/>
      <c r="W116" s="7" t="s">
        <v>358</v>
      </c>
      <c r="X116" s="7" t="s">
        <v>31</v>
      </c>
      <c r="Y116" s="7" t="s">
        <v>31</v>
      </c>
      <c r="Z116" s="7" t="s">
        <v>31</v>
      </c>
      <c r="AA116" s="7"/>
      <c r="AB116" s="5"/>
      <c r="AC116" s="5"/>
      <c r="AD116" s="5"/>
      <c r="AE116" s="5"/>
    </row>
    <row r="117" spans="1:31" x14ac:dyDescent="0.2">
      <c r="A117" s="7" t="s">
        <v>348</v>
      </c>
      <c r="B117" s="7" t="s">
        <v>349</v>
      </c>
      <c r="C117" s="7">
        <v>2002</v>
      </c>
      <c r="D117" s="7" t="s">
        <v>252</v>
      </c>
      <c r="E117" s="7" t="s">
        <v>72</v>
      </c>
      <c r="F117" s="7" t="s">
        <v>95</v>
      </c>
      <c r="G117" s="7"/>
      <c r="H117" s="23">
        <v>1</v>
      </c>
      <c r="I117" s="7" t="s">
        <v>350</v>
      </c>
      <c r="J117" s="7" t="s">
        <v>351</v>
      </c>
      <c r="K117" s="7" t="s">
        <v>359</v>
      </c>
      <c r="L117" s="7" t="s">
        <v>31</v>
      </c>
      <c r="M117" s="7" t="s">
        <v>31</v>
      </c>
      <c r="N117" s="7" t="s">
        <v>31</v>
      </c>
      <c r="O117" s="13" t="s">
        <v>31</v>
      </c>
      <c r="P117" s="7" t="s">
        <v>31</v>
      </c>
      <c r="Q117" s="7" t="s">
        <v>360</v>
      </c>
      <c r="R117" s="7" t="s">
        <v>361</v>
      </c>
      <c r="S117" s="5"/>
      <c r="T117" s="5"/>
      <c r="U117" s="5"/>
      <c r="V117" s="5"/>
      <c r="W117" s="7" t="s">
        <v>210</v>
      </c>
      <c r="X117" s="7" t="s">
        <v>31</v>
      </c>
      <c r="Y117" s="7" t="s">
        <v>31</v>
      </c>
      <c r="Z117" s="7" t="s">
        <v>31</v>
      </c>
      <c r="AA117" s="7"/>
      <c r="AB117" s="5"/>
      <c r="AC117" s="5"/>
      <c r="AD117" s="5"/>
      <c r="AE117" s="5"/>
    </row>
    <row r="118" spans="1:31" x14ac:dyDescent="0.2">
      <c r="A118" s="7" t="s">
        <v>348</v>
      </c>
      <c r="B118" s="7" t="s">
        <v>349</v>
      </c>
      <c r="C118" s="7">
        <v>2002</v>
      </c>
      <c r="D118" s="7" t="s">
        <v>252</v>
      </c>
      <c r="E118" s="7" t="s">
        <v>72</v>
      </c>
      <c r="F118" s="7" t="s">
        <v>95</v>
      </c>
      <c r="G118" s="7"/>
      <c r="H118" s="23">
        <v>1</v>
      </c>
      <c r="I118" s="7" t="s">
        <v>350</v>
      </c>
      <c r="J118" s="7" t="s">
        <v>351</v>
      </c>
      <c r="K118" s="7" t="s">
        <v>352</v>
      </c>
      <c r="L118" s="7" t="s">
        <v>31</v>
      </c>
      <c r="M118" s="7" t="s">
        <v>31</v>
      </c>
      <c r="N118" s="7" t="s">
        <v>31</v>
      </c>
      <c r="O118" s="13" t="s">
        <v>31</v>
      </c>
      <c r="P118" s="7" t="s">
        <v>31</v>
      </c>
      <c r="Q118" s="7" t="s">
        <v>362</v>
      </c>
      <c r="R118" s="7" t="s">
        <v>363</v>
      </c>
      <c r="S118" s="5"/>
      <c r="T118" s="5"/>
      <c r="U118" s="5"/>
      <c r="V118" s="5"/>
      <c r="W118" s="7" t="s">
        <v>210</v>
      </c>
      <c r="X118" s="7" t="s">
        <v>31</v>
      </c>
      <c r="Y118" s="7" t="s">
        <v>31</v>
      </c>
      <c r="Z118" s="7" t="s">
        <v>31</v>
      </c>
      <c r="AA118" s="7"/>
      <c r="AB118" s="5"/>
      <c r="AC118" s="5"/>
      <c r="AD118" s="5"/>
      <c r="AE118" s="5"/>
    </row>
    <row r="119" spans="1:31" x14ac:dyDescent="0.2">
      <c r="A119" s="7" t="s">
        <v>348</v>
      </c>
      <c r="B119" s="7" t="s">
        <v>349</v>
      </c>
      <c r="C119" s="7">
        <v>2002</v>
      </c>
      <c r="D119" s="7" t="s">
        <v>252</v>
      </c>
      <c r="E119" s="7" t="s">
        <v>72</v>
      </c>
      <c r="F119" s="7" t="s">
        <v>95</v>
      </c>
      <c r="G119" s="7"/>
      <c r="H119" s="23">
        <v>1</v>
      </c>
      <c r="I119" s="7" t="s">
        <v>350</v>
      </c>
      <c r="J119" s="7" t="s">
        <v>351</v>
      </c>
      <c r="K119" s="7" t="s">
        <v>364</v>
      </c>
      <c r="L119" s="7" t="s">
        <v>31</v>
      </c>
      <c r="M119" s="7" t="s">
        <v>31</v>
      </c>
      <c r="N119" s="7" t="s">
        <v>31</v>
      </c>
      <c r="O119" s="13" t="s">
        <v>31</v>
      </c>
      <c r="P119" s="7" t="s">
        <v>31</v>
      </c>
      <c r="Q119" s="7" t="s">
        <v>365</v>
      </c>
      <c r="R119" s="7" t="s">
        <v>366</v>
      </c>
      <c r="S119" s="5"/>
      <c r="T119" s="5"/>
      <c r="U119" s="5"/>
      <c r="V119" s="5"/>
      <c r="W119" s="7" t="s">
        <v>210</v>
      </c>
      <c r="X119" s="7" t="s">
        <v>31</v>
      </c>
      <c r="Y119" s="7" t="s">
        <v>31</v>
      </c>
      <c r="Z119" s="7" t="s">
        <v>31</v>
      </c>
      <c r="AA119" s="7"/>
      <c r="AB119" s="5"/>
      <c r="AC119" s="5"/>
      <c r="AD119" s="5"/>
      <c r="AE119" s="5"/>
    </row>
    <row r="120" spans="1:31" x14ac:dyDescent="0.2">
      <c r="A120" s="7" t="s">
        <v>367</v>
      </c>
      <c r="B120" s="7" t="s">
        <v>368</v>
      </c>
      <c r="C120" s="7">
        <v>2002</v>
      </c>
      <c r="D120" s="7"/>
      <c r="E120" s="7" t="s">
        <v>369</v>
      </c>
      <c r="F120" s="7" t="s">
        <v>370</v>
      </c>
      <c r="G120" s="7">
        <v>2</v>
      </c>
      <c r="H120" s="23">
        <v>1</v>
      </c>
      <c r="I120" s="7">
        <v>51</v>
      </c>
      <c r="J120" s="7" t="s">
        <v>96</v>
      </c>
      <c r="K120" s="7" t="s">
        <v>30</v>
      </c>
      <c r="L120" s="7" t="s">
        <v>371</v>
      </c>
      <c r="M120" s="7" t="s">
        <v>31</v>
      </c>
      <c r="N120" s="7" t="s">
        <v>31</v>
      </c>
      <c r="O120" s="13" t="s">
        <v>31</v>
      </c>
      <c r="P120" s="7" t="s">
        <v>372</v>
      </c>
      <c r="Q120" s="7" t="s">
        <v>373</v>
      </c>
      <c r="R120" s="7" t="s">
        <v>374</v>
      </c>
      <c r="S120" s="5"/>
      <c r="T120" s="5"/>
      <c r="U120" s="5"/>
      <c r="V120" s="5"/>
      <c r="W120" s="7" t="s">
        <v>31</v>
      </c>
      <c r="X120" s="7" t="s">
        <v>31</v>
      </c>
      <c r="Y120" s="7" t="s">
        <v>31</v>
      </c>
      <c r="Z120" s="7" t="s">
        <v>375</v>
      </c>
      <c r="AA120" s="7"/>
      <c r="AB120" s="5"/>
      <c r="AC120" s="5"/>
      <c r="AD120" s="5"/>
      <c r="AE120" s="5"/>
    </row>
    <row r="121" spans="1:31" x14ac:dyDescent="0.2">
      <c r="A121" s="7" t="s">
        <v>367</v>
      </c>
      <c r="B121" s="7" t="s">
        <v>368</v>
      </c>
      <c r="C121" s="7">
        <v>2002</v>
      </c>
      <c r="D121" s="7"/>
      <c r="E121" s="7" t="s">
        <v>369</v>
      </c>
      <c r="F121" s="7" t="s">
        <v>370</v>
      </c>
      <c r="G121" s="7"/>
      <c r="H121" s="23">
        <v>1</v>
      </c>
      <c r="I121" s="7">
        <v>43</v>
      </c>
      <c r="J121" s="7" t="s">
        <v>96</v>
      </c>
      <c r="K121" s="7" t="s">
        <v>30</v>
      </c>
      <c r="L121" s="7" t="s">
        <v>31</v>
      </c>
      <c r="M121" s="7" t="s">
        <v>31</v>
      </c>
      <c r="N121" s="7" t="s">
        <v>31</v>
      </c>
      <c r="O121" s="13" t="s">
        <v>31</v>
      </c>
      <c r="P121" s="7" t="s">
        <v>376</v>
      </c>
      <c r="Q121" s="7" t="s">
        <v>377</v>
      </c>
      <c r="R121" s="7" t="s">
        <v>378</v>
      </c>
      <c r="S121" s="5"/>
      <c r="T121" s="5"/>
      <c r="U121" s="5"/>
      <c r="V121" s="5"/>
      <c r="W121" s="7" t="s">
        <v>31</v>
      </c>
      <c r="X121" s="7" t="s">
        <v>31</v>
      </c>
      <c r="Y121" s="7" t="s">
        <v>31</v>
      </c>
      <c r="Z121" s="7" t="s">
        <v>379</v>
      </c>
      <c r="AA121" s="7"/>
      <c r="AB121" s="5"/>
      <c r="AC121" s="5"/>
      <c r="AD121" s="5"/>
      <c r="AE121" s="5"/>
    </row>
    <row r="122" spans="1:31" x14ac:dyDescent="0.2">
      <c r="A122" t="s">
        <v>665</v>
      </c>
      <c r="B122" s="7" t="s">
        <v>666</v>
      </c>
      <c r="C122" s="7">
        <v>2003</v>
      </c>
      <c r="D122" s="7" t="s">
        <v>595</v>
      </c>
      <c r="E122" s="7" t="s">
        <v>46</v>
      </c>
      <c r="F122" s="7" t="s">
        <v>676</v>
      </c>
      <c r="G122" s="7">
        <v>58</v>
      </c>
      <c r="H122" s="23">
        <v>28</v>
      </c>
      <c r="I122" s="7" t="s">
        <v>679</v>
      </c>
      <c r="J122" s="7"/>
      <c r="K122" s="7" t="s">
        <v>243</v>
      </c>
      <c r="L122" s="7"/>
      <c r="M122" s="7" t="s">
        <v>422</v>
      </c>
      <c r="N122" s="7"/>
      <c r="O122" s="13" t="s">
        <v>681</v>
      </c>
      <c r="P122" s="7" t="s">
        <v>680</v>
      </c>
      <c r="Q122" s="7" t="s">
        <v>682</v>
      </c>
      <c r="R122" s="7" t="s">
        <v>683</v>
      </c>
      <c r="S122" s="5" t="s">
        <v>689</v>
      </c>
      <c r="T122" s="5" t="s">
        <v>690</v>
      </c>
      <c r="U122" s="5"/>
      <c r="V122" s="5"/>
      <c r="W122" s="7"/>
      <c r="X122" s="7" t="s">
        <v>688</v>
      </c>
      <c r="Y122" s="7"/>
      <c r="Z122" s="7"/>
      <c r="AA122" s="7"/>
      <c r="AB122" s="5"/>
      <c r="AC122" s="5"/>
      <c r="AD122" s="5"/>
      <c r="AE122" s="5"/>
    </row>
    <row r="123" spans="1:31" x14ac:dyDescent="0.2">
      <c r="A123" t="s">
        <v>665</v>
      </c>
      <c r="B123" s="7" t="s">
        <v>666</v>
      </c>
      <c r="C123" s="7">
        <v>2003</v>
      </c>
      <c r="D123" s="7" t="s">
        <v>595</v>
      </c>
      <c r="E123" s="7" t="s">
        <v>46</v>
      </c>
      <c r="F123" s="7" t="s">
        <v>676</v>
      </c>
      <c r="G123" s="7"/>
      <c r="H123" s="23">
        <v>14</v>
      </c>
      <c r="I123" s="7" t="s">
        <v>679</v>
      </c>
      <c r="J123" s="7"/>
      <c r="K123" s="7" t="s">
        <v>677</v>
      </c>
      <c r="L123" s="7"/>
      <c r="M123" s="7" t="s">
        <v>422</v>
      </c>
      <c r="N123" s="7"/>
      <c r="O123" s="13" t="s">
        <v>681</v>
      </c>
      <c r="P123" s="7" t="s">
        <v>680</v>
      </c>
      <c r="Q123" s="18">
        <v>0.92900000000000005</v>
      </c>
      <c r="R123" s="7" t="s">
        <v>684</v>
      </c>
      <c r="S123" s="20">
        <v>0.85699999999999998</v>
      </c>
      <c r="T123" s="5" t="s">
        <v>690</v>
      </c>
      <c r="U123" s="5"/>
      <c r="V123" s="5"/>
      <c r="W123" s="7"/>
      <c r="X123" s="7"/>
      <c r="Y123" s="7"/>
      <c r="Z123" s="7"/>
      <c r="AA123" s="7"/>
      <c r="AB123" s="5"/>
      <c r="AC123" s="5"/>
      <c r="AD123" s="5"/>
      <c r="AE123" s="5"/>
    </row>
    <row r="124" spans="1:31" x14ac:dyDescent="0.2">
      <c r="A124" t="s">
        <v>665</v>
      </c>
      <c r="B124" s="7" t="s">
        <v>666</v>
      </c>
      <c r="C124" s="7">
        <v>2003</v>
      </c>
      <c r="D124" s="7" t="s">
        <v>595</v>
      </c>
      <c r="E124" s="7" t="s">
        <v>46</v>
      </c>
      <c r="F124" s="7" t="s">
        <v>676</v>
      </c>
      <c r="G124" s="7"/>
      <c r="H124" s="23">
        <v>7</v>
      </c>
      <c r="I124" s="7" t="s">
        <v>679</v>
      </c>
      <c r="J124" s="7"/>
      <c r="K124" s="7" t="s">
        <v>678</v>
      </c>
      <c r="L124" s="7"/>
      <c r="M124" s="7" t="s">
        <v>422</v>
      </c>
      <c r="N124" s="7"/>
      <c r="O124" s="13" t="s">
        <v>681</v>
      </c>
      <c r="P124" s="7" t="s">
        <v>680</v>
      </c>
      <c r="Q124" s="18">
        <v>0.85699999999999998</v>
      </c>
      <c r="R124" s="7" t="s">
        <v>685</v>
      </c>
      <c r="S124" s="20">
        <v>0.85699999999999998</v>
      </c>
      <c r="T124" s="5" t="s">
        <v>690</v>
      </c>
      <c r="U124" s="5"/>
      <c r="V124" s="5"/>
      <c r="W124" s="7"/>
      <c r="X124" s="7"/>
      <c r="Y124" s="7"/>
      <c r="Z124" s="7"/>
      <c r="AA124" s="7"/>
      <c r="AB124" s="5"/>
      <c r="AC124" s="5"/>
      <c r="AD124" s="5"/>
      <c r="AE124" s="5"/>
    </row>
    <row r="125" spans="1:31" x14ac:dyDescent="0.2">
      <c r="A125" t="s">
        <v>665</v>
      </c>
      <c r="B125" s="7" t="s">
        <v>666</v>
      </c>
      <c r="C125" s="7">
        <v>2003</v>
      </c>
      <c r="D125" s="7" t="s">
        <v>595</v>
      </c>
      <c r="E125" s="7" t="s">
        <v>46</v>
      </c>
      <c r="F125" s="7" t="s">
        <v>676</v>
      </c>
      <c r="G125" s="7"/>
      <c r="H125" s="23">
        <v>7</v>
      </c>
      <c r="I125" s="7" t="s">
        <v>679</v>
      </c>
      <c r="J125" s="7"/>
      <c r="K125" s="7" t="s">
        <v>241</v>
      </c>
      <c r="L125" s="7"/>
      <c r="M125" s="7" t="s">
        <v>422</v>
      </c>
      <c r="N125" s="7"/>
      <c r="O125" s="13" t="s">
        <v>681</v>
      </c>
      <c r="P125" s="7" t="s">
        <v>680</v>
      </c>
      <c r="Q125" s="18">
        <v>0.71399999999999997</v>
      </c>
      <c r="R125" s="7" t="s">
        <v>686</v>
      </c>
      <c r="S125" s="20">
        <v>0.42799999999999999</v>
      </c>
      <c r="T125" s="5" t="s">
        <v>690</v>
      </c>
      <c r="U125" s="5"/>
      <c r="V125" s="5"/>
      <c r="W125" s="7"/>
      <c r="X125" s="7"/>
      <c r="Y125" s="7"/>
      <c r="Z125" s="7"/>
      <c r="AA125" s="7"/>
      <c r="AB125" s="5"/>
      <c r="AC125" s="5"/>
      <c r="AD125" s="5"/>
      <c r="AE125" s="5"/>
    </row>
    <row r="126" spans="1:31" x14ac:dyDescent="0.2">
      <c r="A126" t="s">
        <v>665</v>
      </c>
      <c r="B126" s="7" t="s">
        <v>666</v>
      </c>
      <c r="C126" s="7">
        <v>2003</v>
      </c>
      <c r="D126" s="7" t="s">
        <v>595</v>
      </c>
      <c r="E126" s="7" t="s">
        <v>46</v>
      </c>
      <c r="F126" s="7" t="s">
        <v>676</v>
      </c>
      <c r="G126" s="7"/>
      <c r="H126" s="23">
        <v>2</v>
      </c>
      <c r="I126" s="7" t="s">
        <v>679</v>
      </c>
      <c r="J126" s="7"/>
      <c r="K126" s="7" t="s">
        <v>30</v>
      </c>
      <c r="L126" s="7"/>
      <c r="M126" s="7" t="s">
        <v>422</v>
      </c>
      <c r="N126" s="7"/>
      <c r="O126" s="13" t="s">
        <v>681</v>
      </c>
      <c r="P126" s="7" t="s">
        <v>680</v>
      </c>
      <c r="Q126" s="19">
        <v>0</v>
      </c>
      <c r="R126" s="7" t="s">
        <v>687</v>
      </c>
      <c r="S126" s="21">
        <v>0</v>
      </c>
      <c r="T126" s="5" t="s">
        <v>690</v>
      </c>
      <c r="U126" s="5"/>
      <c r="V126" s="5"/>
      <c r="W126" s="7"/>
      <c r="X126" s="7"/>
      <c r="Y126" s="7"/>
      <c r="Z126" s="7"/>
      <c r="AA126" s="7"/>
      <c r="AB126" s="5"/>
      <c r="AC126" s="5"/>
      <c r="AD126" s="5"/>
      <c r="AE126" s="5"/>
    </row>
    <row r="127" spans="1:31" x14ac:dyDescent="0.2">
      <c r="A127" s="5" t="s">
        <v>380</v>
      </c>
      <c r="B127" s="5" t="s">
        <v>381</v>
      </c>
      <c r="C127" s="5">
        <v>2003</v>
      </c>
      <c r="D127" s="5"/>
      <c r="E127" s="5" t="s">
        <v>72</v>
      </c>
      <c r="F127" s="5" t="s">
        <v>73</v>
      </c>
      <c r="G127" s="5">
        <v>6</v>
      </c>
      <c r="H127" s="24">
        <v>6</v>
      </c>
      <c r="I127" s="5" t="s">
        <v>31</v>
      </c>
      <c r="J127" s="5" t="s">
        <v>31</v>
      </c>
      <c r="K127" s="5" t="s">
        <v>382</v>
      </c>
      <c r="L127" s="5" t="s">
        <v>31</v>
      </c>
      <c r="M127" s="5" t="s">
        <v>31</v>
      </c>
      <c r="N127" s="5" t="s">
        <v>31</v>
      </c>
      <c r="O127" s="15" t="s">
        <v>31</v>
      </c>
      <c r="P127" s="5" t="s">
        <v>31</v>
      </c>
      <c r="Q127" s="5" t="s">
        <v>31</v>
      </c>
      <c r="R127" s="5" t="s">
        <v>31</v>
      </c>
      <c r="S127" s="5" t="s">
        <v>383</v>
      </c>
      <c r="T127" s="5" t="s">
        <v>384</v>
      </c>
      <c r="U127" s="5" t="s">
        <v>385</v>
      </c>
      <c r="V127" s="5" t="s">
        <v>386</v>
      </c>
      <c r="W127" s="5" t="s">
        <v>387</v>
      </c>
      <c r="X127" s="5" t="s">
        <v>31</v>
      </c>
      <c r="Y127" s="5" t="s">
        <v>31</v>
      </c>
      <c r="Z127" s="5" t="s">
        <v>31</v>
      </c>
      <c r="AA127" s="5" t="s">
        <v>388</v>
      </c>
      <c r="AB127" s="5"/>
      <c r="AC127" s="5"/>
      <c r="AD127" s="5"/>
      <c r="AE127" s="5"/>
    </row>
    <row r="128" spans="1:31" s="9" customFormat="1" x14ac:dyDescent="0.2">
      <c r="A128" s="9" t="s">
        <v>389</v>
      </c>
      <c r="B128" s="9" t="s">
        <v>390</v>
      </c>
      <c r="C128" s="9">
        <v>2005</v>
      </c>
      <c r="E128" s="9" t="s">
        <v>253</v>
      </c>
      <c r="F128" s="9" t="s">
        <v>266</v>
      </c>
      <c r="G128" s="9">
        <v>65</v>
      </c>
      <c r="H128" s="28">
        <v>1</v>
      </c>
      <c r="I128" s="9">
        <v>48</v>
      </c>
      <c r="J128" s="9" t="s">
        <v>96</v>
      </c>
      <c r="K128" s="9" t="s">
        <v>241</v>
      </c>
      <c r="L128" s="9" t="s">
        <v>391</v>
      </c>
      <c r="M128" s="9" t="s">
        <v>31</v>
      </c>
      <c r="N128" s="9" t="s">
        <v>31</v>
      </c>
      <c r="O128" s="32" t="s">
        <v>31</v>
      </c>
      <c r="P128" s="9" t="s">
        <v>392</v>
      </c>
      <c r="Q128" s="9" t="s">
        <v>393</v>
      </c>
      <c r="R128" s="9" t="s">
        <v>394</v>
      </c>
      <c r="W128" s="9" t="s">
        <v>210</v>
      </c>
      <c r="X128" s="9" t="s">
        <v>31</v>
      </c>
      <c r="Y128" s="9" t="s">
        <v>31</v>
      </c>
      <c r="Z128" s="9" t="s">
        <v>31</v>
      </c>
      <c r="AA128" s="9" t="s">
        <v>395</v>
      </c>
    </row>
    <row r="129" spans="1:27" s="9" customFormat="1" x14ac:dyDescent="0.2">
      <c r="A129" s="9" t="s">
        <v>389</v>
      </c>
      <c r="B129" s="9" t="s">
        <v>390</v>
      </c>
      <c r="C129" s="9">
        <v>2005</v>
      </c>
      <c r="E129" s="9" t="s">
        <v>253</v>
      </c>
      <c r="F129" s="9" t="s">
        <v>266</v>
      </c>
      <c r="H129" s="28">
        <v>1</v>
      </c>
      <c r="I129" s="9">
        <v>77</v>
      </c>
      <c r="J129" s="9" t="s">
        <v>96</v>
      </c>
      <c r="K129" s="9" t="s">
        <v>241</v>
      </c>
      <c r="L129" s="9" t="s">
        <v>391</v>
      </c>
      <c r="M129" s="9" t="s">
        <v>31</v>
      </c>
      <c r="N129" s="9" t="s">
        <v>31</v>
      </c>
      <c r="O129" s="32" t="s">
        <v>31</v>
      </c>
      <c r="P129" s="9" t="s">
        <v>396</v>
      </c>
      <c r="Q129" s="9" t="s">
        <v>393</v>
      </c>
      <c r="R129" s="9" t="s">
        <v>394</v>
      </c>
      <c r="W129" s="9" t="s">
        <v>210</v>
      </c>
      <c r="X129" s="9" t="s">
        <v>31</v>
      </c>
      <c r="Y129" s="9" t="s">
        <v>31</v>
      </c>
      <c r="Z129" s="9" t="s">
        <v>31</v>
      </c>
      <c r="AA129" s="9" t="s">
        <v>395</v>
      </c>
    </row>
    <row r="130" spans="1:27" s="9" customFormat="1" x14ac:dyDescent="0.2">
      <c r="A130" s="9" t="s">
        <v>389</v>
      </c>
      <c r="B130" s="9" t="s">
        <v>390</v>
      </c>
      <c r="C130" s="9">
        <v>2005</v>
      </c>
      <c r="E130" s="9" t="s">
        <v>253</v>
      </c>
      <c r="F130" s="9" t="s">
        <v>266</v>
      </c>
      <c r="H130" s="28">
        <v>1</v>
      </c>
      <c r="I130" s="9">
        <v>65</v>
      </c>
      <c r="J130" s="9" t="s">
        <v>39</v>
      </c>
      <c r="K130" s="9" t="s">
        <v>241</v>
      </c>
      <c r="L130" s="9" t="s">
        <v>391</v>
      </c>
      <c r="M130" s="9" t="s">
        <v>31</v>
      </c>
      <c r="N130" s="9" t="s">
        <v>31</v>
      </c>
      <c r="O130" s="32" t="s">
        <v>31</v>
      </c>
      <c r="P130" s="9" t="s">
        <v>397</v>
      </c>
      <c r="Q130" s="9" t="s">
        <v>398</v>
      </c>
      <c r="R130" s="9" t="s">
        <v>399</v>
      </c>
      <c r="W130" s="9" t="s">
        <v>400</v>
      </c>
      <c r="X130" s="9" t="s">
        <v>31</v>
      </c>
      <c r="Y130" s="9" t="s">
        <v>31</v>
      </c>
      <c r="Z130" s="9" t="s">
        <v>31</v>
      </c>
      <c r="AA130" s="9" t="s">
        <v>395</v>
      </c>
    </row>
    <row r="131" spans="1:27" s="9" customFormat="1" x14ac:dyDescent="0.2">
      <c r="A131" s="9" t="s">
        <v>389</v>
      </c>
      <c r="B131" s="9" t="s">
        <v>390</v>
      </c>
      <c r="C131" s="9">
        <v>2005</v>
      </c>
      <c r="E131" s="9" t="s">
        <v>253</v>
      </c>
      <c r="F131" s="9" t="s">
        <v>266</v>
      </c>
      <c r="H131" s="28">
        <v>1</v>
      </c>
      <c r="I131" s="9">
        <v>55</v>
      </c>
      <c r="J131" s="9" t="s">
        <v>96</v>
      </c>
      <c r="K131" s="9" t="s">
        <v>241</v>
      </c>
      <c r="L131" s="9" t="s">
        <v>391</v>
      </c>
      <c r="M131" s="9" t="s">
        <v>31</v>
      </c>
      <c r="N131" s="9" t="s">
        <v>31</v>
      </c>
      <c r="O131" s="32" t="s">
        <v>31</v>
      </c>
      <c r="P131" s="9" t="s">
        <v>354</v>
      </c>
      <c r="Q131" s="9" t="s">
        <v>393</v>
      </c>
      <c r="R131" s="9" t="s">
        <v>401</v>
      </c>
      <c r="W131" s="9" t="s">
        <v>210</v>
      </c>
      <c r="X131" s="9" t="s">
        <v>31</v>
      </c>
      <c r="Y131" s="9" t="s">
        <v>31</v>
      </c>
      <c r="Z131" s="9" t="s">
        <v>31</v>
      </c>
      <c r="AA131" s="9" t="s">
        <v>395</v>
      </c>
    </row>
    <row r="132" spans="1:27" s="9" customFormat="1" x14ac:dyDescent="0.2">
      <c r="A132" s="9" t="s">
        <v>389</v>
      </c>
      <c r="B132" s="9" t="s">
        <v>390</v>
      </c>
      <c r="C132" s="9">
        <v>2005</v>
      </c>
      <c r="E132" s="9" t="s">
        <v>253</v>
      </c>
      <c r="F132" s="9" t="s">
        <v>266</v>
      </c>
      <c r="H132" s="28">
        <v>1</v>
      </c>
      <c r="I132" s="9">
        <v>65</v>
      </c>
      <c r="J132" s="9" t="s">
        <v>39</v>
      </c>
      <c r="K132" s="9" t="s">
        <v>241</v>
      </c>
      <c r="L132" s="9" t="s">
        <v>391</v>
      </c>
      <c r="M132" s="9" t="s">
        <v>31</v>
      </c>
      <c r="N132" s="9" t="s">
        <v>31</v>
      </c>
      <c r="O132" s="32" t="s">
        <v>31</v>
      </c>
      <c r="P132" s="9" t="s">
        <v>402</v>
      </c>
      <c r="Q132" s="9" t="s">
        <v>403</v>
      </c>
      <c r="R132" s="9" t="s">
        <v>404</v>
      </c>
      <c r="W132" s="9" t="s">
        <v>210</v>
      </c>
      <c r="X132" s="9" t="s">
        <v>31</v>
      </c>
      <c r="Y132" s="9" t="s">
        <v>31</v>
      </c>
      <c r="Z132" s="9" t="s">
        <v>31</v>
      </c>
      <c r="AA132" s="9" t="s">
        <v>395</v>
      </c>
    </row>
    <row r="133" spans="1:27" s="9" customFormat="1" x14ac:dyDescent="0.2">
      <c r="A133" s="9" t="s">
        <v>389</v>
      </c>
      <c r="B133" s="9" t="s">
        <v>390</v>
      </c>
      <c r="C133" s="9">
        <v>2005</v>
      </c>
      <c r="E133" s="9" t="s">
        <v>253</v>
      </c>
      <c r="F133" s="9" t="s">
        <v>266</v>
      </c>
      <c r="H133" s="28">
        <v>1</v>
      </c>
      <c r="I133" s="9">
        <v>44</v>
      </c>
      <c r="J133" s="9" t="s">
        <v>96</v>
      </c>
      <c r="K133" s="9" t="s">
        <v>241</v>
      </c>
      <c r="L133" s="9" t="s">
        <v>391</v>
      </c>
      <c r="M133" s="9" t="s">
        <v>31</v>
      </c>
      <c r="N133" s="9" t="s">
        <v>31</v>
      </c>
      <c r="O133" s="32" t="s">
        <v>31</v>
      </c>
      <c r="P133" s="9" t="s">
        <v>404</v>
      </c>
      <c r="Q133" s="9" t="s">
        <v>405</v>
      </c>
      <c r="R133" s="9" t="s">
        <v>392</v>
      </c>
      <c r="W133" s="9" t="s">
        <v>210</v>
      </c>
      <c r="X133" s="9" t="s">
        <v>31</v>
      </c>
      <c r="Y133" s="9" t="s">
        <v>31</v>
      </c>
      <c r="Z133" s="9" t="s">
        <v>31</v>
      </c>
      <c r="AA133" s="9" t="s">
        <v>395</v>
      </c>
    </row>
    <row r="134" spans="1:27" s="9" customFormat="1" x14ac:dyDescent="0.2">
      <c r="A134" s="9" t="s">
        <v>389</v>
      </c>
      <c r="B134" s="9" t="s">
        <v>390</v>
      </c>
      <c r="C134" s="9">
        <v>2005</v>
      </c>
      <c r="E134" s="9" t="s">
        <v>253</v>
      </c>
      <c r="F134" s="9" t="s">
        <v>266</v>
      </c>
      <c r="H134" s="28">
        <v>1</v>
      </c>
      <c r="I134" s="9">
        <v>73</v>
      </c>
      <c r="J134" s="9" t="s">
        <v>39</v>
      </c>
      <c r="K134" s="9" t="s">
        <v>241</v>
      </c>
      <c r="L134" s="9" t="s">
        <v>391</v>
      </c>
      <c r="M134" s="9" t="s">
        <v>31</v>
      </c>
      <c r="N134" s="9" t="s">
        <v>31</v>
      </c>
      <c r="O134" s="32" t="s">
        <v>31</v>
      </c>
      <c r="P134" s="9" t="s">
        <v>361</v>
      </c>
      <c r="Q134" s="9" t="s">
        <v>405</v>
      </c>
      <c r="R134" s="9" t="s">
        <v>394</v>
      </c>
      <c r="W134" s="9" t="s">
        <v>400</v>
      </c>
      <c r="X134" s="9" t="s">
        <v>31</v>
      </c>
      <c r="Y134" s="9" t="s">
        <v>31</v>
      </c>
      <c r="Z134" s="9" t="s">
        <v>31</v>
      </c>
      <c r="AA134" s="9" t="s">
        <v>395</v>
      </c>
    </row>
    <row r="135" spans="1:27" s="9" customFormat="1" x14ac:dyDescent="0.2">
      <c r="A135" s="9" t="s">
        <v>389</v>
      </c>
      <c r="B135" s="9" t="s">
        <v>390</v>
      </c>
      <c r="C135" s="9">
        <v>2005</v>
      </c>
      <c r="E135" s="9" t="s">
        <v>253</v>
      </c>
      <c r="F135" s="9" t="s">
        <v>266</v>
      </c>
      <c r="H135" s="28">
        <v>1</v>
      </c>
      <c r="I135" s="9">
        <v>45</v>
      </c>
      <c r="J135" s="9" t="s">
        <v>39</v>
      </c>
      <c r="K135" s="9" t="s">
        <v>241</v>
      </c>
      <c r="L135" s="9" t="s">
        <v>391</v>
      </c>
      <c r="M135" s="9" t="s">
        <v>31</v>
      </c>
      <c r="N135" s="9" t="s">
        <v>31</v>
      </c>
      <c r="O135" s="32" t="s">
        <v>31</v>
      </c>
      <c r="P135" s="9" t="s">
        <v>406</v>
      </c>
      <c r="Q135" s="9" t="s">
        <v>393</v>
      </c>
      <c r="R135" s="9" t="s">
        <v>407</v>
      </c>
      <c r="W135" s="9" t="s">
        <v>210</v>
      </c>
      <c r="X135" s="9" t="s">
        <v>31</v>
      </c>
      <c r="Y135" s="9" t="s">
        <v>31</v>
      </c>
      <c r="Z135" s="9" t="s">
        <v>31</v>
      </c>
      <c r="AA135" s="9" t="s">
        <v>395</v>
      </c>
    </row>
    <row r="136" spans="1:27" s="9" customFormat="1" x14ac:dyDescent="0.2">
      <c r="A136" s="9" t="s">
        <v>389</v>
      </c>
      <c r="B136" s="9" t="s">
        <v>390</v>
      </c>
      <c r="C136" s="9">
        <v>2005</v>
      </c>
      <c r="E136" s="9" t="s">
        <v>253</v>
      </c>
      <c r="F136" s="9" t="s">
        <v>266</v>
      </c>
      <c r="H136" s="28">
        <v>1</v>
      </c>
      <c r="I136" s="9">
        <v>64</v>
      </c>
      <c r="J136" s="9" t="s">
        <v>96</v>
      </c>
      <c r="K136" s="9" t="s">
        <v>241</v>
      </c>
      <c r="L136" s="9" t="s">
        <v>391</v>
      </c>
      <c r="M136" s="9" t="s">
        <v>31</v>
      </c>
      <c r="N136" s="9" t="s">
        <v>31</v>
      </c>
      <c r="O136" s="32" t="s">
        <v>31</v>
      </c>
      <c r="P136" s="9" t="s">
        <v>407</v>
      </c>
      <c r="Q136" s="9" t="s">
        <v>403</v>
      </c>
      <c r="R136" s="9" t="s">
        <v>408</v>
      </c>
      <c r="W136" s="9" t="s">
        <v>210</v>
      </c>
      <c r="X136" s="9" t="s">
        <v>31</v>
      </c>
      <c r="Y136" s="9" t="s">
        <v>31</v>
      </c>
      <c r="Z136" s="9" t="s">
        <v>31</v>
      </c>
      <c r="AA136" s="9" t="s">
        <v>395</v>
      </c>
    </row>
    <row r="137" spans="1:27" s="9" customFormat="1" x14ac:dyDescent="0.2">
      <c r="A137" s="9" t="s">
        <v>389</v>
      </c>
      <c r="B137" s="9" t="s">
        <v>390</v>
      </c>
      <c r="C137" s="9">
        <v>2005</v>
      </c>
      <c r="E137" s="9" t="s">
        <v>253</v>
      </c>
      <c r="F137" s="9" t="s">
        <v>266</v>
      </c>
      <c r="H137" s="28">
        <v>1</v>
      </c>
      <c r="I137" s="9">
        <v>38</v>
      </c>
      <c r="J137" s="9" t="s">
        <v>96</v>
      </c>
      <c r="K137" s="9" t="s">
        <v>241</v>
      </c>
      <c r="L137" s="9" t="s">
        <v>391</v>
      </c>
      <c r="M137" s="9" t="s">
        <v>31</v>
      </c>
      <c r="N137" s="9" t="s">
        <v>31</v>
      </c>
      <c r="O137" s="32" t="s">
        <v>31</v>
      </c>
      <c r="P137" s="9" t="s">
        <v>409</v>
      </c>
      <c r="Q137" s="9" t="s">
        <v>403</v>
      </c>
      <c r="R137" s="9" t="s">
        <v>408</v>
      </c>
      <c r="W137" s="9" t="s">
        <v>210</v>
      </c>
      <c r="X137" s="9" t="s">
        <v>31</v>
      </c>
      <c r="Y137" s="9" t="s">
        <v>31</v>
      </c>
      <c r="Z137" s="9" t="s">
        <v>31</v>
      </c>
      <c r="AA137" s="9" t="s">
        <v>395</v>
      </c>
    </row>
    <row r="138" spans="1:27" s="9" customFormat="1" x14ac:dyDescent="0.2">
      <c r="A138" s="9" t="s">
        <v>389</v>
      </c>
      <c r="B138" s="9" t="s">
        <v>390</v>
      </c>
      <c r="C138" s="9">
        <v>2005</v>
      </c>
      <c r="E138" s="9" t="s">
        <v>253</v>
      </c>
      <c r="F138" s="9" t="s">
        <v>266</v>
      </c>
      <c r="H138" s="28">
        <v>1</v>
      </c>
      <c r="I138" s="9">
        <v>57</v>
      </c>
      <c r="J138" s="9" t="s">
        <v>96</v>
      </c>
      <c r="K138" s="9" t="s">
        <v>241</v>
      </c>
      <c r="L138" s="9" t="s">
        <v>391</v>
      </c>
      <c r="M138" s="9" t="s">
        <v>31</v>
      </c>
      <c r="N138" s="9" t="s">
        <v>31</v>
      </c>
      <c r="O138" s="32" t="s">
        <v>31</v>
      </c>
      <c r="P138" s="9" t="s">
        <v>409</v>
      </c>
      <c r="Q138" s="9" t="s">
        <v>393</v>
      </c>
      <c r="R138" s="9" t="s">
        <v>410</v>
      </c>
      <c r="W138" s="9" t="s">
        <v>210</v>
      </c>
      <c r="X138" s="9" t="s">
        <v>31</v>
      </c>
      <c r="Y138" s="9" t="s">
        <v>31</v>
      </c>
      <c r="Z138" s="9" t="s">
        <v>31</v>
      </c>
      <c r="AA138" s="9" t="s">
        <v>395</v>
      </c>
    </row>
    <row r="139" spans="1:27" s="9" customFormat="1" x14ac:dyDescent="0.2">
      <c r="A139" s="9" t="s">
        <v>389</v>
      </c>
      <c r="B139" s="9" t="s">
        <v>390</v>
      </c>
      <c r="C139" s="9">
        <v>2005</v>
      </c>
      <c r="E139" s="9" t="s">
        <v>253</v>
      </c>
      <c r="F139" s="9" t="s">
        <v>266</v>
      </c>
      <c r="H139" s="28">
        <v>1</v>
      </c>
      <c r="I139" s="9">
        <v>70</v>
      </c>
      <c r="J139" s="9" t="s">
        <v>39</v>
      </c>
      <c r="K139" s="9" t="s">
        <v>241</v>
      </c>
      <c r="L139" s="9" t="s">
        <v>391</v>
      </c>
      <c r="M139" s="9" t="s">
        <v>31</v>
      </c>
      <c r="N139" s="9" t="s">
        <v>31</v>
      </c>
      <c r="O139" s="32" t="s">
        <v>31</v>
      </c>
      <c r="P139" s="9" t="s">
        <v>392</v>
      </c>
      <c r="Q139" s="9" t="s">
        <v>411</v>
      </c>
      <c r="R139" s="9" t="s">
        <v>412</v>
      </c>
      <c r="W139" s="9" t="s">
        <v>210</v>
      </c>
      <c r="X139" s="9" t="s">
        <v>31</v>
      </c>
      <c r="Y139" s="9" t="s">
        <v>31</v>
      </c>
      <c r="Z139" s="9" t="s">
        <v>31</v>
      </c>
      <c r="AA139" s="9" t="s">
        <v>395</v>
      </c>
    </row>
    <row r="140" spans="1:27" s="9" customFormat="1" x14ac:dyDescent="0.2">
      <c r="A140" s="9" t="s">
        <v>389</v>
      </c>
      <c r="B140" s="9" t="s">
        <v>390</v>
      </c>
      <c r="C140" s="9">
        <v>2005</v>
      </c>
      <c r="E140" s="9" t="s">
        <v>253</v>
      </c>
      <c r="F140" s="9" t="s">
        <v>266</v>
      </c>
      <c r="H140" s="28">
        <v>1</v>
      </c>
      <c r="I140" s="9">
        <v>50</v>
      </c>
      <c r="J140" s="9" t="s">
        <v>96</v>
      </c>
      <c r="K140" s="9" t="s">
        <v>241</v>
      </c>
      <c r="L140" s="9" t="s">
        <v>391</v>
      </c>
      <c r="M140" s="9" t="s">
        <v>31</v>
      </c>
      <c r="N140" s="9" t="s">
        <v>31</v>
      </c>
      <c r="O140" s="32" t="s">
        <v>31</v>
      </c>
      <c r="P140" s="9" t="s">
        <v>407</v>
      </c>
      <c r="Q140" s="9" t="s">
        <v>403</v>
      </c>
      <c r="R140" s="9" t="s">
        <v>406</v>
      </c>
      <c r="W140" s="9" t="s">
        <v>210</v>
      </c>
      <c r="X140" s="9" t="s">
        <v>31</v>
      </c>
      <c r="Y140" s="9" t="s">
        <v>31</v>
      </c>
      <c r="Z140" s="9" t="s">
        <v>31</v>
      </c>
      <c r="AA140" s="9" t="s">
        <v>395</v>
      </c>
    </row>
    <row r="141" spans="1:27" s="9" customFormat="1" x14ac:dyDescent="0.2">
      <c r="A141" s="9" t="s">
        <v>389</v>
      </c>
      <c r="B141" s="9" t="s">
        <v>390</v>
      </c>
      <c r="C141" s="9">
        <v>2005</v>
      </c>
      <c r="E141" s="9" t="s">
        <v>253</v>
      </c>
      <c r="F141" s="9" t="s">
        <v>266</v>
      </c>
      <c r="H141" s="28">
        <v>1</v>
      </c>
      <c r="I141" s="9">
        <v>70</v>
      </c>
      <c r="J141" s="9" t="s">
        <v>96</v>
      </c>
      <c r="K141" s="9" t="s">
        <v>241</v>
      </c>
      <c r="L141" s="9" t="s">
        <v>391</v>
      </c>
      <c r="M141" s="9" t="s">
        <v>31</v>
      </c>
      <c r="N141" s="9" t="s">
        <v>31</v>
      </c>
      <c r="O141" s="32" t="s">
        <v>31</v>
      </c>
      <c r="P141" s="9" t="s">
        <v>413</v>
      </c>
      <c r="Q141" s="9" t="s">
        <v>403</v>
      </c>
      <c r="R141" s="9" t="s">
        <v>414</v>
      </c>
      <c r="W141" s="9" t="s">
        <v>210</v>
      </c>
      <c r="X141" s="9" t="s">
        <v>31</v>
      </c>
      <c r="Y141" s="9" t="s">
        <v>31</v>
      </c>
      <c r="Z141" s="9" t="s">
        <v>31</v>
      </c>
      <c r="AA141" s="9" t="s">
        <v>395</v>
      </c>
    </row>
    <row r="142" spans="1:27" s="9" customFormat="1" x14ac:dyDescent="0.2">
      <c r="A142" s="9" t="s">
        <v>389</v>
      </c>
      <c r="B142" s="9" t="s">
        <v>390</v>
      </c>
      <c r="C142" s="9">
        <v>2005</v>
      </c>
      <c r="E142" s="9" t="s">
        <v>253</v>
      </c>
      <c r="F142" s="9" t="s">
        <v>266</v>
      </c>
      <c r="H142" s="28">
        <v>1</v>
      </c>
      <c r="I142" s="9">
        <v>48</v>
      </c>
      <c r="J142" s="9" t="s">
        <v>39</v>
      </c>
      <c r="K142" s="9" t="s">
        <v>241</v>
      </c>
      <c r="L142" s="9" t="s">
        <v>391</v>
      </c>
      <c r="M142" s="9" t="s">
        <v>31</v>
      </c>
      <c r="N142" s="9" t="s">
        <v>31</v>
      </c>
      <c r="O142" s="32" t="s">
        <v>31</v>
      </c>
      <c r="P142" s="9" t="s">
        <v>407</v>
      </c>
      <c r="Q142" s="9" t="s">
        <v>403</v>
      </c>
      <c r="R142" s="9" t="s">
        <v>415</v>
      </c>
      <c r="W142" s="9" t="s">
        <v>210</v>
      </c>
      <c r="X142" s="9" t="s">
        <v>31</v>
      </c>
      <c r="Y142" s="9" t="s">
        <v>31</v>
      </c>
      <c r="Z142" s="9" t="s">
        <v>31</v>
      </c>
      <c r="AA142" s="9" t="s">
        <v>395</v>
      </c>
    </row>
    <row r="143" spans="1:27" s="9" customFormat="1" x14ac:dyDescent="0.2">
      <c r="A143" s="9" t="s">
        <v>389</v>
      </c>
      <c r="B143" s="9" t="s">
        <v>390</v>
      </c>
      <c r="C143" s="9">
        <v>2005</v>
      </c>
      <c r="E143" s="9" t="s">
        <v>253</v>
      </c>
      <c r="F143" s="9" t="s">
        <v>266</v>
      </c>
      <c r="H143" s="28">
        <v>1</v>
      </c>
      <c r="I143" s="9">
        <v>41</v>
      </c>
      <c r="J143" s="9" t="s">
        <v>39</v>
      </c>
      <c r="K143" s="9" t="s">
        <v>241</v>
      </c>
      <c r="L143" s="9" t="s">
        <v>391</v>
      </c>
      <c r="M143" s="9" t="s">
        <v>31</v>
      </c>
      <c r="N143" s="9" t="s">
        <v>31</v>
      </c>
      <c r="O143" s="32" t="s">
        <v>31</v>
      </c>
      <c r="P143" s="9" t="s">
        <v>415</v>
      </c>
      <c r="Q143" s="9" t="s">
        <v>393</v>
      </c>
      <c r="R143" s="9" t="s">
        <v>415</v>
      </c>
      <c r="W143" s="9" t="s">
        <v>210</v>
      </c>
      <c r="X143" s="9" t="s">
        <v>31</v>
      </c>
      <c r="Y143" s="9" t="s">
        <v>31</v>
      </c>
      <c r="Z143" s="9" t="s">
        <v>31</v>
      </c>
      <c r="AA143" s="9" t="s">
        <v>395</v>
      </c>
    </row>
    <row r="144" spans="1:27" s="9" customFormat="1" x14ac:dyDescent="0.2">
      <c r="A144" s="9" t="s">
        <v>389</v>
      </c>
      <c r="B144" s="9" t="s">
        <v>390</v>
      </c>
      <c r="C144" s="9">
        <v>2005</v>
      </c>
      <c r="E144" s="9" t="s">
        <v>253</v>
      </c>
      <c r="F144" s="9" t="s">
        <v>266</v>
      </c>
      <c r="H144" s="28">
        <v>1</v>
      </c>
      <c r="I144" s="9">
        <v>41</v>
      </c>
      <c r="J144" s="9" t="s">
        <v>96</v>
      </c>
      <c r="K144" s="9" t="s">
        <v>241</v>
      </c>
      <c r="L144" s="9" t="s">
        <v>391</v>
      </c>
      <c r="M144" s="9" t="s">
        <v>31</v>
      </c>
      <c r="N144" s="9" t="s">
        <v>31</v>
      </c>
      <c r="O144" s="32" t="s">
        <v>31</v>
      </c>
      <c r="P144" s="9" t="s">
        <v>415</v>
      </c>
      <c r="Q144" s="9" t="s">
        <v>393</v>
      </c>
      <c r="R144" s="9" t="s">
        <v>394</v>
      </c>
      <c r="W144" s="9" t="s">
        <v>210</v>
      </c>
      <c r="X144" s="9" t="s">
        <v>31</v>
      </c>
      <c r="Y144" s="9" t="s">
        <v>31</v>
      </c>
      <c r="Z144" s="9" t="s">
        <v>31</v>
      </c>
      <c r="AA144" s="9" t="s">
        <v>395</v>
      </c>
    </row>
    <row r="145" spans="1:31" x14ac:dyDescent="0.2">
      <c r="A145" s="7" t="s">
        <v>416</v>
      </c>
      <c r="B145" s="7" t="s">
        <v>417</v>
      </c>
      <c r="C145" s="7">
        <v>2007</v>
      </c>
      <c r="D145" s="7"/>
      <c r="E145" s="7" t="s">
        <v>418</v>
      </c>
      <c r="F145" s="7" t="s">
        <v>419</v>
      </c>
      <c r="G145" s="7">
        <v>2</v>
      </c>
      <c r="H145" s="23">
        <v>1</v>
      </c>
      <c r="I145" s="7">
        <v>71</v>
      </c>
      <c r="J145" s="7" t="s">
        <v>39</v>
      </c>
      <c r="K145" s="7" t="s">
        <v>420</v>
      </c>
      <c r="L145" s="7" t="s">
        <v>421</v>
      </c>
      <c r="M145" s="7" t="s">
        <v>422</v>
      </c>
      <c r="N145" s="7" t="s">
        <v>31</v>
      </c>
      <c r="O145" s="13">
        <v>10</v>
      </c>
      <c r="P145" s="7" t="s">
        <v>423</v>
      </c>
      <c r="Q145" s="7" t="s">
        <v>424</v>
      </c>
      <c r="R145" s="7" t="s">
        <v>425</v>
      </c>
      <c r="S145" s="5"/>
      <c r="T145" s="5"/>
      <c r="U145" s="5"/>
      <c r="V145" s="5"/>
      <c r="W145" s="7" t="s">
        <v>426</v>
      </c>
      <c r="X145" s="7" t="s">
        <v>31</v>
      </c>
      <c r="Y145" s="7" t="s">
        <v>31</v>
      </c>
      <c r="Z145" s="7" t="s">
        <v>31</v>
      </c>
      <c r="AA145" s="7"/>
      <c r="AB145" s="5"/>
      <c r="AC145" s="5"/>
      <c r="AD145" s="5"/>
      <c r="AE145" s="5"/>
    </row>
    <row r="146" spans="1:31" x14ac:dyDescent="0.2">
      <c r="A146" s="7" t="s">
        <v>416</v>
      </c>
      <c r="B146" s="7" t="s">
        <v>417</v>
      </c>
      <c r="C146" s="7">
        <v>2007</v>
      </c>
      <c r="D146" s="7"/>
      <c r="E146" s="7" t="s">
        <v>418</v>
      </c>
      <c r="F146" s="7" t="s">
        <v>419</v>
      </c>
      <c r="G146" s="7"/>
      <c r="H146" s="23">
        <v>1</v>
      </c>
      <c r="I146" s="7">
        <v>69</v>
      </c>
      <c r="J146" s="7" t="s">
        <v>39</v>
      </c>
      <c r="K146" s="7" t="s">
        <v>427</v>
      </c>
      <c r="L146" s="7" t="s">
        <v>428</v>
      </c>
      <c r="M146" s="7" t="s">
        <v>422</v>
      </c>
      <c r="N146" s="7" t="s">
        <v>31</v>
      </c>
      <c r="O146" s="13">
        <v>9</v>
      </c>
      <c r="P146" s="7" t="s">
        <v>378</v>
      </c>
      <c r="Q146" s="7" t="s">
        <v>429</v>
      </c>
      <c r="R146" s="7" t="s">
        <v>363</v>
      </c>
      <c r="S146" s="5"/>
      <c r="T146" s="5"/>
      <c r="U146" s="5"/>
      <c r="V146" s="5"/>
      <c r="W146" s="7" t="s">
        <v>430</v>
      </c>
      <c r="X146" s="7" t="s">
        <v>31</v>
      </c>
      <c r="Y146" s="7" t="s">
        <v>31</v>
      </c>
      <c r="Z146" s="7" t="s">
        <v>31</v>
      </c>
      <c r="AA146" s="7"/>
      <c r="AB146" s="5"/>
      <c r="AC146" s="5"/>
      <c r="AD146" s="5"/>
      <c r="AE146" s="5"/>
    </row>
    <row r="147" spans="1:31" s="9" customFormat="1" x14ac:dyDescent="0.2">
      <c r="A147" s="9" t="s">
        <v>431</v>
      </c>
      <c r="B147" s="9" t="s">
        <v>432</v>
      </c>
      <c r="C147" s="9">
        <v>2008</v>
      </c>
      <c r="E147" s="9" t="s">
        <v>433</v>
      </c>
      <c r="F147" s="9" t="s">
        <v>434</v>
      </c>
      <c r="G147" s="9">
        <v>10</v>
      </c>
      <c r="H147" s="28">
        <v>10</v>
      </c>
      <c r="I147" s="9" t="s">
        <v>435</v>
      </c>
      <c r="J147" s="9" t="s">
        <v>436</v>
      </c>
      <c r="K147" s="9" t="s">
        <v>437</v>
      </c>
      <c r="L147" s="9" t="s">
        <v>31</v>
      </c>
      <c r="M147" s="9" t="s">
        <v>438</v>
      </c>
      <c r="N147" s="9" t="s">
        <v>31</v>
      </c>
      <c r="O147" s="32" t="s">
        <v>439</v>
      </c>
      <c r="P147" s="9" t="s">
        <v>31</v>
      </c>
      <c r="Q147" s="9" t="s">
        <v>440</v>
      </c>
      <c r="R147" s="9" t="s">
        <v>441</v>
      </c>
      <c r="S147" s="9" t="s">
        <v>31</v>
      </c>
      <c r="T147" s="9" t="s">
        <v>31</v>
      </c>
      <c r="U147" s="9" t="s">
        <v>31</v>
      </c>
      <c r="V147" s="9" t="s">
        <v>31</v>
      </c>
      <c r="W147" s="9" t="s">
        <v>442</v>
      </c>
      <c r="X147" s="9" t="s">
        <v>443</v>
      </c>
      <c r="Y147" s="9" t="s">
        <v>444</v>
      </c>
      <c r="Z147" s="9" t="s">
        <v>31</v>
      </c>
    </row>
    <row r="148" spans="1:31" x14ac:dyDescent="0.2">
      <c r="A148" s="7" t="s">
        <v>445</v>
      </c>
      <c r="B148" s="7" t="s">
        <v>446</v>
      </c>
      <c r="C148" s="7">
        <v>2008</v>
      </c>
      <c r="D148" s="7"/>
      <c r="E148" s="7" t="s">
        <v>72</v>
      </c>
      <c r="F148" s="7" t="s">
        <v>95</v>
      </c>
      <c r="G148" s="7">
        <v>11</v>
      </c>
      <c r="H148" s="23">
        <v>11</v>
      </c>
      <c r="I148" s="7" t="s">
        <v>447</v>
      </c>
      <c r="J148" s="7" t="s">
        <v>448</v>
      </c>
      <c r="K148" s="7" t="s">
        <v>449</v>
      </c>
      <c r="L148" s="7" t="s">
        <v>31</v>
      </c>
      <c r="M148" s="7" t="s">
        <v>422</v>
      </c>
      <c r="N148" s="7" t="s">
        <v>31</v>
      </c>
      <c r="O148" s="13" t="s">
        <v>450</v>
      </c>
      <c r="P148" s="7" t="s">
        <v>31</v>
      </c>
      <c r="Q148" s="7" t="s">
        <v>451</v>
      </c>
      <c r="R148" s="7" t="s">
        <v>144</v>
      </c>
      <c r="S148" s="5"/>
      <c r="T148" s="5"/>
      <c r="U148" s="5"/>
      <c r="V148" s="5"/>
      <c r="W148" s="7" t="s">
        <v>452</v>
      </c>
      <c r="X148" s="7" t="s">
        <v>443</v>
      </c>
      <c r="Y148" s="7" t="s">
        <v>453</v>
      </c>
      <c r="Z148" s="7"/>
      <c r="AA148" s="7" t="s">
        <v>454</v>
      </c>
      <c r="AB148" s="5"/>
      <c r="AC148" s="5"/>
      <c r="AD148" s="5"/>
      <c r="AE148" s="5"/>
    </row>
    <row r="149" spans="1:31" s="10" customFormat="1" x14ac:dyDescent="0.2">
      <c r="A149" s="10" t="s">
        <v>455</v>
      </c>
      <c r="B149" s="10" t="s">
        <v>446</v>
      </c>
      <c r="C149" s="10">
        <v>2008</v>
      </c>
      <c r="E149" s="10" t="s">
        <v>456</v>
      </c>
      <c r="F149" s="10" t="s">
        <v>457</v>
      </c>
      <c r="G149" s="10">
        <v>44</v>
      </c>
      <c r="H149" s="26">
        <v>44</v>
      </c>
      <c r="I149" s="10" t="s">
        <v>458</v>
      </c>
      <c r="J149" s="10" t="s">
        <v>459</v>
      </c>
      <c r="K149" s="10" t="s">
        <v>460</v>
      </c>
      <c r="L149" s="10" t="s">
        <v>31</v>
      </c>
      <c r="M149" s="10" t="s">
        <v>461</v>
      </c>
      <c r="N149" s="10" t="s">
        <v>31</v>
      </c>
      <c r="O149" s="17" t="s">
        <v>462</v>
      </c>
      <c r="P149" s="10" t="s">
        <v>31</v>
      </c>
      <c r="Q149" s="10" t="s">
        <v>463</v>
      </c>
      <c r="R149" s="10" t="s">
        <v>464</v>
      </c>
      <c r="S149" s="10" t="s">
        <v>465</v>
      </c>
      <c r="T149" s="10" t="s">
        <v>466</v>
      </c>
      <c r="U149" s="10" t="s">
        <v>467</v>
      </c>
      <c r="V149" s="10" t="s">
        <v>468</v>
      </c>
      <c r="W149" s="10" t="s">
        <v>469</v>
      </c>
      <c r="X149" s="10" t="s">
        <v>443</v>
      </c>
      <c r="Y149" s="10" t="s">
        <v>470</v>
      </c>
      <c r="Z149" s="10" t="s">
        <v>31</v>
      </c>
      <c r="AA149" s="10" t="s">
        <v>471</v>
      </c>
    </row>
    <row r="150" spans="1:31" s="10" customFormat="1" x14ac:dyDescent="0.2">
      <c r="A150" s="10" t="s">
        <v>455</v>
      </c>
      <c r="B150" s="10" t="s">
        <v>446</v>
      </c>
      <c r="C150" s="10">
        <v>2008</v>
      </c>
      <c r="E150" s="10" t="s">
        <v>139</v>
      </c>
      <c r="F150" s="10" t="s">
        <v>73</v>
      </c>
      <c r="G150" s="10">
        <v>11</v>
      </c>
      <c r="H150" s="26">
        <v>11</v>
      </c>
      <c r="I150" s="10" t="s">
        <v>458</v>
      </c>
      <c r="J150" s="10" t="s">
        <v>459</v>
      </c>
      <c r="K150" s="10" t="s">
        <v>472</v>
      </c>
      <c r="L150" s="10" t="s">
        <v>31</v>
      </c>
      <c r="M150" s="10" t="s">
        <v>473</v>
      </c>
      <c r="N150" s="10" t="s">
        <v>31</v>
      </c>
      <c r="O150" s="17" t="s">
        <v>462</v>
      </c>
      <c r="P150" s="10" t="s">
        <v>31</v>
      </c>
      <c r="Q150" s="10" t="s">
        <v>474</v>
      </c>
      <c r="R150" s="10" t="s">
        <v>464</v>
      </c>
      <c r="S150" s="10" t="s">
        <v>475</v>
      </c>
      <c r="T150" s="10" t="s">
        <v>476</v>
      </c>
      <c r="U150" s="10" t="s">
        <v>477</v>
      </c>
      <c r="V150" s="10" t="s">
        <v>478</v>
      </c>
      <c r="W150" s="10" t="s">
        <v>479</v>
      </c>
      <c r="X150" s="10" t="s">
        <v>443</v>
      </c>
      <c r="Y150" s="10" t="s">
        <v>470</v>
      </c>
      <c r="Z150" s="10" t="s">
        <v>31</v>
      </c>
      <c r="AA150" s="10" t="s">
        <v>480</v>
      </c>
    </row>
    <row r="151" spans="1:31" x14ac:dyDescent="0.2">
      <c r="A151" s="7" t="s">
        <v>481</v>
      </c>
      <c r="B151" s="7" t="s">
        <v>482</v>
      </c>
      <c r="C151" s="7">
        <v>2009</v>
      </c>
      <c r="D151" s="7" t="s">
        <v>483</v>
      </c>
      <c r="E151" s="7" t="s">
        <v>72</v>
      </c>
      <c r="F151" s="7" t="s">
        <v>484</v>
      </c>
      <c r="G151" s="7"/>
      <c r="H151" s="23">
        <v>1</v>
      </c>
      <c r="I151" s="7">
        <v>79</v>
      </c>
      <c r="J151" s="7" t="s">
        <v>96</v>
      </c>
      <c r="K151" s="7" t="s">
        <v>42</v>
      </c>
      <c r="L151" s="7" t="s">
        <v>485</v>
      </c>
      <c r="M151" s="7" t="s">
        <v>31</v>
      </c>
      <c r="N151" s="7" t="s">
        <v>31</v>
      </c>
      <c r="O151" s="13">
        <v>44479</v>
      </c>
      <c r="P151" s="7" t="s">
        <v>486</v>
      </c>
      <c r="Q151" s="7" t="s">
        <v>487</v>
      </c>
      <c r="R151" s="7" t="s">
        <v>144</v>
      </c>
      <c r="S151" s="5"/>
      <c r="T151" s="5"/>
      <c r="U151" s="5"/>
      <c r="V151" s="5"/>
      <c r="W151" s="7" t="s">
        <v>488</v>
      </c>
      <c r="X151" s="7" t="s">
        <v>31</v>
      </c>
      <c r="Y151" s="7" t="s">
        <v>31</v>
      </c>
      <c r="Z151" s="7" t="s">
        <v>31</v>
      </c>
      <c r="AA151" s="5"/>
      <c r="AB151" s="5"/>
      <c r="AC151" s="5"/>
      <c r="AD151" s="5"/>
      <c r="AE151" s="5"/>
    </row>
    <row r="152" spans="1:31" x14ac:dyDescent="0.2">
      <c r="A152" s="7" t="s">
        <v>489</v>
      </c>
      <c r="B152" s="7" t="s">
        <v>490</v>
      </c>
      <c r="C152" s="7">
        <v>2012</v>
      </c>
      <c r="D152" s="7" t="s">
        <v>491</v>
      </c>
      <c r="E152" s="7" t="s">
        <v>253</v>
      </c>
      <c r="F152" s="7" t="s">
        <v>492</v>
      </c>
      <c r="G152" s="7"/>
      <c r="H152" s="23">
        <v>1</v>
      </c>
      <c r="I152" s="7">
        <v>43</v>
      </c>
      <c r="J152" s="7" t="s">
        <v>39</v>
      </c>
      <c r="K152" s="7" t="s">
        <v>42</v>
      </c>
      <c r="L152" s="7" t="s">
        <v>493</v>
      </c>
      <c r="M152" s="7" t="s">
        <v>422</v>
      </c>
      <c r="N152" s="7" t="s">
        <v>31</v>
      </c>
      <c r="O152" s="13" t="s">
        <v>494</v>
      </c>
      <c r="P152" s="7" t="s">
        <v>144</v>
      </c>
      <c r="Q152" s="7" t="s">
        <v>495</v>
      </c>
      <c r="R152" s="7" t="s">
        <v>496</v>
      </c>
      <c r="S152" s="7" t="s">
        <v>31</v>
      </c>
      <c r="T152" s="7" t="s">
        <v>31</v>
      </c>
      <c r="U152" s="7" t="s">
        <v>31</v>
      </c>
      <c r="V152" s="7" t="s">
        <v>31</v>
      </c>
      <c r="W152" s="7" t="s">
        <v>497</v>
      </c>
      <c r="X152" s="7" t="s">
        <v>31</v>
      </c>
      <c r="Y152" s="7" t="s">
        <v>31</v>
      </c>
      <c r="Z152" s="7" t="s">
        <v>498</v>
      </c>
      <c r="AA152" s="5"/>
      <c r="AB152" s="5"/>
      <c r="AC152" s="5"/>
      <c r="AD152" s="5"/>
      <c r="AE152" s="5"/>
    </row>
    <row r="153" spans="1:31" x14ac:dyDescent="0.2">
      <c r="A153" s="7" t="s">
        <v>499</v>
      </c>
      <c r="B153" s="7" t="s">
        <v>500</v>
      </c>
      <c r="C153" s="7">
        <v>2013</v>
      </c>
      <c r="D153" s="7" t="s">
        <v>483</v>
      </c>
      <c r="E153" s="7" t="s">
        <v>253</v>
      </c>
      <c r="F153" s="7" t="s">
        <v>501</v>
      </c>
      <c r="G153" s="7">
        <v>2</v>
      </c>
      <c r="H153" s="23">
        <v>1</v>
      </c>
      <c r="I153" s="7">
        <v>79</v>
      </c>
      <c r="J153" s="7" t="s">
        <v>39</v>
      </c>
      <c r="K153" s="7" t="s">
        <v>278</v>
      </c>
      <c r="L153" s="7" t="s">
        <v>502</v>
      </c>
      <c r="M153" s="7" t="s">
        <v>31</v>
      </c>
      <c r="N153" s="7" t="s">
        <v>31</v>
      </c>
      <c r="O153" s="13">
        <v>44449</v>
      </c>
      <c r="P153" s="7" t="s">
        <v>503</v>
      </c>
      <c r="Q153" s="7">
        <v>44237</v>
      </c>
      <c r="R153" s="7" t="s">
        <v>504</v>
      </c>
      <c r="S153" s="4" t="s">
        <v>505</v>
      </c>
      <c r="T153" s="4" t="s">
        <v>506</v>
      </c>
      <c r="U153" s="4" t="s">
        <v>507</v>
      </c>
      <c r="V153" s="4" t="s">
        <v>508</v>
      </c>
      <c r="W153" s="7" t="s">
        <v>509</v>
      </c>
      <c r="X153" s="7" t="s">
        <v>31</v>
      </c>
      <c r="Y153" s="7" t="s">
        <v>31</v>
      </c>
      <c r="Z153" s="7" t="s">
        <v>31</v>
      </c>
      <c r="AA153" s="5"/>
      <c r="AB153" s="5"/>
      <c r="AC153" s="5"/>
      <c r="AD153" s="5"/>
      <c r="AE153" s="5"/>
    </row>
    <row r="154" spans="1:31" x14ac:dyDescent="0.2">
      <c r="A154" s="7" t="s">
        <v>499</v>
      </c>
      <c r="B154" s="7" t="s">
        <v>500</v>
      </c>
      <c r="C154" s="7">
        <v>2013</v>
      </c>
      <c r="D154" s="7" t="s">
        <v>483</v>
      </c>
      <c r="E154" s="7" t="s">
        <v>253</v>
      </c>
      <c r="F154" s="7" t="s">
        <v>501</v>
      </c>
      <c r="G154" s="7"/>
      <c r="H154" s="23">
        <v>1</v>
      </c>
      <c r="I154" s="7">
        <v>45</v>
      </c>
      <c r="J154" s="7" t="s">
        <v>96</v>
      </c>
      <c r="K154" s="7" t="s">
        <v>510</v>
      </c>
      <c r="L154" s="7" t="s">
        <v>31</v>
      </c>
      <c r="M154" s="7" t="s">
        <v>31</v>
      </c>
      <c r="N154" s="7" t="s">
        <v>31</v>
      </c>
      <c r="O154" s="13" t="s">
        <v>31</v>
      </c>
      <c r="P154" s="7" t="s">
        <v>511</v>
      </c>
      <c r="Q154" s="7" t="s">
        <v>208</v>
      </c>
      <c r="R154" s="7" t="s">
        <v>512</v>
      </c>
      <c r="S154" s="7" t="s">
        <v>31</v>
      </c>
      <c r="T154" s="7" t="s">
        <v>31</v>
      </c>
      <c r="U154" s="7" t="s">
        <v>31</v>
      </c>
      <c r="V154" s="7" t="s">
        <v>31</v>
      </c>
      <c r="W154" s="7" t="s">
        <v>210</v>
      </c>
      <c r="X154" s="7" t="s">
        <v>31</v>
      </c>
      <c r="Y154" s="7" t="s">
        <v>31</v>
      </c>
      <c r="Z154" s="7" t="s">
        <v>31</v>
      </c>
      <c r="AA154" s="5"/>
      <c r="AB154" s="5"/>
      <c r="AC154" s="5"/>
      <c r="AD154" s="5"/>
      <c r="AE154" s="5"/>
    </row>
    <row r="155" spans="1:31" x14ac:dyDescent="0.2">
      <c r="A155" s="7" t="s">
        <v>513</v>
      </c>
      <c r="B155" s="7" t="s">
        <v>514</v>
      </c>
      <c r="C155" s="7">
        <v>2013</v>
      </c>
      <c r="D155" s="7" t="s">
        <v>483</v>
      </c>
      <c r="E155" s="7" t="s">
        <v>95</v>
      </c>
      <c r="F155" s="7" t="s">
        <v>484</v>
      </c>
      <c r="G155" s="7">
        <v>1</v>
      </c>
      <c r="H155" s="23">
        <v>1</v>
      </c>
      <c r="I155" s="7">
        <v>69</v>
      </c>
      <c r="J155" s="7" t="s">
        <v>39</v>
      </c>
      <c r="K155" s="7" t="s">
        <v>280</v>
      </c>
      <c r="L155" s="7" t="s">
        <v>515</v>
      </c>
      <c r="M155" s="7" t="s">
        <v>31</v>
      </c>
      <c r="N155" s="7">
        <v>39701</v>
      </c>
      <c r="O155" s="13">
        <v>39701</v>
      </c>
      <c r="P155" s="7" t="s">
        <v>503</v>
      </c>
      <c r="Q155" s="7" t="s">
        <v>516</v>
      </c>
      <c r="R155" s="7" t="s">
        <v>144</v>
      </c>
      <c r="S155" s="7" t="s">
        <v>31</v>
      </c>
      <c r="T155" s="7" t="s">
        <v>31</v>
      </c>
      <c r="U155" s="7" t="s">
        <v>31</v>
      </c>
      <c r="V155" s="7" t="s">
        <v>31</v>
      </c>
      <c r="W155" s="7" t="s">
        <v>517</v>
      </c>
      <c r="X155" s="7" t="s">
        <v>31</v>
      </c>
      <c r="Y155" s="7" t="s">
        <v>518</v>
      </c>
      <c r="Z155" s="7" t="s">
        <v>519</v>
      </c>
      <c r="AA155" s="5"/>
      <c r="AB155" s="5"/>
      <c r="AC155" s="5"/>
      <c r="AD155" s="5"/>
      <c r="AE155" s="5"/>
    </row>
    <row r="156" spans="1:31" x14ac:dyDescent="0.2">
      <c r="A156" s="8" t="s">
        <v>520</v>
      </c>
      <c r="B156" s="8" t="s">
        <v>521</v>
      </c>
      <c r="C156" s="8">
        <v>2013</v>
      </c>
      <c r="D156" s="8" t="s">
        <v>64</v>
      </c>
      <c r="E156" s="5"/>
      <c r="F156" s="5"/>
      <c r="G156" s="5"/>
      <c r="H156" s="24"/>
      <c r="I156" s="5"/>
      <c r="J156" s="5"/>
      <c r="K156" s="5"/>
      <c r="L156" s="5"/>
      <c r="M156" s="5"/>
      <c r="N156" s="5"/>
      <c r="O156" s="1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</row>
    <row r="157" spans="1:31" x14ac:dyDescent="0.2">
      <c r="A157" s="7" t="s">
        <v>522</v>
      </c>
      <c r="B157" s="7" t="s">
        <v>523</v>
      </c>
      <c r="C157" s="7">
        <v>2015</v>
      </c>
      <c r="D157" s="5"/>
      <c r="E157" s="7" t="s">
        <v>72</v>
      </c>
      <c r="F157" s="7" t="s">
        <v>484</v>
      </c>
      <c r="G157" s="7">
        <v>16</v>
      </c>
      <c r="H157" s="23">
        <v>6</v>
      </c>
      <c r="I157" s="7" t="s">
        <v>31</v>
      </c>
      <c r="J157" s="7" t="s">
        <v>31</v>
      </c>
      <c r="K157" s="7" t="s">
        <v>524</v>
      </c>
      <c r="L157" s="7" t="s">
        <v>31</v>
      </c>
      <c r="M157" s="7" t="s">
        <v>31</v>
      </c>
      <c r="N157" s="7" t="s">
        <v>31</v>
      </c>
      <c r="O157" s="13" t="s">
        <v>525</v>
      </c>
      <c r="P157" s="7" t="s">
        <v>526</v>
      </c>
      <c r="Q157" s="7" t="s">
        <v>527</v>
      </c>
      <c r="R157" s="7" t="s">
        <v>31</v>
      </c>
      <c r="S157" s="5"/>
      <c r="T157" s="5"/>
      <c r="U157" s="5"/>
      <c r="V157" s="5"/>
      <c r="W157" s="7" t="s">
        <v>528</v>
      </c>
      <c r="X157" s="7" t="s">
        <v>529</v>
      </c>
      <c r="Y157" s="7" t="s">
        <v>530</v>
      </c>
      <c r="Z157" s="7" t="s">
        <v>531</v>
      </c>
      <c r="AA157" s="5"/>
      <c r="AB157" s="5"/>
      <c r="AC157" s="5"/>
      <c r="AD157" s="5"/>
      <c r="AE157" s="5"/>
    </row>
    <row r="158" spans="1:31" x14ac:dyDescent="0.2">
      <c r="A158" s="7" t="s">
        <v>522</v>
      </c>
      <c r="B158" s="7" t="s">
        <v>523</v>
      </c>
      <c r="C158" s="7">
        <v>2015</v>
      </c>
      <c r="D158" s="5"/>
      <c r="E158" s="7" t="s">
        <v>72</v>
      </c>
      <c r="F158" s="7" t="s">
        <v>484</v>
      </c>
      <c r="G158" s="7"/>
      <c r="H158" s="23">
        <v>3</v>
      </c>
      <c r="I158" s="7" t="s">
        <v>31</v>
      </c>
      <c r="J158" s="7" t="s">
        <v>31</v>
      </c>
      <c r="K158" s="7" t="s">
        <v>532</v>
      </c>
      <c r="L158" s="7" t="s">
        <v>31</v>
      </c>
      <c r="M158" s="7" t="s">
        <v>31</v>
      </c>
      <c r="N158" s="7" t="s">
        <v>31</v>
      </c>
      <c r="O158" s="13" t="s">
        <v>533</v>
      </c>
      <c r="P158" s="7" t="s">
        <v>534</v>
      </c>
      <c r="Q158" s="7" t="s">
        <v>535</v>
      </c>
      <c r="R158" s="7" t="s">
        <v>31</v>
      </c>
      <c r="S158" s="5"/>
      <c r="T158" s="5"/>
      <c r="U158" s="5"/>
      <c r="V158" s="5"/>
      <c r="W158" s="7" t="s">
        <v>536</v>
      </c>
      <c r="X158" s="7" t="s">
        <v>529</v>
      </c>
      <c r="Y158" s="7" t="s">
        <v>537</v>
      </c>
      <c r="Z158" s="7" t="s">
        <v>538</v>
      </c>
      <c r="AA158" s="5"/>
      <c r="AB158" s="5"/>
      <c r="AC158" s="5"/>
      <c r="AD158" s="5"/>
      <c r="AE158" s="5"/>
    </row>
    <row r="159" spans="1:31" x14ac:dyDescent="0.2">
      <c r="A159" s="7" t="s">
        <v>522</v>
      </c>
      <c r="B159" s="7" t="s">
        <v>523</v>
      </c>
      <c r="C159" s="7">
        <v>2015</v>
      </c>
      <c r="D159" s="5"/>
      <c r="E159" s="7" t="s">
        <v>72</v>
      </c>
      <c r="F159" s="7" t="s">
        <v>484</v>
      </c>
      <c r="G159" s="7"/>
      <c r="H159" s="23">
        <v>3</v>
      </c>
      <c r="I159" s="7" t="s">
        <v>31</v>
      </c>
      <c r="J159" s="7" t="s">
        <v>31</v>
      </c>
      <c r="K159" s="7" t="s">
        <v>539</v>
      </c>
      <c r="L159" s="7" t="s">
        <v>31</v>
      </c>
      <c r="M159" s="7" t="s">
        <v>31</v>
      </c>
      <c r="N159" s="7" t="s">
        <v>31</v>
      </c>
      <c r="O159" s="13" t="s">
        <v>540</v>
      </c>
      <c r="P159" s="7" t="s">
        <v>541</v>
      </c>
      <c r="Q159" s="7" t="s">
        <v>542</v>
      </c>
      <c r="R159" s="7" t="s">
        <v>31</v>
      </c>
      <c r="S159" s="5"/>
      <c r="T159" s="5"/>
      <c r="U159" s="5"/>
      <c r="V159" s="5"/>
      <c r="W159" s="7" t="s">
        <v>543</v>
      </c>
      <c r="X159" s="7" t="s">
        <v>529</v>
      </c>
      <c r="Y159" s="7" t="s">
        <v>544</v>
      </c>
      <c r="Z159" s="7" t="s">
        <v>545</v>
      </c>
      <c r="AA159" s="5"/>
      <c r="AB159" s="5"/>
      <c r="AC159" s="5"/>
      <c r="AD159" s="5"/>
      <c r="AE159" s="5"/>
    </row>
    <row r="160" spans="1:31" x14ac:dyDescent="0.2">
      <c r="A160" s="7" t="s">
        <v>522</v>
      </c>
      <c r="B160" s="7" t="s">
        <v>523</v>
      </c>
      <c r="C160" s="7">
        <v>2015</v>
      </c>
      <c r="D160" s="5"/>
      <c r="E160" s="7" t="s">
        <v>72</v>
      </c>
      <c r="F160" s="7" t="s">
        <v>484</v>
      </c>
      <c r="G160" s="7"/>
      <c r="H160" s="23">
        <v>3</v>
      </c>
      <c r="I160" s="7" t="s">
        <v>31</v>
      </c>
      <c r="J160" s="7" t="s">
        <v>31</v>
      </c>
      <c r="K160" s="7" t="s">
        <v>42</v>
      </c>
      <c r="L160" s="7" t="s">
        <v>31</v>
      </c>
      <c r="M160" s="7" t="s">
        <v>31</v>
      </c>
      <c r="N160" s="7" t="s">
        <v>31</v>
      </c>
      <c r="O160" s="13" t="s">
        <v>546</v>
      </c>
      <c r="P160" s="7" t="s">
        <v>547</v>
      </c>
      <c r="Q160" s="7" t="s">
        <v>548</v>
      </c>
      <c r="R160" s="7" t="s">
        <v>31</v>
      </c>
      <c r="S160" s="5"/>
      <c r="T160" s="5"/>
      <c r="U160" s="5"/>
      <c r="V160" s="5"/>
      <c r="W160" s="7" t="s">
        <v>536</v>
      </c>
      <c r="X160" s="7" t="s">
        <v>529</v>
      </c>
      <c r="Y160" s="7" t="s">
        <v>549</v>
      </c>
      <c r="Z160" s="7" t="s">
        <v>550</v>
      </c>
      <c r="AA160" s="5"/>
      <c r="AB160" s="5"/>
      <c r="AC160" s="5"/>
      <c r="AD160" s="5"/>
      <c r="AE160" s="5"/>
    </row>
    <row r="161" spans="1:31" x14ac:dyDescent="0.2">
      <c r="A161" s="7" t="s">
        <v>522</v>
      </c>
      <c r="B161" s="7" t="s">
        <v>523</v>
      </c>
      <c r="C161" s="7">
        <v>2015</v>
      </c>
      <c r="D161" s="5"/>
      <c r="E161" s="7" t="s">
        <v>72</v>
      </c>
      <c r="F161" s="7" t="s">
        <v>484</v>
      </c>
      <c r="G161" s="7"/>
      <c r="H161" s="23">
        <v>1</v>
      </c>
      <c r="I161" s="7" t="s">
        <v>31</v>
      </c>
      <c r="J161" s="7" t="s">
        <v>31</v>
      </c>
      <c r="K161" s="7" t="s">
        <v>551</v>
      </c>
      <c r="L161" s="7" t="s">
        <v>31</v>
      </c>
      <c r="M161" s="7" t="s">
        <v>31</v>
      </c>
      <c r="N161" s="7" t="s">
        <v>31</v>
      </c>
      <c r="O161" s="13">
        <v>44418</v>
      </c>
      <c r="P161" s="7" t="s">
        <v>402</v>
      </c>
      <c r="Q161" s="7" t="s">
        <v>552</v>
      </c>
      <c r="R161" s="7" t="s">
        <v>31</v>
      </c>
      <c r="S161" s="5"/>
      <c r="T161" s="5"/>
      <c r="U161" s="5"/>
      <c r="V161" s="5"/>
      <c r="W161" s="7" t="s">
        <v>210</v>
      </c>
      <c r="X161" s="7" t="s">
        <v>529</v>
      </c>
      <c r="Y161" s="7" t="s">
        <v>553</v>
      </c>
      <c r="Z161" s="7" t="s">
        <v>554</v>
      </c>
      <c r="AA161" s="5"/>
      <c r="AB161" s="5"/>
      <c r="AC161" s="5"/>
      <c r="AD161" s="5"/>
      <c r="AE161" s="5"/>
    </row>
    <row r="162" spans="1:31" x14ac:dyDescent="0.2">
      <c r="A162" s="7" t="s">
        <v>555</v>
      </c>
      <c r="B162" s="7" t="s">
        <v>556</v>
      </c>
      <c r="C162" s="7">
        <v>2015</v>
      </c>
      <c r="D162" s="7"/>
      <c r="E162" s="7" t="s">
        <v>46</v>
      </c>
      <c r="F162" s="7" t="s">
        <v>557</v>
      </c>
      <c r="G162" s="7">
        <v>5</v>
      </c>
      <c r="H162" s="23">
        <v>5</v>
      </c>
      <c r="I162" s="7" t="s">
        <v>31</v>
      </c>
      <c r="J162" s="7" t="s">
        <v>31</v>
      </c>
      <c r="K162" s="7" t="s">
        <v>241</v>
      </c>
      <c r="L162" s="7" t="s">
        <v>558</v>
      </c>
      <c r="M162" s="7" t="s">
        <v>31</v>
      </c>
      <c r="N162" s="7" t="s">
        <v>31</v>
      </c>
      <c r="O162" s="13" t="s">
        <v>31</v>
      </c>
      <c r="P162" s="7" t="s">
        <v>31</v>
      </c>
      <c r="Q162" s="7" t="s">
        <v>559</v>
      </c>
      <c r="R162" s="7" t="s">
        <v>354</v>
      </c>
      <c r="S162" s="5"/>
      <c r="T162" s="5"/>
      <c r="U162" s="5"/>
      <c r="V162" s="5"/>
      <c r="W162" s="7" t="s">
        <v>560</v>
      </c>
      <c r="X162" s="7" t="s">
        <v>31</v>
      </c>
      <c r="Y162" s="7" t="s">
        <v>31</v>
      </c>
      <c r="Z162" s="7" t="s">
        <v>31</v>
      </c>
      <c r="AA162" s="7"/>
      <c r="AB162" s="5"/>
      <c r="AC162" s="5"/>
      <c r="AD162" s="5"/>
      <c r="AE162" s="5"/>
    </row>
    <row r="163" spans="1:31" x14ac:dyDescent="0.2">
      <c r="A163" s="8" t="s">
        <v>561</v>
      </c>
      <c r="B163" s="8" t="s">
        <v>562</v>
      </c>
      <c r="C163" s="8">
        <v>2016</v>
      </c>
      <c r="D163" s="8" t="s">
        <v>563</v>
      </c>
      <c r="E163" s="8" t="s">
        <v>31</v>
      </c>
      <c r="F163" s="8" t="s">
        <v>31</v>
      </c>
      <c r="G163" s="8"/>
      <c r="H163" s="25" t="s">
        <v>31</v>
      </c>
      <c r="I163" s="8" t="s">
        <v>31</v>
      </c>
      <c r="J163" s="8" t="s">
        <v>31</v>
      </c>
      <c r="K163" s="8" t="s">
        <v>31</v>
      </c>
      <c r="L163" s="8" t="s">
        <v>31</v>
      </c>
      <c r="M163" s="8" t="s">
        <v>31</v>
      </c>
      <c r="N163" s="8" t="s">
        <v>31</v>
      </c>
      <c r="O163" s="16" t="s">
        <v>31</v>
      </c>
      <c r="P163" s="8" t="s">
        <v>31</v>
      </c>
      <c r="Q163" s="8" t="s">
        <v>31</v>
      </c>
      <c r="R163" s="8" t="s">
        <v>31</v>
      </c>
      <c r="S163" s="8" t="s">
        <v>31</v>
      </c>
      <c r="T163" s="8" t="s">
        <v>31</v>
      </c>
      <c r="U163" s="8" t="s">
        <v>31</v>
      </c>
      <c r="V163" s="8" t="s">
        <v>31</v>
      </c>
      <c r="W163" s="8" t="s">
        <v>31</v>
      </c>
      <c r="X163" s="8" t="s">
        <v>31</v>
      </c>
      <c r="Y163" s="8" t="s">
        <v>31</v>
      </c>
      <c r="Z163" s="8" t="s">
        <v>31</v>
      </c>
      <c r="AA163" s="8" t="s">
        <v>564</v>
      </c>
      <c r="AB163" s="5"/>
      <c r="AC163" s="5"/>
      <c r="AD163" s="5"/>
      <c r="AE163" s="5"/>
    </row>
    <row r="164" spans="1:31" x14ac:dyDescent="0.2">
      <c r="A164" s="5" t="s">
        <v>565</v>
      </c>
      <c r="B164" s="5" t="s">
        <v>566</v>
      </c>
      <c r="C164" s="5">
        <v>2016</v>
      </c>
      <c r="D164" s="5" t="s">
        <v>567</v>
      </c>
      <c r="E164" s="5" t="s">
        <v>568</v>
      </c>
      <c r="F164" s="5" t="s">
        <v>569</v>
      </c>
      <c r="G164" s="5">
        <v>1</v>
      </c>
      <c r="H164" s="24">
        <v>1</v>
      </c>
      <c r="I164" s="5">
        <v>40</v>
      </c>
      <c r="J164" s="5" t="s">
        <v>96</v>
      </c>
      <c r="K164" s="5" t="s">
        <v>570</v>
      </c>
      <c r="L164" s="5" t="s">
        <v>31</v>
      </c>
      <c r="M164" s="5" t="s">
        <v>31</v>
      </c>
      <c r="N164" s="5" t="s">
        <v>31</v>
      </c>
      <c r="O164" s="15" t="s">
        <v>31</v>
      </c>
      <c r="P164" s="5" t="s">
        <v>31</v>
      </c>
      <c r="Q164" s="5" t="s">
        <v>571</v>
      </c>
      <c r="R164" s="5" t="s">
        <v>31</v>
      </c>
      <c r="S164" s="5" t="s">
        <v>31</v>
      </c>
      <c r="T164" s="5"/>
      <c r="U164" s="5"/>
      <c r="V164" s="5"/>
      <c r="W164" s="5" t="s">
        <v>31</v>
      </c>
      <c r="X164" s="5" t="s">
        <v>31</v>
      </c>
      <c r="Y164" s="5" t="s">
        <v>31</v>
      </c>
      <c r="Z164" s="5" t="s">
        <v>31</v>
      </c>
      <c r="AA164" s="5" t="s">
        <v>572</v>
      </c>
      <c r="AB164" s="5"/>
      <c r="AC164" s="5"/>
      <c r="AD164" s="5"/>
      <c r="AE164" s="5"/>
    </row>
    <row r="165" spans="1:31" x14ac:dyDescent="0.2">
      <c r="A165" s="7" t="s">
        <v>573</v>
      </c>
      <c r="B165" s="7" t="s">
        <v>574</v>
      </c>
      <c r="C165" s="7">
        <v>2017</v>
      </c>
      <c r="D165" s="7" t="s">
        <v>483</v>
      </c>
      <c r="E165" s="7" t="s">
        <v>72</v>
      </c>
      <c r="F165" s="7" t="s">
        <v>575</v>
      </c>
      <c r="G165" s="7">
        <v>1</v>
      </c>
      <c r="H165" s="23">
        <v>1</v>
      </c>
      <c r="I165" s="7">
        <v>41</v>
      </c>
      <c r="J165" s="7" t="s">
        <v>96</v>
      </c>
      <c r="K165" s="7" t="s">
        <v>576</v>
      </c>
      <c r="L165" s="7" t="s">
        <v>577</v>
      </c>
      <c r="M165" s="7" t="s">
        <v>422</v>
      </c>
      <c r="N165" s="7" t="s">
        <v>31</v>
      </c>
      <c r="O165" s="13" t="s">
        <v>578</v>
      </c>
      <c r="P165" s="7" t="s">
        <v>579</v>
      </c>
      <c r="Q165" s="7" t="s">
        <v>580</v>
      </c>
      <c r="R165" s="7" t="s">
        <v>581</v>
      </c>
      <c r="S165" s="5"/>
      <c r="T165" s="5"/>
      <c r="U165" s="5"/>
      <c r="V165" s="5"/>
      <c r="W165" s="7" t="s">
        <v>582</v>
      </c>
      <c r="X165" s="7" t="s">
        <v>31</v>
      </c>
      <c r="Y165" s="7" t="s">
        <v>31</v>
      </c>
      <c r="Z165" s="7" t="s">
        <v>31</v>
      </c>
      <c r="AA165" s="7"/>
      <c r="AB165" s="5"/>
      <c r="AC165" s="5"/>
      <c r="AD165" s="5"/>
      <c r="AE165" s="5"/>
    </row>
    <row r="166" spans="1:31" x14ac:dyDescent="0.2">
      <c r="A166" s="5" t="s">
        <v>583</v>
      </c>
      <c r="B166" s="5" t="s">
        <v>584</v>
      </c>
      <c r="C166" s="5">
        <v>2017</v>
      </c>
      <c r="D166" s="5" t="s">
        <v>585</v>
      </c>
      <c r="E166" s="5" t="s">
        <v>586</v>
      </c>
      <c r="F166" s="5" t="s">
        <v>587</v>
      </c>
      <c r="G166" s="5">
        <v>1</v>
      </c>
      <c r="H166" s="24">
        <v>1</v>
      </c>
      <c r="I166" s="5" t="s">
        <v>31</v>
      </c>
      <c r="J166" s="5" t="s">
        <v>141</v>
      </c>
      <c r="K166" s="5" t="s">
        <v>588</v>
      </c>
      <c r="L166" s="5" t="s">
        <v>31</v>
      </c>
      <c r="M166" s="5" t="s">
        <v>31</v>
      </c>
      <c r="N166" s="5" t="s">
        <v>31</v>
      </c>
      <c r="O166" s="15" t="s">
        <v>31</v>
      </c>
      <c r="P166" s="5" t="s">
        <v>31</v>
      </c>
      <c r="Q166" s="5" t="s">
        <v>31</v>
      </c>
      <c r="R166" s="5" t="s">
        <v>162</v>
      </c>
      <c r="S166" s="5" t="s">
        <v>589</v>
      </c>
      <c r="T166" s="5"/>
      <c r="U166" s="5"/>
      <c r="V166" s="5"/>
      <c r="W166" s="5"/>
      <c r="X166" s="5" t="s">
        <v>31</v>
      </c>
      <c r="Y166" s="5" t="s">
        <v>31</v>
      </c>
      <c r="Z166" s="5" t="s">
        <v>31</v>
      </c>
      <c r="AA166" s="5" t="s">
        <v>590</v>
      </c>
      <c r="AB166" s="5"/>
      <c r="AC166" s="5"/>
      <c r="AD166" s="5"/>
      <c r="AE166" s="5"/>
    </row>
    <row r="167" spans="1:31" x14ac:dyDescent="0.2">
      <c r="A167" s="8" t="s">
        <v>591</v>
      </c>
      <c r="B167" s="8" t="s">
        <v>592</v>
      </c>
      <c r="C167" s="8">
        <v>2018</v>
      </c>
      <c r="D167" s="8" t="s">
        <v>64</v>
      </c>
      <c r="E167" s="5"/>
      <c r="F167" s="5"/>
      <c r="G167" s="5"/>
      <c r="H167" s="24"/>
      <c r="I167" s="5"/>
      <c r="J167" s="5"/>
      <c r="K167" s="5"/>
      <c r="L167" s="5"/>
      <c r="M167" s="5"/>
      <c r="N167" s="5"/>
      <c r="O167" s="1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</row>
    <row r="168" spans="1:31" x14ac:dyDescent="0.2">
      <c r="A168" s="5" t="s">
        <v>593</v>
      </c>
      <c r="B168" s="5" t="s">
        <v>594</v>
      </c>
      <c r="C168" s="5">
        <v>2018</v>
      </c>
      <c r="D168" s="5" t="s">
        <v>595</v>
      </c>
      <c r="E168" s="5" t="s">
        <v>596</v>
      </c>
      <c r="F168" s="5" t="s">
        <v>587</v>
      </c>
      <c r="G168" s="5">
        <v>5</v>
      </c>
      <c r="H168" s="24">
        <v>5</v>
      </c>
      <c r="I168" s="5" t="s">
        <v>31</v>
      </c>
      <c r="J168" s="5" t="s">
        <v>31</v>
      </c>
      <c r="K168" s="5" t="s">
        <v>31</v>
      </c>
      <c r="L168" s="5" t="s">
        <v>31</v>
      </c>
      <c r="M168" s="5" t="s">
        <v>597</v>
      </c>
      <c r="N168" s="5" t="s">
        <v>31</v>
      </c>
      <c r="O168" s="15" t="s">
        <v>31</v>
      </c>
      <c r="P168" s="5" t="s">
        <v>31</v>
      </c>
      <c r="Q168" s="5" t="s">
        <v>31</v>
      </c>
      <c r="R168" s="5" t="s">
        <v>598</v>
      </c>
      <c r="S168" s="5" t="s">
        <v>599</v>
      </c>
      <c r="T168" s="5"/>
      <c r="U168" s="5"/>
      <c r="V168" s="5"/>
      <c r="W168" s="5" t="s">
        <v>31</v>
      </c>
      <c r="X168" s="5" t="s">
        <v>31</v>
      </c>
      <c r="Y168" s="5" t="s">
        <v>31</v>
      </c>
      <c r="Z168" s="5" t="s">
        <v>31</v>
      </c>
      <c r="AA168" s="5" t="s">
        <v>590</v>
      </c>
      <c r="AB168" s="5"/>
      <c r="AC168" s="5"/>
      <c r="AD168" s="5"/>
      <c r="AE168" s="5"/>
    </row>
    <row r="169" spans="1:31" s="10" customFormat="1" x14ac:dyDescent="0.2">
      <c r="A169" s="10" t="s">
        <v>600</v>
      </c>
      <c r="B169" s="10" t="s">
        <v>601</v>
      </c>
      <c r="C169" s="10">
        <v>2019</v>
      </c>
      <c r="D169" s="10" t="s">
        <v>602</v>
      </c>
      <c r="F169" s="10" t="s">
        <v>587</v>
      </c>
      <c r="H169" s="26">
        <v>243</v>
      </c>
      <c r="I169" s="10" t="s">
        <v>603</v>
      </c>
      <c r="J169" s="10" t="s">
        <v>604</v>
      </c>
      <c r="K169" s="10" t="s">
        <v>142</v>
      </c>
      <c r="M169" s="10" t="s">
        <v>422</v>
      </c>
      <c r="O169" s="17">
        <v>7.6</v>
      </c>
      <c r="P169" s="10" t="s">
        <v>605</v>
      </c>
      <c r="Q169" s="10">
        <v>2.7</v>
      </c>
      <c r="R169" s="10" t="s">
        <v>606</v>
      </c>
      <c r="W169" s="10" t="s">
        <v>607</v>
      </c>
      <c r="Z169" s="10" t="s">
        <v>608</v>
      </c>
    </row>
    <row r="170" spans="1:31" s="10" customFormat="1" x14ac:dyDescent="0.2">
      <c r="A170" s="10" t="s">
        <v>600</v>
      </c>
      <c r="B170" s="10" t="s">
        <v>601</v>
      </c>
      <c r="C170" s="10">
        <v>2019</v>
      </c>
      <c r="D170" s="10" t="s">
        <v>602</v>
      </c>
      <c r="F170" s="10" t="s">
        <v>609</v>
      </c>
      <c r="H170" s="26"/>
      <c r="O170" s="17"/>
    </row>
    <row r="171" spans="1:31" s="10" customFormat="1" x14ac:dyDescent="0.2">
      <c r="A171" s="10" t="s">
        <v>600</v>
      </c>
      <c r="B171" s="10" t="s">
        <v>601</v>
      </c>
      <c r="C171" s="10">
        <v>2019</v>
      </c>
      <c r="D171" s="10" t="s">
        <v>602</v>
      </c>
      <c r="F171" s="10" t="s">
        <v>610</v>
      </c>
      <c r="H171" s="26"/>
      <c r="O171" s="17"/>
    </row>
    <row r="172" spans="1:31" s="10" customFormat="1" x14ac:dyDescent="0.2">
      <c r="A172" s="10" t="s">
        <v>600</v>
      </c>
      <c r="B172" s="10" t="s">
        <v>601</v>
      </c>
      <c r="C172" s="10">
        <v>2019</v>
      </c>
      <c r="D172" s="10" t="s">
        <v>602</v>
      </c>
      <c r="F172" s="10" t="s">
        <v>611</v>
      </c>
      <c r="H172" s="26"/>
      <c r="O172" s="17"/>
    </row>
    <row r="173" spans="1:31" s="10" customFormat="1" x14ac:dyDescent="0.2">
      <c r="A173" s="10" t="s">
        <v>600</v>
      </c>
      <c r="B173" s="10" t="s">
        <v>601</v>
      </c>
      <c r="C173" s="10">
        <v>2019</v>
      </c>
      <c r="D173" s="10" t="s">
        <v>602</v>
      </c>
      <c r="F173" s="10" t="s">
        <v>612</v>
      </c>
      <c r="H173" s="26"/>
      <c r="O173" s="17"/>
    </row>
    <row r="174" spans="1:31" s="10" customFormat="1" x14ac:dyDescent="0.2">
      <c r="A174" s="10" t="s">
        <v>600</v>
      </c>
      <c r="B174" s="10" t="s">
        <v>601</v>
      </c>
      <c r="C174" s="10">
        <v>2019</v>
      </c>
      <c r="D174" s="10" t="s">
        <v>602</v>
      </c>
      <c r="F174" s="10" t="s">
        <v>613</v>
      </c>
      <c r="H174" s="26"/>
      <c r="O174" s="17"/>
    </row>
    <row r="175" spans="1:31" s="10" customFormat="1" x14ac:dyDescent="0.2">
      <c r="A175" s="10" t="s">
        <v>600</v>
      </c>
      <c r="B175" s="10" t="s">
        <v>601</v>
      </c>
      <c r="C175" s="10">
        <v>2019</v>
      </c>
      <c r="D175" s="10" t="s">
        <v>602</v>
      </c>
      <c r="F175" s="10" t="s">
        <v>614</v>
      </c>
      <c r="H175" s="26"/>
      <c r="O175" s="17"/>
    </row>
    <row r="176" spans="1:31" s="10" customFormat="1" x14ac:dyDescent="0.2">
      <c r="A176" s="10" t="s">
        <v>600</v>
      </c>
      <c r="B176" s="10" t="s">
        <v>601</v>
      </c>
      <c r="C176" s="10">
        <v>2019</v>
      </c>
      <c r="D176" s="10" t="s">
        <v>602</v>
      </c>
      <c r="F176" s="10" t="s">
        <v>615</v>
      </c>
      <c r="H176" s="26"/>
      <c r="O176" s="17"/>
    </row>
    <row r="177" spans="1:31" s="10" customFormat="1" x14ac:dyDescent="0.2">
      <c r="A177" s="10" t="s">
        <v>600</v>
      </c>
      <c r="B177" s="10" t="s">
        <v>601</v>
      </c>
      <c r="C177" s="10">
        <v>2019</v>
      </c>
      <c r="D177" s="10" t="s">
        <v>602</v>
      </c>
      <c r="F177" s="10" t="s">
        <v>616</v>
      </c>
      <c r="H177" s="26"/>
      <c r="O177" s="17"/>
    </row>
    <row r="178" spans="1:31" s="10" customFormat="1" x14ac:dyDescent="0.2">
      <c r="A178" s="10" t="s">
        <v>600</v>
      </c>
      <c r="B178" s="10" t="s">
        <v>601</v>
      </c>
      <c r="C178" s="10">
        <v>2019</v>
      </c>
      <c r="D178" s="10" t="s">
        <v>602</v>
      </c>
      <c r="F178" s="10" t="s">
        <v>617</v>
      </c>
      <c r="H178" s="26"/>
      <c r="O178" s="17"/>
    </row>
    <row r="179" spans="1:31" s="10" customFormat="1" x14ac:dyDescent="0.2">
      <c r="A179" s="10" t="s">
        <v>618</v>
      </c>
      <c r="B179" s="10" t="s">
        <v>619</v>
      </c>
      <c r="C179" s="10">
        <v>2020</v>
      </c>
      <c r="D179" s="10" t="s">
        <v>620</v>
      </c>
      <c r="E179" s="10" t="s">
        <v>621</v>
      </c>
      <c r="F179" s="10" t="s">
        <v>622</v>
      </c>
      <c r="H179" s="26">
        <v>1</v>
      </c>
      <c r="I179" s="10" t="s">
        <v>31</v>
      </c>
      <c r="J179" s="10" t="s">
        <v>31</v>
      </c>
      <c r="K179" s="10" t="s">
        <v>524</v>
      </c>
      <c r="L179" s="10" t="s">
        <v>31</v>
      </c>
      <c r="M179" s="10" t="s">
        <v>31</v>
      </c>
      <c r="N179" s="10" t="s">
        <v>31</v>
      </c>
      <c r="O179" s="17" t="s">
        <v>31</v>
      </c>
      <c r="P179" s="10" t="s">
        <v>31</v>
      </c>
      <c r="Q179" s="10" t="s">
        <v>31</v>
      </c>
      <c r="R179" s="10" t="s">
        <v>31</v>
      </c>
      <c r="W179" s="10" t="s">
        <v>31</v>
      </c>
      <c r="X179" s="10" t="s">
        <v>31</v>
      </c>
      <c r="Y179" s="10" t="s">
        <v>31</v>
      </c>
      <c r="Z179" s="10" t="s">
        <v>31</v>
      </c>
    </row>
    <row r="180" spans="1:31" x14ac:dyDescent="0.2">
      <c r="A180" s="7" t="s">
        <v>623</v>
      </c>
      <c r="B180" s="7" t="s">
        <v>624</v>
      </c>
      <c r="C180" s="7">
        <v>2020</v>
      </c>
      <c r="D180" s="7" t="s">
        <v>625</v>
      </c>
      <c r="E180" s="7" t="s">
        <v>72</v>
      </c>
      <c r="F180" s="7" t="s">
        <v>339</v>
      </c>
      <c r="G180" s="7">
        <v>1</v>
      </c>
      <c r="H180" s="23">
        <v>1</v>
      </c>
      <c r="I180" s="7">
        <v>49</v>
      </c>
      <c r="J180" s="7" t="s">
        <v>96</v>
      </c>
      <c r="K180" s="7" t="s">
        <v>626</v>
      </c>
      <c r="L180" s="7" t="s">
        <v>627</v>
      </c>
      <c r="M180" s="7" t="s">
        <v>628</v>
      </c>
      <c r="N180" s="7">
        <v>44479</v>
      </c>
      <c r="O180" s="13">
        <v>38270</v>
      </c>
      <c r="P180" s="7" t="s">
        <v>31</v>
      </c>
      <c r="Q180" s="7" t="s">
        <v>629</v>
      </c>
      <c r="R180" s="7" t="s">
        <v>31</v>
      </c>
      <c r="S180" s="7" t="s">
        <v>630</v>
      </c>
      <c r="T180" s="7" t="s">
        <v>631</v>
      </c>
      <c r="U180" s="7" t="s">
        <v>31</v>
      </c>
      <c r="V180" s="7" t="s">
        <v>31</v>
      </c>
      <c r="W180" s="7" t="s">
        <v>31</v>
      </c>
      <c r="X180" s="7" t="s">
        <v>632</v>
      </c>
      <c r="Y180" s="5"/>
      <c r="Z180" s="5"/>
      <c r="AA180" s="5"/>
      <c r="AB180" s="5"/>
    </row>
    <row r="181" spans="1:31" x14ac:dyDescent="0.2">
      <c r="A181" s="5" t="s">
        <v>758</v>
      </c>
      <c r="B181" s="5" t="s">
        <v>759</v>
      </c>
      <c r="C181" s="5">
        <v>2018</v>
      </c>
      <c r="D181" s="5" t="s">
        <v>760</v>
      </c>
      <c r="E181" s="5"/>
      <c r="F181" s="5" t="s">
        <v>761</v>
      </c>
      <c r="G181" s="5">
        <v>12</v>
      </c>
      <c r="H181" s="24"/>
      <c r="I181" s="5"/>
      <c r="J181" s="5"/>
      <c r="K181" s="5" t="s">
        <v>762</v>
      </c>
      <c r="L181" s="5"/>
      <c r="M181" s="5"/>
      <c r="N181" s="5"/>
      <c r="O181" s="1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</row>
    <row r="182" spans="1:31" x14ac:dyDescent="0.2">
      <c r="A182" s="5"/>
      <c r="B182" s="5"/>
      <c r="C182" s="5"/>
      <c r="D182" s="5"/>
      <c r="E182" s="5"/>
      <c r="F182" s="5"/>
      <c r="G182" s="5"/>
      <c r="H182" s="24"/>
      <c r="I182" s="5"/>
      <c r="J182" s="5"/>
      <c r="K182" s="5"/>
      <c r="L182" s="5"/>
      <c r="M182" s="5"/>
      <c r="N182" s="5"/>
      <c r="O182" s="1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</row>
    <row r="183" spans="1:31" x14ac:dyDescent="0.2">
      <c r="A183" s="5"/>
      <c r="B183" s="5"/>
      <c r="C183" s="5"/>
      <c r="D183" s="5"/>
      <c r="E183" s="5"/>
      <c r="F183" s="5"/>
      <c r="G183" s="5"/>
      <c r="H183" s="24"/>
      <c r="I183" s="5"/>
      <c r="J183" s="5"/>
      <c r="K183" s="5"/>
      <c r="L183" s="5"/>
      <c r="M183" s="5"/>
      <c r="N183" s="5"/>
      <c r="O183" s="1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</row>
    <row r="184" spans="1:31" x14ac:dyDescent="0.2">
      <c r="A184" s="5"/>
      <c r="B184" s="5"/>
      <c r="C184" s="5"/>
      <c r="D184" s="5"/>
      <c r="E184" s="5"/>
      <c r="F184" s="5"/>
      <c r="G184" s="5"/>
      <c r="H184" s="24"/>
      <c r="I184" s="5"/>
      <c r="J184" s="5"/>
      <c r="K184" s="5"/>
      <c r="L184" s="5"/>
      <c r="M184" s="5"/>
      <c r="N184" s="5"/>
      <c r="O184" s="1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</row>
    <row r="185" spans="1:31" x14ac:dyDescent="0.2">
      <c r="A185" s="5"/>
      <c r="B185" s="5"/>
      <c r="C185" s="5"/>
      <c r="D185" s="5"/>
      <c r="E185" s="5"/>
      <c r="F185" s="5"/>
      <c r="G185" s="5"/>
      <c r="H185" s="24"/>
      <c r="I185" s="5"/>
      <c r="J185" s="5"/>
      <c r="K185" s="5"/>
      <c r="L185" s="5"/>
      <c r="M185" s="5"/>
      <c r="N185" s="5"/>
      <c r="O185" s="1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</row>
    <row r="186" spans="1:31" x14ac:dyDescent="0.2">
      <c r="A186" s="5"/>
      <c r="B186" s="5"/>
      <c r="C186" s="5"/>
      <c r="D186" s="5"/>
      <c r="E186" s="5"/>
      <c r="F186" s="5"/>
      <c r="G186" s="5"/>
      <c r="H186" s="24"/>
      <c r="I186" s="5"/>
      <c r="J186" s="5"/>
      <c r="K186" s="5"/>
      <c r="L186" s="5"/>
      <c r="M186" s="5"/>
      <c r="N186" s="5"/>
      <c r="O186" s="1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</row>
    <row r="187" spans="1:31" x14ac:dyDescent="0.2">
      <c r="A187" s="5"/>
      <c r="B187" s="5"/>
      <c r="C187" s="5"/>
      <c r="D187" s="5"/>
      <c r="E187" s="5"/>
      <c r="F187" s="5"/>
      <c r="G187" s="5"/>
      <c r="H187" s="24"/>
      <c r="I187" s="5"/>
      <c r="J187" s="5"/>
      <c r="K187" s="5"/>
      <c r="L187" s="5"/>
      <c r="M187" s="5"/>
      <c r="N187" s="5"/>
      <c r="O187" s="1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</row>
    <row r="188" spans="1:31" x14ac:dyDescent="0.2">
      <c r="A188" s="5"/>
      <c r="B188" s="5"/>
      <c r="C188" s="5"/>
      <c r="D188" s="5"/>
      <c r="E188" s="5"/>
      <c r="F188" s="5"/>
      <c r="G188" s="5"/>
      <c r="H188" s="24"/>
      <c r="I188" s="5"/>
      <c r="J188" s="5"/>
      <c r="K188" s="5"/>
      <c r="L188" s="5"/>
      <c r="M188" s="5"/>
      <c r="N188" s="5"/>
      <c r="O188" s="1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</row>
    <row r="189" spans="1:31" x14ac:dyDescent="0.2">
      <c r="A189" s="5"/>
      <c r="B189" s="5"/>
      <c r="C189" s="5"/>
      <c r="D189" s="5"/>
      <c r="E189" s="5"/>
      <c r="F189" s="5"/>
      <c r="G189" s="5"/>
      <c r="H189" s="24"/>
      <c r="I189" s="5"/>
      <c r="J189" s="5"/>
      <c r="K189" s="5"/>
      <c r="L189" s="5"/>
      <c r="M189" s="5"/>
      <c r="N189" s="5"/>
      <c r="O189" s="1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</row>
    <row r="190" spans="1:31" x14ac:dyDescent="0.2">
      <c r="A190" s="5"/>
      <c r="B190" s="5"/>
      <c r="C190" s="5"/>
      <c r="D190" s="5"/>
      <c r="E190" s="5"/>
      <c r="F190" s="5"/>
      <c r="G190" s="5"/>
      <c r="H190" s="24"/>
      <c r="I190" s="5"/>
      <c r="J190" s="5"/>
      <c r="K190" s="5"/>
      <c r="L190" s="5"/>
      <c r="M190" s="5"/>
      <c r="N190" s="5"/>
      <c r="O190" s="1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</row>
    <row r="191" spans="1:31" x14ac:dyDescent="0.2">
      <c r="A191" s="5"/>
      <c r="B191" s="5"/>
      <c r="C191" s="5"/>
      <c r="D191" s="5"/>
      <c r="E191" s="5"/>
      <c r="F191" s="5"/>
      <c r="G191" s="5"/>
      <c r="H191" s="24"/>
      <c r="I191" s="5"/>
      <c r="J191" s="5"/>
      <c r="K191" s="5"/>
      <c r="L191" s="5"/>
      <c r="M191" s="5"/>
      <c r="N191" s="5"/>
      <c r="O191" s="1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</row>
    <row r="192" spans="1:31" x14ac:dyDescent="0.2">
      <c r="A192" s="5"/>
      <c r="B192" s="5"/>
      <c r="C192" s="5"/>
      <c r="D192" s="5"/>
      <c r="E192" s="5"/>
      <c r="F192" s="5"/>
      <c r="G192" s="5"/>
      <c r="H192" s="24"/>
      <c r="I192" s="5"/>
      <c r="J192" s="5"/>
      <c r="K192" s="5"/>
      <c r="L192" s="5"/>
      <c r="M192" s="5"/>
      <c r="N192" s="5"/>
      <c r="O192" s="1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</row>
    <row r="193" spans="1:31" x14ac:dyDescent="0.2">
      <c r="A193" s="5"/>
      <c r="B193" s="5"/>
      <c r="C193" s="5"/>
      <c r="D193" s="5"/>
      <c r="E193" s="5"/>
      <c r="F193" s="5"/>
      <c r="G193" s="5"/>
      <c r="H193" s="24"/>
      <c r="I193" s="5"/>
      <c r="J193" s="5"/>
      <c r="K193" s="5"/>
      <c r="L193" s="5"/>
      <c r="M193" s="5"/>
      <c r="N193" s="5"/>
      <c r="O193" s="1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</row>
    <row r="194" spans="1:31" x14ac:dyDescent="0.2">
      <c r="A194" s="5"/>
      <c r="B194" s="5"/>
      <c r="C194" s="5"/>
      <c r="D194" s="5"/>
      <c r="E194" s="5"/>
      <c r="F194" s="5"/>
      <c r="G194" s="5"/>
      <c r="H194" s="24"/>
      <c r="I194" s="5"/>
      <c r="J194" s="5"/>
      <c r="K194" s="5"/>
      <c r="L194" s="5"/>
      <c r="M194" s="5"/>
      <c r="N194" s="5"/>
      <c r="O194" s="1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</row>
    <row r="195" spans="1:31" x14ac:dyDescent="0.2">
      <c r="A195" s="5"/>
      <c r="B195" s="5"/>
      <c r="C195" s="5"/>
      <c r="D195" s="5"/>
      <c r="E195" s="5"/>
      <c r="F195" s="5"/>
      <c r="G195" s="5"/>
      <c r="H195" s="24"/>
      <c r="I195" s="5"/>
      <c r="J195" s="5"/>
      <c r="K195" s="5"/>
      <c r="L195" s="5"/>
      <c r="M195" s="5"/>
      <c r="N195" s="5"/>
      <c r="O195" s="1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</row>
    <row r="196" spans="1:31" x14ac:dyDescent="0.2">
      <c r="A196" s="5"/>
      <c r="B196" s="5"/>
      <c r="C196" s="5"/>
      <c r="D196" s="5"/>
      <c r="E196" s="5"/>
      <c r="F196" s="5"/>
      <c r="G196" s="5"/>
      <c r="H196" s="24"/>
      <c r="I196" s="5"/>
      <c r="J196" s="5"/>
      <c r="K196" s="5"/>
      <c r="L196" s="5"/>
      <c r="M196" s="5"/>
      <c r="N196" s="5"/>
      <c r="O196" s="1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</row>
    <row r="197" spans="1:31" x14ac:dyDescent="0.2">
      <c r="A197" s="5"/>
      <c r="B197" s="5"/>
      <c r="C197" s="5"/>
      <c r="D197" s="5"/>
      <c r="E197" s="5"/>
      <c r="F197" s="5"/>
      <c r="G197" s="5"/>
      <c r="H197" s="24"/>
      <c r="I197" s="5"/>
      <c r="J197" s="5"/>
      <c r="K197" s="5"/>
      <c r="L197" s="5"/>
      <c r="M197" s="5"/>
      <c r="N197" s="5"/>
      <c r="O197" s="1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</row>
    <row r="198" spans="1:31" x14ac:dyDescent="0.2">
      <c r="A198" s="5"/>
      <c r="B198" s="5"/>
      <c r="C198" s="5"/>
      <c r="D198" s="5"/>
      <c r="E198" s="5"/>
      <c r="F198" s="5"/>
      <c r="G198" s="5"/>
      <c r="H198" s="24"/>
      <c r="I198" s="5"/>
      <c r="J198" s="5"/>
      <c r="K198" s="5"/>
      <c r="L198" s="5"/>
      <c r="M198" s="5"/>
      <c r="N198" s="5"/>
      <c r="O198" s="1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</row>
    <row r="199" spans="1:31" x14ac:dyDescent="0.2">
      <c r="A199" s="5"/>
      <c r="B199" s="5"/>
      <c r="C199" s="5"/>
      <c r="D199" s="5"/>
      <c r="E199" s="5"/>
      <c r="F199" s="5"/>
      <c r="G199" s="5"/>
      <c r="H199" s="24"/>
      <c r="I199" s="5"/>
      <c r="J199" s="5"/>
      <c r="K199" s="5"/>
      <c r="L199" s="5"/>
      <c r="M199" s="5"/>
      <c r="N199" s="5"/>
      <c r="O199" s="1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</row>
    <row r="200" spans="1:31" x14ac:dyDescent="0.2">
      <c r="A200" s="5"/>
      <c r="B200" s="5"/>
      <c r="C200" s="5"/>
      <c r="D200" s="5"/>
      <c r="E200" s="5"/>
      <c r="F200" s="5"/>
      <c r="G200" s="5"/>
      <c r="H200" s="24"/>
      <c r="I200" s="5"/>
      <c r="J200" s="5"/>
      <c r="K200" s="5"/>
      <c r="L200" s="5"/>
      <c r="M200" s="5"/>
      <c r="N200" s="5"/>
      <c r="O200" s="1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</row>
    <row r="201" spans="1:31" x14ac:dyDescent="0.2">
      <c r="A201" s="5"/>
      <c r="B201" s="5"/>
      <c r="C201" s="5"/>
      <c r="D201" s="5"/>
      <c r="E201" s="5"/>
      <c r="F201" s="5"/>
      <c r="G201" s="5"/>
      <c r="H201" s="24"/>
      <c r="I201" s="5"/>
      <c r="J201" s="5"/>
      <c r="K201" s="5"/>
      <c r="L201" s="5"/>
      <c r="M201" s="5"/>
      <c r="N201" s="5"/>
      <c r="O201" s="1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</row>
    <row r="202" spans="1:31" x14ac:dyDescent="0.2">
      <c r="A202" s="5"/>
      <c r="B202" s="5"/>
      <c r="C202" s="5"/>
      <c r="D202" s="5"/>
      <c r="E202" s="5"/>
      <c r="F202" s="5"/>
      <c r="G202" s="5"/>
      <c r="H202" s="24"/>
      <c r="I202" s="5"/>
      <c r="J202" s="5"/>
      <c r="K202" s="5"/>
      <c r="L202" s="5"/>
      <c r="M202" s="5"/>
      <c r="N202" s="5"/>
      <c r="O202" s="1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</row>
    <row r="203" spans="1:31" x14ac:dyDescent="0.2">
      <c r="A203" s="5"/>
      <c r="B203" s="5"/>
      <c r="C203" s="5"/>
      <c r="D203" s="5"/>
      <c r="E203" s="5"/>
      <c r="F203" s="5"/>
      <c r="G203" s="5"/>
      <c r="H203" s="24"/>
      <c r="I203" s="5"/>
      <c r="J203" s="5"/>
      <c r="K203" s="5"/>
      <c r="L203" s="5"/>
      <c r="M203" s="5"/>
      <c r="N203" s="5"/>
      <c r="O203" s="1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</row>
    <row r="204" spans="1:31" x14ac:dyDescent="0.2">
      <c r="A204" s="5"/>
      <c r="B204" s="5"/>
      <c r="C204" s="5"/>
      <c r="D204" s="5"/>
      <c r="E204" s="5"/>
      <c r="F204" s="5"/>
      <c r="G204" s="5"/>
      <c r="H204" s="24"/>
      <c r="I204" s="5"/>
      <c r="J204" s="5"/>
      <c r="K204" s="5"/>
      <c r="L204" s="5"/>
      <c r="M204" s="5"/>
      <c r="N204" s="5"/>
      <c r="O204" s="1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</row>
    <row r="205" spans="1:31" x14ac:dyDescent="0.2">
      <c r="A205" s="5"/>
      <c r="B205" s="5"/>
      <c r="C205" s="5"/>
      <c r="D205" s="5"/>
      <c r="E205" s="5"/>
      <c r="F205" s="5"/>
      <c r="G205" s="5"/>
      <c r="H205" s="24"/>
      <c r="I205" s="5"/>
      <c r="J205" s="5"/>
      <c r="K205" s="5"/>
      <c r="L205" s="5"/>
      <c r="M205" s="5"/>
      <c r="N205" s="5"/>
      <c r="O205" s="1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</row>
    <row r="206" spans="1:31" x14ac:dyDescent="0.2">
      <c r="A206" s="5"/>
      <c r="B206" s="5"/>
      <c r="C206" s="5"/>
      <c r="D206" s="5"/>
      <c r="E206" s="5"/>
      <c r="F206" s="5"/>
      <c r="G206" s="5"/>
      <c r="H206" s="24"/>
      <c r="I206" s="5"/>
      <c r="J206" s="5"/>
      <c r="K206" s="5"/>
      <c r="L206" s="5"/>
      <c r="M206" s="5"/>
      <c r="N206" s="5"/>
      <c r="O206" s="1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</row>
    <row r="207" spans="1:31" x14ac:dyDescent="0.2">
      <c r="A207" s="5"/>
      <c r="B207" s="5"/>
      <c r="C207" s="5"/>
      <c r="D207" s="5"/>
      <c r="E207" s="5"/>
      <c r="F207" s="5"/>
      <c r="G207" s="5"/>
      <c r="H207" s="24"/>
      <c r="I207" s="5"/>
      <c r="J207" s="5"/>
      <c r="K207" s="5"/>
      <c r="L207" s="5"/>
      <c r="M207" s="5"/>
      <c r="N207" s="5"/>
      <c r="O207" s="1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</row>
    <row r="208" spans="1:31" x14ac:dyDescent="0.2">
      <c r="A208" s="5"/>
      <c r="B208" s="5"/>
      <c r="C208" s="5"/>
      <c r="D208" s="5"/>
      <c r="E208" s="5"/>
      <c r="F208" s="5"/>
      <c r="G208" s="5"/>
      <c r="H208" s="24"/>
      <c r="I208" s="5"/>
      <c r="J208" s="5"/>
      <c r="K208" s="5"/>
      <c r="L208" s="5"/>
      <c r="M208" s="5"/>
      <c r="N208" s="5"/>
      <c r="O208" s="1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</row>
    <row r="209" spans="1:31" x14ac:dyDescent="0.2">
      <c r="A209" s="5"/>
      <c r="B209" s="5"/>
      <c r="C209" s="5"/>
      <c r="D209" s="5"/>
      <c r="E209" s="5"/>
      <c r="F209" s="5"/>
      <c r="G209" s="5"/>
      <c r="H209" s="24"/>
      <c r="I209" s="5"/>
      <c r="J209" s="5"/>
      <c r="K209" s="5"/>
      <c r="L209" s="5"/>
      <c r="M209" s="5"/>
      <c r="N209" s="5"/>
      <c r="O209" s="1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</row>
    <row r="210" spans="1:31" x14ac:dyDescent="0.2">
      <c r="A210" s="5"/>
      <c r="B210" s="5"/>
      <c r="C210" s="5"/>
      <c r="D210" s="5"/>
      <c r="E210" s="5"/>
      <c r="F210" s="5"/>
      <c r="G210" s="5"/>
      <c r="H210" s="24"/>
      <c r="I210" s="5"/>
      <c r="J210" s="5"/>
      <c r="K210" s="5"/>
      <c r="L210" s="5"/>
      <c r="M210" s="5"/>
      <c r="N210" s="5"/>
      <c r="O210" s="1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</row>
    <row r="211" spans="1:31" x14ac:dyDescent="0.2">
      <c r="A211" s="5"/>
      <c r="B211" s="5"/>
      <c r="C211" s="5"/>
      <c r="D211" s="5"/>
      <c r="E211" s="5"/>
      <c r="F211" s="5"/>
      <c r="G211" s="5"/>
      <c r="H211" s="24"/>
      <c r="I211" s="5"/>
      <c r="J211" s="5"/>
      <c r="K211" s="5"/>
      <c r="L211" s="5"/>
      <c r="M211" s="5"/>
      <c r="N211" s="5"/>
      <c r="O211" s="1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</row>
    <row r="212" spans="1:31" x14ac:dyDescent="0.2">
      <c r="A212" s="5"/>
      <c r="B212" s="5"/>
      <c r="C212" s="5"/>
      <c r="D212" s="5"/>
      <c r="E212" s="5"/>
      <c r="F212" s="5"/>
      <c r="G212" s="5"/>
      <c r="H212" s="24"/>
      <c r="I212" s="5"/>
      <c r="J212" s="5"/>
      <c r="K212" s="5"/>
      <c r="L212" s="5"/>
      <c r="M212" s="5"/>
      <c r="N212" s="5"/>
      <c r="O212" s="1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</row>
    <row r="213" spans="1:31" x14ac:dyDescent="0.2">
      <c r="A213" s="5"/>
      <c r="B213" s="5"/>
      <c r="C213" s="5"/>
      <c r="D213" s="5"/>
      <c r="E213" s="5"/>
      <c r="F213" s="5"/>
      <c r="G213" s="5"/>
      <c r="H213" s="24"/>
      <c r="I213" s="5"/>
      <c r="J213" s="5"/>
      <c r="K213" s="5"/>
      <c r="L213" s="5"/>
      <c r="M213" s="5"/>
      <c r="N213" s="5"/>
      <c r="O213" s="1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</row>
    <row r="214" spans="1:31" x14ac:dyDescent="0.2">
      <c r="A214" s="5"/>
      <c r="B214" s="5"/>
      <c r="C214" s="5"/>
      <c r="D214" s="5"/>
      <c r="E214" s="5"/>
      <c r="F214" s="5"/>
      <c r="G214" s="5"/>
      <c r="H214" s="24"/>
      <c r="I214" s="5"/>
      <c r="J214" s="5"/>
      <c r="K214" s="5"/>
      <c r="L214" s="5"/>
      <c r="M214" s="5"/>
      <c r="N214" s="5"/>
      <c r="O214" s="1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</row>
    <row r="215" spans="1:31" x14ac:dyDescent="0.2">
      <c r="A215" s="5"/>
      <c r="B215" s="5"/>
      <c r="C215" s="5"/>
      <c r="D215" s="5"/>
      <c r="E215" s="5"/>
      <c r="F215" s="5"/>
      <c r="G215" s="5"/>
      <c r="H215" s="24"/>
      <c r="I215" s="5"/>
      <c r="J215" s="5"/>
      <c r="K215" s="5"/>
      <c r="L215" s="5"/>
      <c r="M215" s="5"/>
      <c r="N215" s="5"/>
      <c r="O215" s="1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</row>
    <row r="216" spans="1:31" x14ac:dyDescent="0.2">
      <c r="A216" s="5"/>
      <c r="B216" s="5"/>
      <c r="C216" s="5"/>
      <c r="D216" s="5"/>
      <c r="E216" s="5"/>
      <c r="F216" s="5"/>
      <c r="G216" s="5"/>
      <c r="H216" s="24"/>
      <c r="I216" s="5"/>
      <c r="J216" s="5"/>
      <c r="K216" s="5"/>
      <c r="L216" s="5"/>
      <c r="M216" s="5"/>
      <c r="N216" s="5"/>
      <c r="O216" s="1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</row>
    <row r="217" spans="1:31" x14ac:dyDescent="0.2">
      <c r="A217" s="5"/>
      <c r="B217" s="5"/>
      <c r="C217" s="5"/>
      <c r="D217" s="5"/>
      <c r="E217" s="5"/>
      <c r="F217" s="5"/>
      <c r="G217" s="5"/>
      <c r="H217" s="24"/>
      <c r="I217" s="5"/>
      <c r="J217" s="5"/>
      <c r="K217" s="5"/>
      <c r="L217" s="5"/>
      <c r="M217" s="5"/>
      <c r="N217" s="5"/>
      <c r="O217" s="1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</row>
    <row r="218" spans="1:31" x14ac:dyDescent="0.2">
      <c r="A218" s="5"/>
      <c r="B218" s="5"/>
      <c r="C218" s="5"/>
      <c r="D218" s="5"/>
      <c r="E218" s="5"/>
      <c r="F218" s="5"/>
      <c r="G218" s="5"/>
      <c r="H218" s="24"/>
      <c r="I218" s="5"/>
      <c r="J218" s="5"/>
      <c r="K218" s="5"/>
      <c r="L218" s="5"/>
      <c r="M218" s="5"/>
      <c r="N218" s="5"/>
      <c r="O218" s="1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</row>
    <row r="219" spans="1:31" x14ac:dyDescent="0.2">
      <c r="A219" s="5"/>
      <c r="B219" s="5"/>
      <c r="C219" s="5"/>
      <c r="D219" s="5"/>
      <c r="E219" s="5"/>
      <c r="F219" s="5"/>
      <c r="G219" s="5"/>
      <c r="H219" s="24"/>
      <c r="I219" s="5"/>
      <c r="J219" s="5"/>
      <c r="K219" s="5"/>
      <c r="L219" s="5"/>
      <c r="M219" s="5"/>
      <c r="N219" s="5"/>
      <c r="O219" s="1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</row>
    <row r="220" spans="1:31" x14ac:dyDescent="0.2">
      <c r="A220" s="5"/>
      <c r="B220" s="5"/>
      <c r="C220" s="5"/>
      <c r="D220" s="5"/>
      <c r="E220" s="5"/>
      <c r="F220" s="5"/>
      <c r="G220" s="5"/>
      <c r="H220" s="24"/>
      <c r="I220" s="5"/>
      <c r="J220" s="5"/>
      <c r="K220" s="5"/>
      <c r="L220" s="5"/>
      <c r="M220" s="5"/>
      <c r="N220" s="5"/>
      <c r="O220" s="1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</row>
    <row r="221" spans="1:31" x14ac:dyDescent="0.2">
      <c r="A221" s="5"/>
      <c r="B221" s="5"/>
      <c r="C221" s="5"/>
      <c r="D221" s="5"/>
      <c r="E221" s="5"/>
      <c r="F221" s="5"/>
      <c r="G221" s="5"/>
      <c r="H221" s="24"/>
      <c r="I221" s="5"/>
      <c r="J221" s="5"/>
      <c r="K221" s="5"/>
      <c r="L221" s="5"/>
      <c r="M221" s="5"/>
      <c r="N221" s="5"/>
      <c r="O221" s="1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</row>
    <row r="222" spans="1:31" x14ac:dyDescent="0.2">
      <c r="A222" s="5"/>
      <c r="B222" s="5"/>
      <c r="C222" s="5"/>
      <c r="D222" s="5"/>
      <c r="E222" s="5"/>
      <c r="F222" s="5"/>
      <c r="G222" s="5"/>
      <c r="H222" s="24"/>
      <c r="I222" s="5"/>
      <c r="J222" s="5"/>
      <c r="K222" s="5"/>
      <c r="L222" s="5"/>
      <c r="M222" s="5"/>
      <c r="N222" s="5"/>
      <c r="O222" s="1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</row>
    <row r="223" spans="1:31" x14ac:dyDescent="0.2">
      <c r="A223" s="5"/>
      <c r="B223" s="5"/>
      <c r="C223" s="5"/>
      <c r="D223" s="5"/>
      <c r="E223" s="5"/>
      <c r="F223" s="5"/>
      <c r="G223" s="5"/>
      <c r="H223" s="24"/>
      <c r="I223" s="5"/>
      <c r="J223" s="5"/>
      <c r="K223" s="5"/>
      <c r="L223" s="5"/>
      <c r="M223" s="5"/>
      <c r="N223" s="5"/>
      <c r="O223" s="1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</row>
    <row r="224" spans="1:31" x14ac:dyDescent="0.2">
      <c r="A224" s="5"/>
      <c r="B224" s="5"/>
      <c r="C224" s="5"/>
      <c r="D224" s="5"/>
      <c r="E224" s="5"/>
      <c r="F224" s="5"/>
      <c r="G224" s="5"/>
      <c r="H224" s="24"/>
      <c r="I224" s="5"/>
      <c r="J224" s="5"/>
      <c r="K224" s="5"/>
      <c r="L224" s="5"/>
      <c r="M224" s="5"/>
      <c r="N224" s="5"/>
      <c r="O224" s="1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</row>
    <row r="225" spans="1:31" x14ac:dyDescent="0.2">
      <c r="A225" s="5"/>
      <c r="B225" s="5"/>
      <c r="C225" s="5"/>
      <c r="D225" s="5"/>
      <c r="E225" s="5"/>
      <c r="F225" s="5"/>
      <c r="G225" s="5"/>
      <c r="H225" s="24"/>
      <c r="I225" s="5"/>
      <c r="J225" s="5"/>
      <c r="K225" s="5"/>
      <c r="L225" s="5"/>
      <c r="M225" s="5"/>
      <c r="N225" s="5"/>
      <c r="O225" s="1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</row>
    <row r="226" spans="1:31" x14ac:dyDescent="0.2">
      <c r="A226" s="5"/>
      <c r="B226" s="5"/>
      <c r="C226" s="5"/>
      <c r="D226" s="5"/>
      <c r="E226" s="5"/>
      <c r="F226" s="5"/>
      <c r="G226" s="5"/>
      <c r="H226" s="24"/>
      <c r="I226" s="5"/>
      <c r="J226" s="5"/>
      <c r="K226" s="5"/>
      <c r="L226" s="5"/>
      <c r="M226" s="5"/>
      <c r="N226" s="5"/>
      <c r="O226" s="1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</row>
    <row r="227" spans="1:31" x14ac:dyDescent="0.2">
      <c r="A227" s="5"/>
      <c r="B227" s="5"/>
      <c r="C227" s="5"/>
      <c r="D227" s="5"/>
      <c r="E227" s="5"/>
      <c r="F227" s="5"/>
      <c r="G227" s="5"/>
      <c r="H227" s="24"/>
      <c r="I227" s="5"/>
      <c r="J227" s="5"/>
      <c r="K227" s="5"/>
      <c r="L227" s="5"/>
      <c r="M227" s="5"/>
      <c r="N227" s="5"/>
      <c r="O227" s="1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</row>
    <row r="228" spans="1:31" x14ac:dyDescent="0.2">
      <c r="A228" s="5"/>
      <c r="B228" s="5"/>
      <c r="C228" s="5"/>
      <c r="D228" s="5"/>
      <c r="E228" s="5"/>
      <c r="F228" s="5"/>
      <c r="G228" s="5"/>
      <c r="H228" s="24"/>
      <c r="I228" s="5"/>
      <c r="J228" s="5"/>
      <c r="K228" s="5"/>
      <c r="L228" s="5"/>
      <c r="M228" s="5"/>
      <c r="N228" s="5"/>
      <c r="O228" s="1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</row>
    <row r="229" spans="1:31" x14ac:dyDescent="0.2">
      <c r="A229" s="5"/>
      <c r="B229" s="5"/>
      <c r="C229" s="5"/>
      <c r="D229" s="5"/>
      <c r="E229" s="5"/>
      <c r="F229" s="5"/>
      <c r="G229" s="5"/>
      <c r="H229" s="24"/>
      <c r="I229" s="5"/>
      <c r="J229" s="5"/>
      <c r="K229" s="5"/>
      <c r="L229" s="5"/>
      <c r="M229" s="5"/>
      <c r="N229" s="5"/>
      <c r="O229" s="1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</row>
    <row r="230" spans="1:31" x14ac:dyDescent="0.2">
      <c r="A230" s="5"/>
      <c r="B230" s="5"/>
      <c r="C230" s="5"/>
      <c r="D230" s="5"/>
      <c r="E230" s="5"/>
      <c r="F230" s="5"/>
      <c r="G230" s="5"/>
      <c r="H230" s="24"/>
      <c r="I230" s="5"/>
      <c r="J230" s="5"/>
      <c r="K230" s="5"/>
      <c r="L230" s="5"/>
      <c r="M230" s="5"/>
      <c r="N230" s="5"/>
      <c r="O230" s="1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</row>
    <row r="231" spans="1:31" x14ac:dyDescent="0.2">
      <c r="A231" s="5"/>
      <c r="B231" s="5"/>
      <c r="C231" s="5"/>
      <c r="D231" s="5"/>
      <c r="E231" s="5"/>
      <c r="F231" s="5"/>
      <c r="G231" s="5"/>
      <c r="H231" s="24"/>
      <c r="I231" s="5"/>
      <c r="J231" s="5"/>
      <c r="K231" s="5"/>
      <c r="L231" s="5"/>
      <c r="M231" s="5"/>
      <c r="N231" s="5"/>
      <c r="O231" s="1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</row>
    <row r="232" spans="1:31" x14ac:dyDescent="0.2">
      <c r="A232" s="5"/>
      <c r="B232" s="5"/>
      <c r="C232" s="5"/>
      <c r="D232" s="5"/>
      <c r="E232" s="5"/>
      <c r="F232" s="5"/>
      <c r="G232" s="5"/>
      <c r="H232" s="24"/>
      <c r="I232" s="5"/>
      <c r="J232" s="5"/>
      <c r="K232" s="5"/>
      <c r="L232" s="5"/>
      <c r="M232" s="5"/>
      <c r="N232" s="5"/>
      <c r="O232" s="1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</row>
    <row r="233" spans="1:31" x14ac:dyDescent="0.2">
      <c r="A233" s="5"/>
      <c r="B233" s="5"/>
      <c r="C233" s="5"/>
      <c r="D233" s="5"/>
      <c r="E233" s="5"/>
      <c r="F233" s="5"/>
      <c r="G233" s="5"/>
      <c r="H233" s="24"/>
      <c r="I233" s="5"/>
      <c r="J233" s="5"/>
      <c r="K233" s="5"/>
      <c r="L233" s="5"/>
      <c r="M233" s="5"/>
      <c r="N233" s="5"/>
      <c r="O233" s="1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</row>
    <row r="234" spans="1:31" x14ac:dyDescent="0.2">
      <c r="A234" s="5"/>
      <c r="B234" s="5"/>
      <c r="C234" s="5"/>
      <c r="D234" s="5"/>
      <c r="E234" s="5"/>
      <c r="F234" s="5"/>
      <c r="G234" s="5"/>
      <c r="H234" s="24"/>
      <c r="I234" s="5"/>
      <c r="J234" s="5"/>
      <c r="K234" s="5"/>
      <c r="L234" s="5"/>
      <c r="M234" s="5"/>
      <c r="N234" s="5"/>
      <c r="O234" s="1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</row>
    <row r="235" spans="1:31" x14ac:dyDescent="0.2">
      <c r="A235" s="5"/>
      <c r="B235" s="5"/>
      <c r="C235" s="5"/>
      <c r="D235" s="5"/>
      <c r="E235" s="5"/>
      <c r="F235" s="5"/>
      <c r="G235" s="5"/>
      <c r="H235" s="24"/>
      <c r="I235" s="5"/>
      <c r="J235" s="5"/>
      <c r="K235" s="5"/>
      <c r="L235" s="5"/>
      <c r="M235" s="5"/>
      <c r="N235" s="5"/>
      <c r="O235" s="1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</row>
    <row r="236" spans="1:31" x14ac:dyDescent="0.2">
      <c r="A236" s="5"/>
      <c r="B236" s="5"/>
      <c r="C236" s="5"/>
      <c r="D236" s="5"/>
      <c r="E236" s="5"/>
      <c r="F236" s="5"/>
      <c r="G236" s="5"/>
      <c r="H236" s="24"/>
      <c r="I236" s="5"/>
      <c r="J236" s="5"/>
      <c r="K236" s="5"/>
      <c r="L236" s="5"/>
      <c r="M236" s="5"/>
      <c r="N236" s="5"/>
      <c r="O236" s="1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</row>
    <row r="237" spans="1:31" x14ac:dyDescent="0.2">
      <c r="A237" s="5"/>
      <c r="B237" s="5"/>
      <c r="C237" s="5"/>
      <c r="D237" s="5"/>
      <c r="E237" s="5"/>
      <c r="F237" s="5"/>
      <c r="G237" s="5"/>
      <c r="H237" s="24"/>
      <c r="I237" s="5"/>
      <c r="J237" s="5"/>
      <c r="K237" s="5"/>
      <c r="L237" s="5"/>
      <c r="M237" s="5"/>
      <c r="N237" s="5"/>
      <c r="O237" s="1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</row>
    <row r="238" spans="1:31" x14ac:dyDescent="0.2">
      <c r="A238" s="5"/>
      <c r="B238" s="5"/>
      <c r="C238" s="5"/>
      <c r="D238" s="5"/>
      <c r="E238" s="5"/>
      <c r="F238" s="5"/>
      <c r="G238" s="5"/>
      <c r="H238" s="24"/>
      <c r="I238" s="5"/>
      <c r="J238" s="5"/>
      <c r="K238" s="5"/>
      <c r="L238" s="5"/>
      <c r="M238" s="5"/>
      <c r="N238" s="5"/>
      <c r="O238" s="1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</row>
    <row r="239" spans="1:31" x14ac:dyDescent="0.2">
      <c r="A239" s="5"/>
      <c r="B239" s="5"/>
      <c r="C239" s="5"/>
      <c r="D239" s="5"/>
      <c r="E239" s="5"/>
      <c r="F239" s="5"/>
      <c r="G239" s="5"/>
      <c r="H239" s="24"/>
      <c r="I239" s="5"/>
      <c r="J239" s="5"/>
      <c r="K239" s="5"/>
      <c r="L239" s="5"/>
      <c r="M239" s="5"/>
      <c r="N239" s="5"/>
      <c r="O239" s="1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</row>
    <row r="240" spans="1:31" x14ac:dyDescent="0.2">
      <c r="A240" s="5"/>
      <c r="B240" s="5"/>
      <c r="C240" s="5"/>
      <c r="D240" s="5"/>
      <c r="E240" s="5"/>
      <c r="F240" s="5"/>
      <c r="G240" s="5"/>
      <c r="H240" s="24"/>
      <c r="I240" s="5"/>
      <c r="J240" s="5"/>
      <c r="K240" s="5"/>
      <c r="L240" s="5"/>
      <c r="M240" s="5"/>
      <c r="N240" s="5"/>
      <c r="O240" s="1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</row>
    <row r="241" spans="1:31" x14ac:dyDescent="0.2">
      <c r="A241" s="5"/>
      <c r="B241" s="5"/>
      <c r="C241" s="5"/>
      <c r="D241" s="5"/>
      <c r="E241" s="5"/>
      <c r="F241" s="5"/>
      <c r="G241" s="5"/>
      <c r="H241" s="24"/>
      <c r="I241" s="5"/>
      <c r="J241" s="5"/>
      <c r="K241" s="5"/>
      <c r="L241" s="5"/>
      <c r="M241" s="5"/>
      <c r="N241" s="5"/>
      <c r="O241" s="1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</row>
    <row r="242" spans="1:31" x14ac:dyDescent="0.2">
      <c r="A242" s="5"/>
      <c r="B242" s="5"/>
      <c r="C242" s="5"/>
      <c r="D242" s="5"/>
      <c r="E242" s="5"/>
      <c r="F242" s="5"/>
      <c r="G242" s="5"/>
      <c r="H242" s="24"/>
      <c r="I242" s="5"/>
      <c r="J242" s="5"/>
      <c r="K242" s="5"/>
      <c r="L242" s="5"/>
      <c r="M242" s="5"/>
      <c r="N242" s="5"/>
      <c r="O242" s="1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</row>
    <row r="243" spans="1:31" x14ac:dyDescent="0.2">
      <c r="A243" s="5"/>
      <c r="B243" s="5"/>
      <c r="C243" s="5"/>
      <c r="D243" s="5"/>
      <c r="E243" s="5"/>
      <c r="F243" s="5"/>
      <c r="G243" s="5"/>
      <c r="H243" s="24"/>
      <c r="I243" s="5"/>
      <c r="J243" s="5"/>
      <c r="K243" s="5"/>
      <c r="L243" s="5"/>
      <c r="M243" s="5"/>
      <c r="N243" s="5"/>
      <c r="O243" s="1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</row>
    <row r="244" spans="1:31" x14ac:dyDescent="0.2">
      <c r="A244" s="5"/>
      <c r="B244" s="5"/>
      <c r="C244" s="5"/>
      <c r="D244" s="5"/>
      <c r="E244" s="5"/>
      <c r="F244" s="5"/>
      <c r="G244" s="5"/>
      <c r="H244" s="24"/>
      <c r="I244" s="5"/>
      <c r="J244" s="5"/>
      <c r="K244" s="5"/>
      <c r="L244" s="5"/>
      <c r="M244" s="5"/>
      <c r="N244" s="5"/>
      <c r="O244" s="1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</row>
    <row r="245" spans="1:31" x14ac:dyDescent="0.2">
      <c r="A245" s="5"/>
      <c r="B245" s="5"/>
      <c r="C245" s="5"/>
      <c r="D245" s="5"/>
      <c r="E245" s="5"/>
      <c r="F245" s="5"/>
      <c r="G245" s="5"/>
      <c r="H245" s="24"/>
      <c r="I245" s="5"/>
      <c r="J245" s="5"/>
      <c r="K245" s="5"/>
      <c r="L245" s="5"/>
      <c r="M245" s="5"/>
      <c r="N245" s="5"/>
      <c r="O245" s="1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</row>
    <row r="246" spans="1:31" x14ac:dyDescent="0.2">
      <c r="A246" s="5"/>
      <c r="B246" s="5"/>
      <c r="C246" s="5"/>
      <c r="D246" s="5"/>
      <c r="E246" s="5"/>
      <c r="F246" s="5"/>
      <c r="G246" s="5"/>
      <c r="H246" s="24"/>
      <c r="I246" s="5"/>
      <c r="J246" s="5"/>
      <c r="K246" s="5"/>
      <c r="L246" s="5"/>
      <c r="M246" s="5"/>
      <c r="N246" s="5"/>
      <c r="O246" s="1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</row>
    <row r="247" spans="1:31" x14ac:dyDescent="0.2">
      <c r="A247" s="5"/>
      <c r="B247" s="5"/>
      <c r="C247" s="5"/>
      <c r="D247" s="5"/>
      <c r="E247" s="5"/>
      <c r="F247" s="5"/>
      <c r="G247" s="5"/>
      <c r="H247" s="24"/>
      <c r="I247" s="5"/>
      <c r="J247" s="5"/>
      <c r="K247" s="5"/>
      <c r="L247" s="5"/>
      <c r="M247" s="5"/>
      <c r="N247" s="5"/>
      <c r="O247" s="1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</row>
    <row r="248" spans="1:31" x14ac:dyDescent="0.2">
      <c r="A248" s="5"/>
      <c r="B248" s="5"/>
      <c r="C248" s="5"/>
      <c r="D248" s="5"/>
      <c r="E248" s="5"/>
      <c r="F248" s="5"/>
      <c r="G248" s="5"/>
      <c r="H248" s="24"/>
      <c r="I248" s="5"/>
      <c r="J248" s="5"/>
      <c r="K248" s="5"/>
      <c r="L248" s="5"/>
      <c r="M248" s="5"/>
      <c r="N248" s="5"/>
      <c r="O248" s="1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</row>
    <row r="249" spans="1:31" x14ac:dyDescent="0.2">
      <c r="A249" s="5"/>
      <c r="B249" s="5"/>
      <c r="C249" s="5"/>
      <c r="D249" s="5"/>
      <c r="E249" s="5"/>
      <c r="F249" s="5"/>
      <c r="G249" s="5"/>
      <c r="H249" s="24"/>
      <c r="I249" s="5"/>
      <c r="J249" s="5"/>
      <c r="K249" s="5"/>
      <c r="L249" s="5"/>
      <c r="M249" s="5"/>
      <c r="N249" s="5"/>
      <c r="O249" s="1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</row>
    <row r="250" spans="1:31" x14ac:dyDescent="0.2">
      <c r="A250" s="5"/>
      <c r="B250" s="5"/>
      <c r="C250" s="5"/>
      <c r="D250" s="5"/>
      <c r="E250" s="5"/>
      <c r="F250" s="5"/>
      <c r="G250" s="5"/>
      <c r="H250" s="24"/>
      <c r="I250" s="5"/>
      <c r="J250" s="5"/>
      <c r="K250" s="5"/>
      <c r="L250" s="5"/>
      <c r="M250" s="5"/>
      <c r="N250" s="5"/>
      <c r="O250" s="1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</row>
    <row r="251" spans="1:31" x14ac:dyDescent="0.2">
      <c r="A251" s="5"/>
      <c r="B251" s="5"/>
      <c r="C251" s="5"/>
      <c r="D251" s="5"/>
      <c r="E251" s="5"/>
      <c r="F251" s="5"/>
      <c r="G251" s="5"/>
      <c r="H251" s="24"/>
      <c r="I251" s="5"/>
      <c r="J251" s="5"/>
      <c r="K251" s="5"/>
      <c r="L251" s="5"/>
      <c r="M251" s="5"/>
      <c r="N251" s="5"/>
      <c r="O251" s="1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</row>
    <row r="252" spans="1:31" x14ac:dyDescent="0.2">
      <c r="A252" s="5"/>
      <c r="B252" s="5"/>
      <c r="C252" s="5"/>
      <c r="D252" s="5"/>
      <c r="E252" s="5"/>
      <c r="F252" s="5"/>
      <c r="G252" s="5"/>
      <c r="H252" s="24"/>
      <c r="I252" s="5"/>
      <c r="J252" s="5"/>
      <c r="K252" s="5"/>
      <c r="L252" s="5"/>
      <c r="M252" s="5"/>
      <c r="N252" s="5"/>
      <c r="O252" s="1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</row>
    <row r="253" spans="1:31" x14ac:dyDescent="0.2">
      <c r="A253" s="5"/>
      <c r="B253" s="5"/>
      <c r="C253" s="5"/>
      <c r="D253" s="5"/>
      <c r="E253" s="5"/>
      <c r="F253" s="5"/>
      <c r="G253" s="5"/>
      <c r="H253" s="24"/>
      <c r="I253" s="5"/>
      <c r="J253" s="5"/>
      <c r="K253" s="5"/>
      <c r="L253" s="5"/>
      <c r="M253" s="5"/>
      <c r="N253" s="5"/>
      <c r="O253" s="1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</row>
    <row r="254" spans="1:31" x14ac:dyDescent="0.2">
      <c r="A254" s="5"/>
      <c r="B254" s="5"/>
      <c r="C254" s="5"/>
      <c r="D254" s="5"/>
      <c r="E254" s="5"/>
      <c r="F254" s="5"/>
      <c r="G254" s="5"/>
      <c r="H254" s="24"/>
      <c r="I254" s="5"/>
      <c r="J254" s="5"/>
      <c r="K254" s="5"/>
      <c r="L254" s="5"/>
      <c r="M254" s="5"/>
      <c r="N254" s="5"/>
      <c r="O254" s="1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</row>
    <row r="255" spans="1:31" x14ac:dyDescent="0.2">
      <c r="A255" s="5"/>
      <c r="B255" s="5"/>
      <c r="C255" s="5"/>
      <c r="D255" s="5"/>
      <c r="E255" s="5"/>
      <c r="F255" s="5"/>
      <c r="G255" s="5"/>
      <c r="H255" s="24"/>
      <c r="I255" s="5"/>
      <c r="J255" s="5"/>
      <c r="K255" s="5"/>
      <c r="L255" s="5"/>
      <c r="M255" s="5"/>
      <c r="N255" s="5"/>
      <c r="O255" s="1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</row>
    <row r="256" spans="1:31" x14ac:dyDescent="0.2">
      <c r="A256" s="5"/>
      <c r="B256" s="5"/>
      <c r="C256" s="5"/>
      <c r="D256" s="5"/>
      <c r="E256" s="5"/>
      <c r="F256" s="5"/>
      <c r="G256" s="5"/>
      <c r="H256" s="24"/>
      <c r="I256" s="5"/>
      <c r="J256" s="5"/>
      <c r="K256" s="5"/>
      <c r="L256" s="5"/>
      <c r="M256" s="5"/>
      <c r="N256" s="5"/>
      <c r="O256" s="1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</row>
    <row r="257" spans="1:31" x14ac:dyDescent="0.2">
      <c r="A257" s="5"/>
      <c r="B257" s="5"/>
      <c r="C257" s="5"/>
      <c r="D257" s="5"/>
      <c r="E257" s="5"/>
      <c r="F257" s="5"/>
      <c r="G257" s="5"/>
      <c r="H257" s="24"/>
      <c r="I257" s="5"/>
      <c r="J257" s="5"/>
      <c r="K257" s="5"/>
      <c r="L257" s="5"/>
      <c r="M257" s="5"/>
      <c r="N257" s="5"/>
      <c r="O257" s="1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</row>
    <row r="258" spans="1:31" x14ac:dyDescent="0.2">
      <c r="A258" s="5"/>
      <c r="B258" s="5"/>
      <c r="C258" s="5"/>
      <c r="D258" s="5"/>
      <c r="E258" s="5"/>
      <c r="F258" s="5"/>
      <c r="G258" s="5"/>
      <c r="H258" s="24"/>
      <c r="I258" s="5"/>
      <c r="J258" s="5"/>
      <c r="K258" s="5"/>
      <c r="L258" s="5"/>
      <c r="M258" s="5"/>
      <c r="N258" s="5"/>
      <c r="O258" s="1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</row>
    <row r="259" spans="1:31" x14ac:dyDescent="0.2">
      <c r="A259" s="5"/>
      <c r="B259" s="5"/>
      <c r="C259" s="5"/>
      <c r="D259" s="5"/>
      <c r="E259" s="5"/>
      <c r="F259" s="5"/>
      <c r="G259" s="5"/>
      <c r="H259" s="24"/>
      <c r="I259" s="5"/>
      <c r="J259" s="5"/>
      <c r="K259" s="5"/>
      <c r="L259" s="5"/>
      <c r="M259" s="5"/>
      <c r="N259" s="5"/>
      <c r="O259" s="1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</row>
    <row r="260" spans="1:31" x14ac:dyDescent="0.2">
      <c r="A260" s="5"/>
      <c r="B260" s="5"/>
      <c r="C260" s="5"/>
      <c r="D260" s="5"/>
      <c r="E260" s="5"/>
      <c r="F260" s="5"/>
      <c r="G260" s="5"/>
      <c r="H260" s="24"/>
      <c r="I260" s="5"/>
      <c r="J260" s="5"/>
      <c r="K260" s="5"/>
      <c r="L260" s="5"/>
      <c r="M260" s="5"/>
      <c r="N260" s="5"/>
      <c r="O260" s="1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</row>
    <row r="261" spans="1:31" x14ac:dyDescent="0.2">
      <c r="A261" s="5"/>
      <c r="B261" s="5"/>
      <c r="C261" s="5"/>
      <c r="D261" s="5"/>
      <c r="E261" s="5"/>
      <c r="F261" s="5"/>
      <c r="G261" s="5"/>
      <c r="H261" s="24"/>
      <c r="I261" s="5"/>
      <c r="J261" s="5"/>
      <c r="K261" s="5"/>
      <c r="L261" s="5"/>
      <c r="M261" s="5"/>
      <c r="N261" s="5"/>
      <c r="O261" s="1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</row>
    <row r="262" spans="1:31" x14ac:dyDescent="0.2">
      <c r="A262" s="5"/>
      <c r="B262" s="5"/>
      <c r="C262" s="5"/>
      <c r="D262" s="5"/>
      <c r="E262" s="5"/>
      <c r="F262" s="5"/>
      <c r="G262" s="5"/>
      <c r="H262" s="24"/>
      <c r="I262" s="5"/>
      <c r="J262" s="5"/>
      <c r="K262" s="5"/>
      <c r="L262" s="5"/>
      <c r="M262" s="5"/>
      <c r="N262" s="5"/>
      <c r="O262" s="1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</row>
    <row r="263" spans="1:31" x14ac:dyDescent="0.2">
      <c r="A263" s="5"/>
      <c r="B263" s="5"/>
      <c r="C263" s="5"/>
      <c r="D263" s="5"/>
      <c r="E263" s="5"/>
      <c r="F263" s="5"/>
      <c r="G263" s="5"/>
      <c r="H263" s="24"/>
      <c r="I263" s="5"/>
      <c r="J263" s="5"/>
      <c r="K263" s="5"/>
      <c r="L263" s="5"/>
      <c r="M263" s="5"/>
      <c r="N263" s="5"/>
      <c r="O263" s="1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</row>
    <row r="264" spans="1:31" x14ac:dyDescent="0.2">
      <c r="A264" s="5"/>
      <c r="B264" s="5"/>
      <c r="C264" s="5"/>
      <c r="D264" s="5"/>
      <c r="E264" s="5"/>
      <c r="F264" s="5"/>
      <c r="G264" s="5"/>
      <c r="H264" s="24"/>
      <c r="I264" s="5"/>
      <c r="J264" s="5"/>
      <c r="K264" s="5"/>
      <c r="L264" s="5"/>
      <c r="M264" s="5"/>
      <c r="N264" s="5"/>
      <c r="O264" s="1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</row>
    <row r="265" spans="1:31" x14ac:dyDescent="0.2">
      <c r="A265" s="5"/>
      <c r="B265" s="5"/>
      <c r="C265" s="5"/>
      <c r="D265" s="5"/>
      <c r="E265" s="5"/>
      <c r="F265" s="5"/>
      <c r="G265" s="5"/>
      <c r="H265" s="24"/>
      <c r="I265" s="5"/>
      <c r="J265" s="5"/>
      <c r="K265" s="5"/>
      <c r="L265" s="5"/>
      <c r="M265" s="5"/>
      <c r="N265" s="5"/>
      <c r="O265" s="1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</row>
    <row r="266" spans="1:31" x14ac:dyDescent="0.2">
      <c r="A266" s="5"/>
      <c r="B266" s="5"/>
      <c r="C266" s="5"/>
      <c r="D266" s="5"/>
      <c r="E266" s="5"/>
      <c r="F266" s="5"/>
      <c r="G266" s="5"/>
      <c r="H266" s="24"/>
      <c r="I266" s="5"/>
      <c r="J266" s="5"/>
      <c r="K266" s="5"/>
      <c r="L266" s="5"/>
      <c r="M266" s="5"/>
      <c r="N266" s="5"/>
      <c r="O266" s="1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</row>
    <row r="267" spans="1:31" x14ac:dyDescent="0.2">
      <c r="A267" s="5"/>
      <c r="B267" s="5"/>
      <c r="C267" s="5"/>
      <c r="D267" s="5"/>
      <c r="E267" s="5"/>
      <c r="F267" s="5"/>
      <c r="G267" s="5"/>
      <c r="H267" s="24"/>
      <c r="I267" s="5"/>
      <c r="J267" s="5"/>
      <c r="K267" s="5"/>
      <c r="L267" s="5"/>
      <c r="M267" s="5"/>
      <c r="N267" s="5"/>
      <c r="O267" s="1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</row>
    <row r="268" spans="1:31" x14ac:dyDescent="0.2">
      <c r="A268" s="5"/>
      <c r="B268" s="5"/>
      <c r="C268" s="5"/>
      <c r="D268" s="5"/>
      <c r="E268" s="5"/>
      <c r="F268" s="5"/>
      <c r="G268" s="5"/>
      <c r="H268" s="24"/>
      <c r="I268" s="5"/>
      <c r="J268" s="5"/>
      <c r="K268" s="5"/>
      <c r="L268" s="5"/>
      <c r="M268" s="5"/>
      <c r="N268" s="5"/>
      <c r="O268" s="1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</row>
    <row r="269" spans="1:31" x14ac:dyDescent="0.2">
      <c r="A269" s="5"/>
      <c r="B269" s="5"/>
      <c r="C269" s="5"/>
      <c r="D269" s="5"/>
      <c r="E269" s="5"/>
      <c r="F269" s="5"/>
      <c r="G269" s="5"/>
      <c r="H269" s="24"/>
      <c r="I269" s="5"/>
      <c r="J269" s="5"/>
      <c r="K269" s="5"/>
      <c r="L269" s="5"/>
      <c r="M269" s="5"/>
      <c r="N269" s="5"/>
      <c r="O269" s="1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</row>
    <row r="270" spans="1:31" x14ac:dyDescent="0.2">
      <c r="A270" s="5"/>
      <c r="B270" s="5"/>
      <c r="C270" s="5"/>
      <c r="D270" s="5"/>
      <c r="E270" s="5"/>
      <c r="F270" s="5"/>
      <c r="G270" s="5"/>
      <c r="H270" s="24"/>
      <c r="I270" s="5"/>
      <c r="J270" s="5"/>
      <c r="K270" s="5"/>
      <c r="L270" s="5"/>
      <c r="M270" s="5"/>
      <c r="N270" s="5"/>
      <c r="O270" s="1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</row>
    <row r="271" spans="1:31" x14ac:dyDescent="0.2">
      <c r="A271" s="5"/>
      <c r="B271" s="5"/>
      <c r="C271" s="5"/>
      <c r="D271" s="5"/>
      <c r="E271" s="5"/>
      <c r="F271" s="5"/>
      <c r="G271" s="5"/>
      <c r="H271" s="24"/>
      <c r="I271" s="5"/>
      <c r="J271" s="5"/>
      <c r="K271" s="5"/>
      <c r="L271" s="5"/>
      <c r="M271" s="5"/>
      <c r="N271" s="5"/>
      <c r="O271" s="1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</row>
    <row r="272" spans="1:31" x14ac:dyDescent="0.2">
      <c r="A272" s="5"/>
      <c r="B272" s="5"/>
      <c r="C272" s="5"/>
      <c r="D272" s="5"/>
      <c r="E272" s="5"/>
      <c r="F272" s="5"/>
      <c r="G272" s="5"/>
      <c r="H272" s="24"/>
      <c r="I272" s="5"/>
      <c r="J272" s="5"/>
      <c r="K272" s="5"/>
      <c r="L272" s="5"/>
      <c r="M272" s="5"/>
      <c r="N272" s="5"/>
      <c r="O272" s="1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</row>
    <row r="273" spans="1:31" x14ac:dyDescent="0.2">
      <c r="A273" s="5"/>
      <c r="B273" s="5"/>
      <c r="C273" s="5"/>
      <c r="D273" s="5"/>
      <c r="E273" s="5"/>
      <c r="F273" s="5"/>
      <c r="G273" s="5"/>
      <c r="H273" s="24"/>
      <c r="I273" s="5"/>
      <c r="J273" s="5"/>
      <c r="K273" s="5"/>
      <c r="L273" s="5"/>
      <c r="M273" s="5"/>
      <c r="N273" s="5"/>
      <c r="O273" s="1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</row>
    <row r="274" spans="1:31" x14ac:dyDescent="0.2">
      <c r="A274" s="5"/>
      <c r="B274" s="5"/>
      <c r="C274" s="5"/>
      <c r="D274" s="5"/>
      <c r="E274" s="5"/>
      <c r="F274" s="5"/>
      <c r="G274" s="5"/>
      <c r="H274" s="24"/>
      <c r="I274" s="5"/>
      <c r="J274" s="5"/>
      <c r="K274" s="5"/>
      <c r="L274" s="5"/>
      <c r="M274" s="5"/>
      <c r="N274" s="5"/>
      <c r="O274" s="1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</row>
    <row r="275" spans="1:31" x14ac:dyDescent="0.2">
      <c r="A275" s="5"/>
      <c r="B275" s="5"/>
      <c r="C275" s="5"/>
      <c r="D275" s="5"/>
      <c r="E275" s="5"/>
      <c r="F275" s="5"/>
      <c r="G275" s="5"/>
      <c r="H275" s="24"/>
      <c r="I275" s="5"/>
      <c r="J275" s="5"/>
      <c r="K275" s="5"/>
      <c r="L275" s="5"/>
      <c r="M275" s="5"/>
      <c r="N275" s="5"/>
      <c r="O275" s="1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</row>
    <row r="276" spans="1:31" x14ac:dyDescent="0.2">
      <c r="A276" s="5"/>
      <c r="B276" s="5"/>
      <c r="C276" s="5"/>
      <c r="D276" s="5"/>
      <c r="E276" s="5"/>
      <c r="F276" s="5"/>
      <c r="G276" s="5"/>
      <c r="H276" s="24"/>
      <c r="I276" s="5"/>
      <c r="J276" s="5"/>
      <c r="K276" s="5"/>
      <c r="L276" s="5"/>
      <c r="M276" s="5"/>
      <c r="N276" s="5"/>
      <c r="O276" s="1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</row>
    <row r="277" spans="1:31" x14ac:dyDescent="0.2">
      <c r="A277" s="5"/>
      <c r="B277" s="5"/>
      <c r="C277" s="5"/>
      <c r="D277" s="5"/>
      <c r="E277" s="5"/>
      <c r="F277" s="5"/>
      <c r="G277" s="5"/>
      <c r="H277" s="24"/>
      <c r="I277" s="5"/>
      <c r="J277" s="5"/>
      <c r="K277" s="5"/>
      <c r="L277" s="5"/>
      <c r="M277" s="5"/>
      <c r="N277" s="5"/>
      <c r="O277" s="1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</row>
    <row r="278" spans="1:31" x14ac:dyDescent="0.2">
      <c r="A278" s="5"/>
      <c r="B278" s="5"/>
      <c r="C278" s="5"/>
      <c r="D278" s="5"/>
      <c r="E278" s="5"/>
      <c r="F278" s="5"/>
      <c r="G278" s="5"/>
      <c r="H278" s="24"/>
      <c r="I278" s="5"/>
      <c r="J278" s="5"/>
      <c r="K278" s="5"/>
      <c r="L278" s="5"/>
      <c r="M278" s="5"/>
      <c r="N278" s="5"/>
      <c r="O278" s="1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</row>
    <row r="279" spans="1:31" x14ac:dyDescent="0.2">
      <c r="A279" s="5"/>
      <c r="B279" s="5"/>
      <c r="C279" s="5"/>
      <c r="D279" s="5"/>
      <c r="E279" s="5"/>
      <c r="F279" s="5"/>
      <c r="G279" s="5"/>
      <c r="H279" s="24"/>
      <c r="I279" s="5"/>
      <c r="J279" s="5"/>
      <c r="K279" s="5"/>
      <c r="L279" s="5"/>
      <c r="M279" s="5"/>
      <c r="N279" s="5"/>
      <c r="O279" s="1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</row>
    <row r="280" spans="1:31" x14ac:dyDescent="0.2">
      <c r="A280" s="5"/>
      <c r="B280" s="5"/>
      <c r="C280" s="5"/>
      <c r="D280" s="5"/>
      <c r="E280" s="5"/>
      <c r="F280" s="5"/>
      <c r="G280" s="5"/>
      <c r="H280" s="24"/>
      <c r="I280" s="5"/>
      <c r="J280" s="5"/>
      <c r="K280" s="5"/>
      <c r="L280" s="5"/>
      <c r="M280" s="5"/>
      <c r="N280" s="5"/>
      <c r="O280" s="1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</row>
    <row r="281" spans="1:31" x14ac:dyDescent="0.2">
      <c r="A281" s="5"/>
      <c r="B281" s="5"/>
      <c r="C281" s="5"/>
      <c r="D281" s="5"/>
      <c r="E281" s="5"/>
      <c r="F281" s="5"/>
      <c r="G281" s="5"/>
      <c r="H281" s="24"/>
      <c r="I281" s="5"/>
      <c r="J281" s="5"/>
      <c r="K281" s="5"/>
      <c r="L281" s="5"/>
      <c r="M281" s="5"/>
      <c r="N281" s="5"/>
      <c r="O281" s="1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</row>
    <row r="282" spans="1:31" x14ac:dyDescent="0.2">
      <c r="A282" s="5"/>
      <c r="B282" s="5"/>
      <c r="C282" s="5"/>
      <c r="D282" s="5"/>
      <c r="E282" s="5"/>
      <c r="F282" s="5"/>
      <c r="G282" s="5"/>
      <c r="H282" s="24"/>
      <c r="I282" s="5"/>
      <c r="J282" s="5"/>
      <c r="K282" s="5"/>
      <c r="L282" s="5"/>
      <c r="M282" s="5"/>
      <c r="N282" s="5"/>
      <c r="O282" s="1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</row>
    <row r="283" spans="1:31" x14ac:dyDescent="0.2">
      <c r="A283" s="5"/>
      <c r="B283" s="5"/>
      <c r="C283" s="5"/>
      <c r="D283" s="5"/>
      <c r="E283" s="5"/>
      <c r="F283" s="5"/>
      <c r="G283" s="5"/>
      <c r="H283" s="24"/>
      <c r="I283" s="5"/>
      <c r="J283" s="5"/>
      <c r="K283" s="5"/>
      <c r="L283" s="5"/>
      <c r="M283" s="5"/>
      <c r="N283" s="5"/>
      <c r="O283" s="1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</row>
    <row r="284" spans="1:31" x14ac:dyDescent="0.2">
      <c r="A284" s="5"/>
      <c r="B284" s="5"/>
      <c r="C284" s="5"/>
      <c r="D284" s="5"/>
      <c r="E284" s="5"/>
      <c r="F284" s="5"/>
      <c r="G284" s="5"/>
      <c r="H284" s="24"/>
      <c r="I284" s="5"/>
      <c r="J284" s="5"/>
      <c r="K284" s="5"/>
      <c r="L284" s="5"/>
      <c r="M284" s="5"/>
      <c r="N284" s="5"/>
      <c r="O284" s="1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</row>
    <row r="285" spans="1:31" x14ac:dyDescent="0.2">
      <c r="A285" s="5"/>
      <c r="B285" s="5"/>
      <c r="C285" s="5"/>
      <c r="D285" s="5"/>
      <c r="E285" s="5"/>
      <c r="F285" s="5"/>
      <c r="G285" s="5"/>
      <c r="H285" s="24"/>
      <c r="I285" s="5"/>
      <c r="J285" s="5"/>
      <c r="K285" s="5"/>
      <c r="L285" s="5"/>
      <c r="M285" s="5"/>
      <c r="N285" s="5"/>
      <c r="O285" s="1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</row>
    <row r="286" spans="1:31" x14ac:dyDescent="0.2">
      <c r="A286" s="5"/>
      <c r="B286" s="5"/>
      <c r="C286" s="5"/>
      <c r="D286" s="5"/>
      <c r="E286" s="5"/>
      <c r="F286" s="5"/>
      <c r="G286" s="5"/>
      <c r="H286" s="24"/>
      <c r="I286" s="5"/>
      <c r="J286" s="5"/>
      <c r="K286" s="5"/>
      <c r="L286" s="5"/>
      <c r="M286" s="5"/>
      <c r="N286" s="5"/>
      <c r="O286" s="1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</row>
    <row r="287" spans="1:31" x14ac:dyDescent="0.2">
      <c r="A287" s="5"/>
      <c r="B287" s="5"/>
      <c r="C287" s="5"/>
      <c r="D287" s="5"/>
      <c r="E287" s="5"/>
      <c r="F287" s="5"/>
      <c r="G287" s="5"/>
      <c r="H287" s="24"/>
      <c r="I287" s="5"/>
      <c r="J287" s="5"/>
      <c r="K287" s="5"/>
      <c r="L287" s="5"/>
      <c r="M287" s="5"/>
      <c r="N287" s="5"/>
      <c r="O287" s="1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</row>
    <row r="288" spans="1:31" x14ac:dyDescent="0.2">
      <c r="A288" s="5"/>
      <c r="B288" s="5"/>
      <c r="C288" s="5"/>
      <c r="D288" s="5"/>
      <c r="E288" s="5"/>
      <c r="F288" s="5"/>
      <c r="G288" s="5"/>
      <c r="H288" s="24"/>
      <c r="I288" s="5"/>
      <c r="J288" s="5"/>
      <c r="K288" s="5"/>
      <c r="L288" s="5"/>
      <c r="M288" s="5"/>
      <c r="N288" s="5"/>
      <c r="O288" s="1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</row>
    <row r="289" spans="1:31" x14ac:dyDescent="0.2">
      <c r="A289" s="5"/>
      <c r="B289" s="5"/>
      <c r="C289" s="5"/>
      <c r="D289" s="5"/>
      <c r="E289" s="5"/>
      <c r="F289" s="5"/>
      <c r="G289" s="5"/>
      <c r="H289" s="24"/>
      <c r="I289" s="5"/>
      <c r="J289" s="5"/>
      <c r="K289" s="5"/>
      <c r="L289" s="5"/>
      <c r="M289" s="5"/>
      <c r="N289" s="5"/>
      <c r="O289" s="1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</row>
    <row r="290" spans="1:31" x14ac:dyDescent="0.2">
      <c r="A290" s="5"/>
      <c r="B290" s="5"/>
      <c r="C290" s="5"/>
      <c r="D290" s="5"/>
      <c r="E290" s="5"/>
      <c r="F290" s="5"/>
      <c r="G290" s="5"/>
      <c r="H290" s="24"/>
      <c r="I290" s="5"/>
      <c r="J290" s="5"/>
      <c r="K290" s="5"/>
      <c r="L290" s="5"/>
      <c r="M290" s="5"/>
      <c r="N290" s="5"/>
      <c r="O290" s="1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</row>
    <row r="291" spans="1:31" x14ac:dyDescent="0.2">
      <c r="A291" s="5"/>
      <c r="B291" s="5"/>
      <c r="C291" s="5"/>
      <c r="D291" s="5"/>
      <c r="E291" s="5"/>
      <c r="F291" s="5"/>
      <c r="G291" s="5"/>
      <c r="H291" s="24"/>
      <c r="I291" s="5"/>
      <c r="J291" s="5"/>
      <c r="K291" s="5"/>
      <c r="L291" s="5"/>
      <c r="M291" s="5"/>
      <c r="N291" s="5"/>
      <c r="O291" s="1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</row>
    <row r="292" spans="1:31" x14ac:dyDescent="0.2">
      <c r="A292" s="5"/>
      <c r="B292" s="5"/>
      <c r="C292" s="5"/>
      <c r="D292" s="5"/>
      <c r="E292" s="5"/>
      <c r="F292" s="5"/>
      <c r="G292" s="5"/>
      <c r="H292" s="24"/>
      <c r="I292" s="5"/>
      <c r="J292" s="5"/>
      <c r="K292" s="5"/>
      <c r="L292" s="5"/>
      <c r="M292" s="5"/>
      <c r="N292" s="5"/>
      <c r="O292" s="1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</row>
    <row r="293" spans="1:31" x14ac:dyDescent="0.2">
      <c r="A293" s="5"/>
      <c r="B293" s="5"/>
      <c r="C293" s="5"/>
      <c r="D293" s="5"/>
      <c r="E293" s="5"/>
      <c r="F293" s="5"/>
      <c r="G293" s="5"/>
      <c r="H293" s="24"/>
      <c r="I293" s="5"/>
      <c r="J293" s="5"/>
      <c r="K293" s="5"/>
      <c r="L293" s="5"/>
      <c r="M293" s="5"/>
      <c r="N293" s="5"/>
      <c r="O293" s="1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</row>
    <row r="294" spans="1:31" x14ac:dyDescent="0.2">
      <c r="A294" s="5"/>
      <c r="B294" s="5"/>
      <c r="C294" s="5"/>
      <c r="D294" s="5"/>
      <c r="E294" s="5"/>
      <c r="F294" s="5"/>
      <c r="G294" s="5"/>
      <c r="H294" s="24"/>
      <c r="I294" s="5"/>
      <c r="J294" s="5"/>
      <c r="K294" s="5"/>
      <c r="L294" s="5"/>
      <c r="M294" s="5"/>
      <c r="N294" s="5"/>
      <c r="O294" s="1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</row>
    <row r="295" spans="1:31" x14ac:dyDescent="0.2">
      <c r="A295" s="5"/>
      <c r="B295" s="5"/>
      <c r="C295" s="5"/>
      <c r="D295" s="5"/>
      <c r="E295" s="5"/>
      <c r="F295" s="5"/>
      <c r="G295" s="5"/>
      <c r="H295" s="24"/>
      <c r="I295" s="5"/>
      <c r="J295" s="5"/>
      <c r="K295" s="5"/>
      <c r="L295" s="5"/>
      <c r="M295" s="5"/>
      <c r="N295" s="5"/>
      <c r="O295" s="1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</row>
    <row r="296" spans="1:31" x14ac:dyDescent="0.2">
      <c r="A296" s="5"/>
      <c r="B296" s="5"/>
      <c r="C296" s="5"/>
      <c r="D296" s="5"/>
      <c r="E296" s="5"/>
      <c r="F296" s="5"/>
      <c r="G296" s="5"/>
      <c r="H296" s="24"/>
      <c r="I296" s="5"/>
      <c r="J296" s="5"/>
      <c r="K296" s="5"/>
      <c r="L296" s="5"/>
      <c r="M296" s="5"/>
      <c r="N296" s="5"/>
      <c r="O296" s="1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</row>
    <row r="297" spans="1:31" x14ac:dyDescent="0.2">
      <c r="A297" s="5"/>
      <c r="B297" s="5"/>
      <c r="C297" s="5"/>
      <c r="D297" s="5"/>
      <c r="E297" s="5"/>
      <c r="F297" s="5"/>
      <c r="G297" s="5"/>
      <c r="H297" s="24"/>
      <c r="I297" s="5"/>
      <c r="J297" s="5"/>
      <c r="K297" s="5"/>
      <c r="L297" s="5"/>
      <c r="M297" s="5"/>
      <c r="N297" s="5"/>
      <c r="O297" s="1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</row>
    <row r="298" spans="1:31" x14ac:dyDescent="0.2">
      <c r="A298" s="5"/>
      <c r="B298" s="5"/>
      <c r="C298" s="5"/>
      <c r="D298" s="5"/>
      <c r="E298" s="5"/>
      <c r="F298" s="5"/>
      <c r="G298" s="5"/>
      <c r="H298" s="24"/>
      <c r="I298" s="5"/>
      <c r="J298" s="5"/>
      <c r="K298" s="5"/>
      <c r="L298" s="5"/>
      <c r="M298" s="5"/>
      <c r="N298" s="5"/>
      <c r="O298" s="1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</row>
    <row r="299" spans="1:31" x14ac:dyDescent="0.2">
      <c r="A299" s="5"/>
      <c r="B299" s="5"/>
      <c r="C299" s="5"/>
      <c r="D299" s="5"/>
      <c r="E299" s="5"/>
      <c r="F299" s="5"/>
      <c r="G299" s="5"/>
      <c r="H299" s="24"/>
      <c r="I299" s="5"/>
      <c r="J299" s="5"/>
      <c r="K299" s="5"/>
      <c r="L299" s="5"/>
      <c r="M299" s="5"/>
      <c r="N299" s="5"/>
      <c r="O299" s="1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</row>
    <row r="300" spans="1:31" x14ac:dyDescent="0.2">
      <c r="A300" s="5"/>
      <c r="B300" s="5"/>
      <c r="C300" s="5"/>
      <c r="D300" s="5"/>
      <c r="E300" s="5"/>
      <c r="F300" s="5"/>
      <c r="G300" s="5"/>
      <c r="H300" s="24"/>
      <c r="I300" s="5"/>
      <c r="J300" s="5"/>
      <c r="K300" s="5"/>
      <c r="L300" s="5"/>
      <c r="M300" s="5"/>
      <c r="N300" s="5"/>
      <c r="O300" s="1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</row>
    <row r="301" spans="1:31" x14ac:dyDescent="0.2">
      <c r="A301" s="5"/>
      <c r="B301" s="5"/>
      <c r="C301" s="5"/>
      <c r="D301" s="5"/>
      <c r="E301" s="5"/>
      <c r="F301" s="5"/>
      <c r="G301" s="5"/>
      <c r="H301" s="24"/>
      <c r="I301" s="5"/>
      <c r="J301" s="5"/>
      <c r="K301" s="5"/>
      <c r="L301" s="5"/>
      <c r="M301" s="5"/>
      <c r="N301" s="5"/>
      <c r="O301" s="1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</row>
    <row r="302" spans="1:31" x14ac:dyDescent="0.2">
      <c r="A302" s="5"/>
      <c r="B302" s="5"/>
      <c r="C302" s="5"/>
      <c r="D302" s="5"/>
      <c r="E302" s="5"/>
      <c r="F302" s="5"/>
      <c r="G302" s="5"/>
      <c r="H302" s="24"/>
      <c r="I302" s="5"/>
      <c r="J302" s="5"/>
      <c r="K302" s="5"/>
      <c r="L302" s="5"/>
      <c r="M302" s="5"/>
      <c r="N302" s="5"/>
      <c r="O302" s="1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</row>
    <row r="303" spans="1:31" x14ac:dyDescent="0.2">
      <c r="A303" s="5"/>
      <c r="B303" s="5"/>
      <c r="C303" s="5"/>
      <c r="D303" s="5"/>
      <c r="E303" s="5"/>
      <c r="F303" s="5"/>
      <c r="G303" s="5"/>
      <c r="H303" s="24"/>
      <c r="I303" s="5"/>
      <c r="J303" s="5"/>
      <c r="K303" s="5"/>
      <c r="L303" s="5"/>
      <c r="M303" s="5"/>
      <c r="N303" s="5"/>
      <c r="O303" s="1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</row>
    <row r="304" spans="1:31" x14ac:dyDescent="0.2">
      <c r="A304" s="5"/>
      <c r="B304" s="5"/>
      <c r="C304" s="5"/>
      <c r="D304" s="5"/>
      <c r="E304" s="5"/>
      <c r="F304" s="5"/>
      <c r="G304" s="5"/>
      <c r="H304" s="24"/>
      <c r="I304" s="5"/>
      <c r="J304" s="5"/>
      <c r="K304" s="5"/>
      <c r="L304" s="5"/>
      <c r="M304" s="5"/>
      <c r="N304" s="5"/>
      <c r="O304" s="1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</row>
    <row r="305" spans="1:31" x14ac:dyDescent="0.2">
      <c r="A305" s="5"/>
      <c r="B305" s="5"/>
      <c r="C305" s="5"/>
      <c r="D305" s="5"/>
      <c r="E305" s="5"/>
      <c r="F305" s="5"/>
      <c r="G305" s="5"/>
      <c r="H305" s="24"/>
      <c r="I305" s="5"/>
      <c r="J305" s="5"/>
      <c r="K305" s="5"/>
      <c r="L305" s="5"/>
      <c r="M305" s="5"/>
      <c r="N305" s="5"/>
      <c r="O305" s="1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</row>
    <row r="306" spans="1:31" x14ac:dyDescent="0.2">
      <c r="A306" s="5"/>
      <c r="B306" s="5"/>
      <c r="C306" s="5"/>
      <c r="D306" s="5"/>
      <c r="E306" s="5"/>
      <c r="F306" s="5"/>
      <c r="G306" s="5"/>
      <c r="H306" s="24"/>
      <c r="I306" s="5"/>
      <c r="J306" s="5"/>
      <c r="K306" s="5"/>
      <c r="L306" s="5"/>
      <c r="M306" s="5"/>
      <c r="N306" s="5"/>
      <c r="O306" s="1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</row>
    <row r="307" spans="1:31" x14ac:dyDescent="0.2">
      <c r="A307" s="5"/>
      <c r="B307" s="5"/>
      <c r="C307" s="5"/>
      <c r="D307" s="5"/>
      <c r="E307" s="5"/>
      <c r="F307" s="5"/>
      <c r="G307" s="5"/>
      <c r="H307" s="24"/>
      <c r="I307" s="5"/>
      <c r="J307" s="5"/>
      <c r="K307" s="5"/>
      <c r="L307" s="5"/>
      <c r="M307" s="5"/>
      <c r="N307" s="5"/>
      <c r="O307" s="1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</row>
    <row r="308" spans="1:31" x14ac:dyDescent="0.2">
      <c r="A308" s="5"/>
      <c r="B308" s="5"/>
      <c r="C308" s="5"/>
      <c r="D308" s="5"/>
      <c r="E308" s="5"/>
      <c r="F308" s="5"/>
      <c r="G308" s="5"/>
      <c r="H308" s="24"/>
      <c r="I308" s="5"/>
      <c r="J308" s="5"/>
      <c r="K308" s="5"/>
      <c r="L308" s="5"/>
      <c r="M308" s="5"/>
      <c r="N308" s="5"/>
      <c r="O308" s="1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</row>
    <row r="309" spans="1:31" x14ac:dyDescent="0.2">
      <c r="A309" s="5"/>
      <c r="B309" s="5"/>
      <c r="C309" s="5"/>
      <c r="D309" s="5"/>
      <c r="E309" s="5"/>
      <c r="F309" s="5"/>
      <c r="G309" s="5"/>
      <c r="H309" s="24"/>
      <c r="I309" s="5"/>
      <c r="J309" s="5"/>
      <c r="K309" s="5"/>
      <c r="L309" s="5"/>
      <c r="M309" s="5"/>
      <c r="N309" s="5"/>
      <c r="O309" s="1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</row>
    <row r="310" spans="1:31" x14ac:dyDescent="0.2">
      <c r="A310" s="5"/>
      <c r="B310" s="5"/>
      <c r="C310" s="5"/>
      <c r="D310" s="5"/>
      <c r="E310" s="5"/>
      <c r="F310" s="5"/>
      <c r="G310" s="5"/>
      <c r="H310" s="24"/>
      <c r="I310" s="5"/>
      <c r="J310" s="5"/>
      <c r="K310" s="5"/>
      <c r="L310" s="5"/>
      <c r="M310" s="5"/>
      <c r="N310" s="5"/>
      <c r="O310" s="1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</row>
    <row r="311" spans="1:31" x14ac:dyDescent="0.2">
      <c r="A311" s="5"/>
      <c r="B311" s="5"/>
      <c r="C311" s="5"/>
      <c r="D311" s="5"/>
      <c r="E311" s="5"/>
      <c r="F311" s="5"/>
      <c r="G311" s="5"/>
      <c r="H311" s="24"/>
      <c r="I311" s="5"/>
      <c r="J311" s="5"/>
      <c r="K311" s="5"/>
      <c r="L311" s="5"/>
      <c r="M311" s="5"/>
      <c r="N311" s="5"/>
      <c r="O311" s="1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</row>
    <row r="312" spans="1:31" x14ac:dyDescent="0.2">
      <c r="A312" s="5"/>
      <c r="B312" s="5"/>
      <c r="C312" s="5"/>
      <c r="D312" s="5"/>
      <c r="E312" s="5"/>
      <c r="F312" s="5"/>
      <c r="G312" s="5"/>
      <c r="H312" s="24"/>
      <c r="I312" s="5"/>
      <c r="J312" s="5"/>
      <c r="K312" s="5"/>
      <c r="L312" s="5"/>
      <c r="M312" s="5"/>
      <c r="N312" s="5"/>
      <c r="O312" s="1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</row>
    <row r="313" spans="1:31" x14ac:dyDescent="0.2">
      <c r="A313" s="5"/>
      <c r="B313" s="5"/>
      <c r="C313" s="5"/>
      <c r="D313" s="5"/>
      <c r="E313" s="5"/>
      <c r="F313" s="5"/>
      <c r="G313" s="5"/>
      <c r="H313" s="24"/>
      <c r="I313" s="5"/>
      <c r="J313" s="5"/>
      <c r="K313" s="5"/>
      <c r="L313" s="5"/>
      <c r="M313" s="5"/>
      <c r="N313" s="5"/>
      <c r="O313" s="1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</row>
    <row r="314" spans="1:31" x14ac:dyDescent="0.2">
      <c r="A314" s="5"/>
      <c r="B314" s="5"/>
      <c r="C314" s="5"/>
      <c r="D314" s="5"/>
      <c r="E314" s="5"/>
      <c r="F314" s="5"/>
      <c r="G314" s="5"/>
      <c r="H314" s="24"/>
      <c r="I314" s="5"/>
      <c r="J314" s="5"/>
      <c r="K314" s="5"/>
      <c r="L314" s="5"/>
      <c r="M314" s="5"/>
      <c r="N314" s="5"/>
      <c r="O314" s="1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</row>
    <row r="315" spans="1:31" x14ac:dyDescent="0.2">
      <c r="A315" s="5"/>
      <c r="B315" s="5"/>
      <c r="C315" s="5"/>
      <c r="D315" s="5"/>
      <c r="E315" s="5"/>
      <c r="F315" s="5"/>
      <c r="G315" s="5"/>
      <c r="H315" s="24"/>
      <c r="I315" s="5"/>
      <c r="J315" s="5"/>
      <c r="K315" s="5"/>
      <c r="L315" s="5"/>
      <c r="M315" s="5"/>
      <c r="N315" s="5"/>
      <c r="O315" s="1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</row>
    <row r="316" spans="1:31" x14ac:dyDescent="0.2">
      <c r="A316" s="5"/>
      <c r="B316" s="5"/>
      <c r="C316" s="5"/>
      <c r="D316" s="5"/>
      <c r="E316" s="5"/>
      <c r="F316" s="5"/>
      <c r="G316" s="5"/>
      <c r="H316" s="24"/>
      <c r="I316" s="5"/>
      <c r="J316" s="5"/>
      <c r="K316" s="5"/>
      <c r="L316" s="5"/>
      <c r="M316" s="5"/>
      <c r="N316" s="5"/>
      <c r="O316" s="1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</row>
    <row r="317" spans="1:31" x14ac:dyDescent="0.2">
      <c r="A317" s="5"/>
      <c r="B317" s="5"/>
      <c r="C317" s="5"/>
      <c r="D317" s="5"/>
      <c r="E317" s="5"/>
      <c r="F317" s="5"/>
      <c r="G317" s="5"/>
      <c r="H317" s="24"/>
      <c r="I317" s="5"/>
      <c r="J317" s="5"/>
      <c r="K317" s="5"/>
      <c r="L317" s="5"/>
      <c r="M317" s="5"/>
      <c r="N317" s="5"/>
      <c r="O317" s="1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</row>
    <row r="318" spans="1:31" x14ac:dyDescent="0.2">
      <c r="A318" s="5"/>
      <c r="B318" s="5"/>
      <c r="C318" s="5"/>
      <c r="D318" s="5"/>
      <c r="E318" s="5"/>
      <c r="F318" s="5"/>
      <c r="G318" s="5"/>
      <c r="H318" s="24"/>
      <c r="I318" s="5"/>
      <c r="J318" s="5"/>
      <c r="K318" s="5"/>
      <c r="L318" s="5"/>
      <c r="M318" s="5"/>
      <c r="N318" s="5"/>
      <c r="O318" s="1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</row>
    <row r="319" spans="1:31" x14ac:dyDescent="0.2">
      <c r="A319" s="5"/>
      <c r="B319" s="5"/>
      <c r="C319" s="5"/>
      <c r="D319" s="5"/>
      <c r="E319" s="5"/>
      <c r="F319" s="5"/>
      <c r="G319" s="5"/>
      <c r="H319" s="24"/>
      <c r="I319" s="5"/>
      <c r="J319" s="5"/>
      <c r="K319" s="5"/>
      <c r="L319" s="5"/>
      <c r="M319" s="5"/>
      <c r="N319" s="5"/>
      <c r="O319" s="1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</row>
    <row r="320" spans="1:31" x14ac:dyDescent="0.2">
      <c r="A320" s="5"/>
      <c r="B320" s="5"/>
      <c r="C320" s="5"/>
      <c r="D320" s="5"/>
      <c r="E320" s="5"/>
      <c r="F320" s="5"/>
      <c r="G320" s="5"/>
      <c r="H320" s="24"/>
      <c r="I320" s="5"/>
      <c r="J320" s="5"/>
      <c r="K320" s="5"/>
      <c r="L320" s="5"/>
      <c r="M320" s="5"/>
      <c r="N320" s="5"/>
      <c r="O320" s="1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</row>
    <row r="321" spans="1:31" x14ac:dyDescent="0.2">
      <c r="A321" s="5"/>
      <c r="B321" s="5"/>
      <c r="C321" s="5"/>
      <c r="D321" s="5"/>
      <c r="E321" s="5"/>
      <c r="F321" s="5"/>
      <c r="G321" s="5"/>
      <c r="H321" s="24"/>
      <c r="I321" s="5"/>
      <c r="J321" s="5"/>
      <c r="K321" s="5"/>
      <c r="L321" s="5"/>
      <c r="M321" s="5"/>
      <c r="N321" s="5"/>
      <c r="O321" s="1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</row>
    <row r="322" spans="1:31" x14ac:dyDescent="0.2">
      <c r="A322" s="5"/>
      <c r="B322" s="5"/>
      <c r="C322" s="5"/>
      <c r="D322" s="5"/>
      <c r="E322" s="5"/>
      <c r="F322" s="5"/>
      <c r="G322" s="5"/>
      <c r="H322" s="24"/>
      <c r="I322" s="5"/>
      <c r="J322" s="5"/>
      <c r="K322" s="5"/>
      <c r="L322" s="5"/>
      <c r="M322" s="5"/>
      <c r="N322" s="5"/>
      <c r="O322" s="1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</row>
    <row r="323" spans="1:31" x14ac:dyDescent="0.2">
      <c r="A323" s="5"/>
      <c r="B323" s="5"/>
      <c r="C323" s="5"/>
      <c r="D323" s="5"/>
      <c r="E323" s="5"/>
      <c r="F323" s="5"/>
      <c r="G323" s="5"/>
      <c r="H323" s="24"/>
      <c r="I323" s="5"/>
      <c r="J323" s="5"/>
      <c r="K323" s="5"/>
      <c r="L323" s="5"/>
      <c r="M323" s="5"/>
      <c r="N323" s="5"/>
      <c r="O323" s="1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</row>
    <row r="324" spans="1:31" x14ac:dyDescent="0.2">
      <c r="A324" s="5"/>
      <c r="B324" s="5"/>
      <c r="C324" s="5"/>
      <c r="D324" s="5"/>
      <c r="E324" s="5"/>
      <c r="F324" s="5"/>
      <c r="G324" s="5"/>
      <c r="H324" s="24"/>
      <c r="I324" s="5"/>
      <c r="J324" s="5"/>
      <c r="K324" s="5"/>
      <c r="L324" s="5"/>
      <c r="M324" s="5"/>
      <c r="N324" s="5"/>
      <c r="O324" s="1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</row>
    <row r="325" spans="1:31" x14ac:dyDescent="0.2">
      <c r="A325" s="5"/>
      <c r="B325" s="5"/>
      <c r="C325" s="5"/>
      <c r="D325" s="5"/>
      <c r="E325" s="5"/>
      <c r="F325" s="5"/>
      <c r="G325" s="5"/>
      <c r="H325" s="24"/>
      <c r="I325" s="5"/>
      <c r="J325" s="5"/>
      <c r="K325" s="5"/>
      <c r="L325" s="5"/>
      <c r="M325" s="5"/>
      <c r="N325" s="5"/>
      <c r="O325" s="1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</row>
    <row r="326" spans="1:31" x14ac:dyDescent="0.2">
      <c r="A326" s="5"/>
      <c r="B326" s="5"/>
      <c r="C326" s="5"/>
      <c r="D326" s="5"/>
      <c r="E326" s="5"/>
      <c r="F326" s="5"/>
      <c r="G326" s="5"/>
      <c r="H326" s="24"/>
      <c r="I326" s="5"/>
      <c r="J326" s="5"/>
      <c r="K326" s="5"/>
      <c r="L326" s="5"/>
      <c r="M326" s="5"/>
      <c r="N326" s="5"/>
      <c r="O326" s="1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</row>
    <row r="327" spans="1:31" x14ac:dyDescent="0.2">
      <c r="A327" s="5"/>
      <c r="B327" s="5"/>
      <c r="C327" s="5"/>
      <c r="D327" s="5"/>
      <c r="E327" s="5"/>
      <c r="F327" s="5"/>
      <c r="G327" s="5"/>
      <c r="H327" s="24"/>
      <c r="I327" s="5"/>
      <c r="J327" s="5"/>
      <c r="K327" s="5"/>
      <c r="L327" s="5"/>
      <c r="M327" s="5"/>
      <c r="N327" s="5"/>
      <c r="O327" s="1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</row>
    <row r="328" spans="1:31" x14ac:dyDescent="0.2">
      <c r="A328" s="5"/>
      <c r="B328" s="5"/>
      <c r="C328" s="5"/>
      <c r="D328" s="5"/>
      <c r="E328" s="5"/>
      <c r="F328" s="5"/>
      <c r="G328" s="5"/>
      <c r="H328" s="24"/>
      <c r="I328" s="5"/>
      <c r="J328" s="5"/>
      <c r="K328" s="5"/>
      <c r="L328" s="5"/>
      <c r="M328" s="5"/>
      <c r="N328" s="5"/>
      <c r="O328" s="1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</row>
    <row r="329" spans="1:31" x14ac:dyDescent="0.2">
      <c r="A329" s="5"/>
      <c r="B329" s="5"/>
      <c r="C329" s="5"/>
      <c r="D329" s="5"/>
      <c r="E329" s="5"/>
      <c r="F329" s="5"/>
      <c r="G329" s="5"/>
      <c r="H329" s="24"/>
      <c r="I329" s="5"/>
      <c r="J329" s="5"/>
      <c r="K329" s="5"/>
      <c r="L329" s="5"/>
      <c r="M329" s="5"/>
      <c r="N329" s="5"/>
      <c r="O329" s="1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</row>
    <row r="330" spans="1:31" x14ac:dyDescent="0.2">
      <c r="A330" s="5"/>
      <c r="B330" s="5"/>
      <c r="C330" s="5"/>
      <c r="D330" s="5"/>
      <c r="E330" s="5"/>
      <c r="F330" s="5"/>
      <c r="G330" s="5"/>
      <c r="H330" s="24"/>
      <c r="I330" s="5"/>
      <c r="J330" s="5"/>
      <c r="K330" s="5"/>
      <c r="L330" s="5"/>
      <c r="M330" s="5"/>
      <c r="N330" s="5"/>
      <c r="O330" s="1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</row>
    <row r="331" spans="1:31" x14ac:dyDescent="0.2">
      <c r="A331" s="5"/>
      <c r="B331" s="5"/>
      <c r="C331" s="5"/>
      <c r="D331" s="5"/>
      <c r="E331" s="5"/>
      <c r="F331" s="5"/>
      <c r="G331" s="5"/>
      <c r="H331" s="24"/>
      <c r="I331" s="5"/>
      <c r="J331" s="5"/>
      <c r="K331" s="5"/>
      <c r="L331" s="5"/>
      <c r="M331" s="5"/>
      <c r="N331" s="5"/>
      <c r="O331" s="1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</row>
    <row r="332" spans="1:31" x14ac:dyDescent="0.2">
      <c r="A332" s="5"/>
      <c r="B332" s="5"/>
      <c r="C332" s="5"/>
      <c r="D332" s="5"/>
      <c r="E332" s="5"/>
      <c r="F332" s="5"/>
      <c r="G332" s="5"/>
      <c r="H332" s="24"/>
      <c r="I332" s="5"/>
      <c r="J332" s="5"/>
      <c r="K332" s="5"/>
      <c r="L332" s="5"/>
      <c r="M332" s="5"/>
      <c r="N332" s="5"/>
      <c r="O332" s="1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</row>
    <row r="333" spans="1:31" x14ac:dyDescent="0.2">
      <c r="A333" s="5"/>
      <c r="B333" s="5"/>
      <c r="C333" s="5"/>
      <c r="D333" s="5"/>
      <c r="E333" s="5"/>
      <c r="F333" s="5"/>
      <c r="G333" s="5"/>
      <c r="H333" s="24"/>
      <c r="I333" s="5"/>
      <c r="J333" s="5"/>
      <c r="K333" s="5"/>
      <c r="L333" s="5"/>
      <c r="M333" s="5"/>
      <c r="N333" s="5"/>
      <c r="O333" s="1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</row>
    <row r="334" spans="1:31" x14ac:dyDescent="0.2">
      <c r="A334" s="5"/>
      <c r="B334" s="5"/>
      <c r="C334" s="5"/>
      <c r="D334" s="5"/>
      <c r="E334" s="5"/>
      <c r="F334" s="5"/>
      <c r="G334" s="5"/>
      <c r="H334" s="24"/>
      <c r="I334" s="5"/>
      <c r="J334" s="5"/>
      <c r="K334" s="5"/>
      <c r="L334" s="5"/>
      <c r="M334" s="5"/>
      <c r="N334" s="5"/>
      <c r="O334" s="1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</row>
    <row r="335" spans="1:31" x14ac:dyDescent="0.2">
      <c r="A335" s="5"/>
      <c r="B335" s="5"/>
      <c r="C335" s="5"/>
      <c r="D335" s="5"/>
      <c r="E335" s="5"/>
      <c r="F335" s="5"/>
      <c r="G335" s="5"/>
      <c r="H335" s="24"/>
      <c r="I335" s="5"/>
      <c r="J335" s="5"/>
      <c r="K335" s="5"/>
      <c r="L335" s="5"/>
      <c r="M335" s="5"/>
      <c r="N335" s="5"/>
      <c r="O335" s="1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</row>
    <row r="336" spans="1:31" x14ac:dyDescent="0.2">
      <c r="A336" s="5"/>
      <c r="B336" s="5"/>
      <c r="C336" s="5"/>
      <c r="D336" s="5"/>
      <c r="E336" s="5"/>
      <c r="F336" s="5"/>
      <c r="G336" s="5"/>
      <c r="H336" s="24"/>
      <c r="I336" s="5"/>
      <c r="J336" s="5"/>
      <c r="K336" s="5"/>
      <c r="L336" s="5"/>
      <c r="M336" s="5"/>
      <c r="N336" s="5"/>
      <c r="O336" s="1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</row>
    <row r="337" spans="1:31" x14ac:dyDescent="0.2">
      <c r="A337" s="5"/>
      <c r="B337" s="5"/>
      <c r="C337" s="5"/>
      <c r="D337" s="5"/>
      <c r="E337" s="5"/>
      <c r="F337" s="5"/>
      <c r="G337" s="5"/>
      <c r="H337" s="24"/>
      <c r="I337" s="5"/>
      <c r="J337" s="5"/>
      <c r="K337" s="5"/>
      <c r="L337" s="5"/>
      <c r="M337" s="5"/>
      <c r="N337" s="5"/>
      <c r="O337" s="1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</row>
    <row r="338" spans="1:31" x14ac:dyDescent="0.2">
      <c r="A338" s="5"/>
      <c r="B338" s="5"/>
      <c r="C338" s="5"/>
      <c r="D338" s="5"/>
      <c r="E338" s="5"/>
      <c r="F338" s="5"/>
      <c r="G338" s="5"/>
      <c r="H338" s="24"/>
      <c r="I338" s="5"/>
      <c r="J338" s="5"/>
      <c r="K338" s="5"/>
      <c r="L338" s="5"/>
      <c r="M338" s="5"/>
      <c r="N338" s="5"/>
      <c r="O338" s="1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</row>
    <row r="339" spans="1:31" x14ac:dyDescent="0.2">
      <c r="A339" s="5"/>
      <c r="B339" s="5"/>
      <c r="C339" s="5"/>
      <c r="D339" s="5"/>
      <c r="E339" s="5"/>
      <c r="F339" s="5"/>
      <c r="G339" s="5"/>
      <c r="H339" s="24"/>
      <c r="I339" s="5"/>
      <c r="J339" s="5"/>
      <c r="K339" s="5"/>
      <c r="L339" s="5"/>
      <c r="M339" s="5"/>
      <c r="N339" s="5"/>
      <c r="O339" s="1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</row>
    <row r="340" spans="1:31" x14ac:dyDescent="0.2">
      <c r="A340" s="5"/>
      <c r="B340" s="5"/>
      <c r="C340" s="5"/>
      <c r="D340" s="5"/>
      <c r="E340" s="5"/>
      <c r="F340" s="5"/>
      <c r="G340" s="5"/>
      <c r="H340" s="24"/>
      <c r="I340" s="5"/>
      <c r="J340" s="5"/>
      <c r="K340" s="5"/>
      <c r="L340" s="5"/>
      <c r="M340" s="5"/>
      <c r="N340" s="5"/>
      <c r="O340" s="1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</row>
    <row r="341" spans="1:31" x14ac:dyDescent="0.2">
      <c r="A341" s="5"/>
      <c r="B341" s="5"/>
      <c r="C341" s="5"/>
      <c r="D341" s="5"/>
      <c r="E341" s="5"/>
      <c r="F341" s="5"/>
      <c r="G341" s="5"/>
      <c r="H341" s="24"/>
      <c r="I341" s="5"/>
      <c r="J341" s="5"/>
      <c r="K341" s="5"/>
      <c r="L341" s="5"/>
      <c r="M341" s="5"/>
      <c r="N341" s="5"/>
      <c r="O341" s="1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</row>
    <row r="342" spans="1:31" x14ac:dyDescent="0.2">
      <c r="A342" s="5"/>
      <c r="B342" s="5"/>
      <c r="C342" s="5"/>
      <c r="D342" s="5"/>
      <c r="E342" s="5"/>
      <c r="F342" s="5"/>
      <c r="G342" s="5"/>
      <c r="H342" s="24"/>
      <c r="I342" s="5"/>
      <c r="J342" s="5"/>
      <c r="K342" s="5"/>
      <c r="L342" s="5"/>
      <c r="M342" s="5"/>
      <c r="N342" s="5"/>
      <c r="O342" s="1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</row>
    <row r="343" spans="1:31" x14ac:dyDescent="0.2">
      <c r="A343" s="5"/>
      <c r="B343" s="5"/>
      <c r="C343" s="5"/>
      <c r="D343" s="5"/>
      <c r="E343" s="5"/>
      <c r="F343" s="5"/>
      <c r="G343" s="5"/>
      <c r="H343" s="24"/>
      <c r="I343" s="5"/>
      <c r="J343" s="5"/>
      <c r="K343" s="5"/>
      <c r="L343" s="5"/>
      <c r="M343" s="5"/>
      <c r="N343" s="5"/>
      <c r="O343" s="1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</row>
    <row r="344" spans="1:31" x14ac:dyDescent="0.2">
      <c r="A344" s="5"/>
      <c r="B344" s="5"/>
      <c r="C344" s="5"/>
      <c r="D344" s="5"/>
      <c r="E344" s="5"/>
      <c r="F344" s="5"/>
      <c r="G344" s="5"/>
      <c r="H344" s="24"/>
      <c r="I344" s="5"/>
      <c r="J344" s="5"/>
      <c r="K344" s="5"/>
      <c r="L344" s="5"/>
      <c r="M344" s="5"/>
      <c r="N344" s="5"/>
      <c r="O344" s="1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</row>
    <row r="345" spans="1:31" x14ac:dyDescent="0.2">
      <c r="A345" s="5"/>
      <c r="B345" s="5"/>
      <c r="C345" s="5"/>
      <c r="D345" s="5"/>
      <c r="E345" s="5"/>
      <c r="F345" s="5"/>
      <c r="G345" s="5"/>
      <c r="H345" s="24"/>
      <c r="I345" s="5"/>
      <c r="J345" s="5"/>
      <c r="K345" s="5"/>
      <c r="L345" s="5"/>
      <c r="M345" s="5"/>
      <c r="N345" s="5"/>
      <c r="O345" s="1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</row>
    <row r="346" spans="1:31" x14ac:dyDescent="0.2">
      <c r="A346" s="5"/>
      <c r="B346" s="5"/>
      <c r="C346" s="5"/>
      <c r="D346" s="5"/>
      <c r="E346" s="5"/>
      <c r="F346" s="5"/>
      <c r="G346" s="5"/>
      <c r="H346" s="24"/>
      <c r="I346" s="5"/>
      <c r="J346" s="5"/>
      <c r="K346" s="5"/>
      <c r="L346" s="5"/>
      <c r="M346" s="5"/>
      <c r="N346" s="5"/>
      <c r="O346" s="1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</row>
    <row r="347" spans="1:31" x14ac:dyDescent="0.2">
      <c r="A347" s="5"/>
      <c r="B347" s="5"/>
      <c r="C347" s="5"/>
      <c r="D347" s="5"/>
      <c r="E347" s="5"/>
      <c r="F347" s="5"/>
      <c r="G347" s="5"/>
      <c r="H347" s="24"/>
      <c r="I347" s="5"/>
      <c r="J347" s="5"/>
      <c r="K347" s="5"/>
      <c r="L347" s="5"/>
      <c r="M347" s="5"/>
      <c r="N347" s="5"/>
      <c r="O347" s="1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</row>
    <row r="348" spans="1:31" x14ac:dyDescent="0.2">
      <c r="A348" s="5"/>
      <c r="B348" s="5"/>
      <c r="C348" s="5"/>
      <c r="D348" s="5"/>
      <c r="E348" s="5"/>
      <c r="F348" s="5"/>
      <c r="G348" s="5"/>
      <c r="H348" s="24"/>
      <c r="I348" s="5"/>
      <c r="J348" s="5"/>
      <c r="K348" s="5"/>
      <c r="L348" s="5"/>
      <c r="M348" s="5"/>
      <c r="N348" s="5"/>
      <c r="O348" s="1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</row>
    <row r="349" spans="1:31" x14ac:dyDescent="0.2">
      <c r="A349" s="5"/>
      <c r="B349" s="5"/>
      <c r="C349" s="5"/>
      <c r="D349" s="5"/>
      <c r="E349" s="5"/>
      <c r="F349" s="5"/>
      <c r="G349" s="5"/>
      <c r="H349" s="24"/>
      <c r="I349" s="5"/>
      <c r="J349" s="5"/>
      <c r="K349" s="5"/>
      <c r="L349" s="5"/>
      <c r="M349" s="5"/>
      <c r="N349" s="5"/>
      <c r="O349" s="1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</row>
    <row r="350" spans="1:31" x14ac:dyDescent="0.2">
      <c r="A350" s="5"/>
      <c r="B350" s="5"/>
      <c r="C350" s="5"/>
      <c r="D350" s="5"/>
      <c r="E350" s="5"/>
      <c r="F350" s="5"/>
      <c r="G350" s="5"/>
      <c r="H350" s="24"/>
      <c r="I350" s="5"/>
      <c r="J350" s="5"/>
      <c r="K350" s="5"/>
      <c r="L350" s="5"/>
      <c r="M350" s="5"/>
      <c r="N350" s="5"/>
      <c r="O350" s="1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</row>
    <row r="351" spans="1:31" x14ac:dyDescent="0.2">
      <c r="A351" s="5"/>
      <c r="B351" s="5"/>
      <c r="C351" s="5"/>
      <c r="D351" s="5"/>
      <c r="E351" s="5"/>
      <c r="F351" s="5"/>
      <c r="G351" s="5"/>
      <c r="H351" s="24"/>
      <c r="I351" s="5"/>
      <c r="J351" s="5"/>
      <c r="K351" s="5"/>
      <c r="L351" s="5"/>
      <c r="M351" s="5"/>
      <c r="N351" s="5"/>
      <c r="O351" s="1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</row>
    <row r="352" spans="1:31" x14ac:dyDescent="0.2">
      <c r="A352" s="5"/>
      <c r="B352" s="5"/>
      <c r="C352" s="5"/>
      <c r="D352" s="5"/>
      <c r="E352" s="5"/>
      <c r="F352" s="5"/>
      <c r="G352" s="5"/>
      <c r="H352" s="24"/>
      <c r="I352" s="5"/>
      <c r="J352" s="5"/>
      <c r="K352" s="5"/>
      <c r="L352" s="5"/>
      <c r="M352" s="5"/>
      <c r="N352" s="5"/>
      <c r="O352" s="1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</row>
    <row r="353" spans="1:31" x14ac:dyDescent="0.2">
      <c r="A353" s="5"/>
      <c r="B353" s="5"/>
      <c r="C353" s="5"/>
      <c r="D353" s="5"/>
      <c r="E353" s="5"/>
      <c r="F353" s="5"/>
      <c r="G353" s="5"/>
      <c r="H353" s="24"/>
      <c r="I353" s="5"/>
      <c r="J353" s="5"/>
      <c r="K353" s="5"/>
      <c r="L353" s="5"/>
      <c r="M353" s="5"/>
      <c r="N353" s="5"/>
      <c r="O353" s="1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</row>
    <row r="354" spans="1:31" x14ac:dyDescent="0.2">
      <c r="A354" s="5"/>
      <c r="B354" s="5"/>
      <c r="C354" s="5"/>
      <c r="D354" s="5"/>
      <c r="E354" s="5"/>
      <c r="F354" s="5"/>
      <c r="G354" s="5"/>
      <c r="H354" s="24"/>
      <c r="I354" s="5"/>
      <c r="J354" s="5"/>
      <c r="K354" s="5"/>
      <c r="L354" s="5"/>
      <c r="M354" s="5"/>
      <c r="N354" s="5"/>
      <c r="O354" s="1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</row>
    <row r="355" spans="1:31" x14ac:dyDescent="0.2">
      <c r="A355" s="5"/>
      <c r="B355" s="5"/>
      <c r="C355" s="5"/>
      <c r="D355" s="5"/>
      <c r="E355" s="5"/>
      <c r="F355" s="5"/>
      <c r="G355" s="5"/>
      <c r="H355" s="24"/>
      <c r="I355" s="5"/>
      <c r="J355" s="5"/>
      <c r="K355" s="5"/>
      <c r="L355" s="5"/>
      <c r="M355" s="5"/>
      <c r="N355" s="5"/>
      <c r="O355" s="1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</row>
    <row r="356" spans="1:31" x14ac:dyDescent="0.2">
      <c r="A356" s="5"/>
      <c r="B356" s="5"/>
      <c r="C356" s="5"/>
      <c r="D356" s="5"/>
      <c r="E356" s="5"/>
      <c r="F356" s="5"/>
      <c r="G356" s="5"/>
      <c r="H356" s="24"/>
      <c r="I356" s="5"/>
      <c r="J356" s="5"/>
      <c r="K356" s="5"/>
      <c r="L356" s="5"/>
      <c r="M356" s="5"/>
      <c r="N356" s="5"/>
      <c r="O356" s="1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</row>
    <row r="357" spans="1:31" x14ac:dyDescent="0.2">
      <c r="A357" s="5"/>
      <c r="B357" s="5"/>
      <c r="C357" s="5"/>
      <c r="D357" s="5"/>
      <c r="E357" s="5"/>
      <c r="F357" s="5"/>
      <c r="G357" s="5"/>
      <c r="H357" s="24"/>
      <c r="I357" s="5"/>
      <c r="J357" s="5"/>
      <c r="K357" s="5"/>
      <c r="L357" s="5"/>
      <c r="M357" s="5"/>
      <c r="N357" s="5"/>
      <c r="O357" s="1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</row>
    <row r="358" spans="1:31" x14ac:dyDescent="0.2">
      <c r="A358" s="5"/>
      <c r="B358" s="5"/>
      <c r="C358" s="5"/>
      <c r="D358" s="5"/>
      <c r="E358" s="5"/>
      <c r="F358" s="5"/>
      <c r="G358" s="5"/>
      <c r="H358" s="24"/>
      <c r="I358" s="5"/>
      <c r="J358" s="5"/>
      <c r="K358" s="5"/>
      <c r="L358" s="5"/>
      <c r="M358" s="5"/>
      <c r="N358" s="5"/>
      <c r="O358" s="1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</row>
    <row r="359" spans="1:31" x14ac:dyDescent="0.2">
      <c r="A359" s="5"/>
      <c r="B359" s="5"/>
      <c r="C359" s="5"/>
      <c r="D359" s="5"/>
      <c r="E359" s="5"/>
      <c r="F359" s="5"/>
      <c r="G359" s="5"/>
      <c r="H359" s="24"/>
      <c r="I359" s="5"/>
      <c r="J359" s="5"/>
      <c r="K359" s="5"/>
      <c r="L359" s="5"/>
      <c r="M359" s="5"/>
      <c r="N359" s="5"/>
      <c r="O359" s="1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</row>
    <row r="360" spans="1:31" x14ac:dyDescent="0.2">
      <c r="A360" s="5"/>
      <c r="B360" s="5"/>
      <c r="C360" s="5"/>
      <c r="D360" s="5"/>
      <c r="E360" s="5"/>
      <c r="F360" s="5"/>
      <c r="G360" s="5"/>
      <c r="H360" s="24"/>
      <c r="I360" s="5"/>
      <c r="J360" s="5"/>
      <c r="K360" s="5"/>
      <c r="L360" s="5"/>
      <c r="M360" s="5"/>
      <c r="N360" s="5"/>
      <c r="O360" s="1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</row>
    <row r="361" spans="1:31" x14ac:dyDescent="0.2">
      <c r="A361" s="5"/>
      <c r="B361" s="5"/>
      <c r="C361" s="5"/>
      <c r="D361" s="5"/>
      <c r="E361" s="5"/>
      <c r="F361" s="5"/>
      <c r="G361" s="5"/>
      <c r="H361" s="24"/>
      <c r="I361" s="5"/>
      <c r="J361" s="5"/>
      <c r="K361" s="5"/>
      <c r="L361" s="5"/>
      <c r="M361" s="5"/>
      <c r="N361" s="5"/>
      <c r="O361" s="1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</row>
    <row r="362" spans="1:31" x14ac:dyDescent="0.2">
      <c r="A362" s="5"/>
      <c r="B362" s="5"/>
      <c r="C362" s="5"/>
      <c r="D362" s="5"/>
      <c r="E362" s="5"/>
      <c r="F362" s="5"/>
      <c r="G362" s="5"/>
      <c r="H362" s="24"/>
      <c r="I362" s="5"/>
      <c r="J362" s="5"/>
      <c r="K362" s="5"/>
      <c r="L362" s="5"/>
      <c r="M362" s="5"/>
      <c r="N362" s="5"/>
      <c r="O362" s="1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</row>
    <row r="363" spans="1:31" x14ac:dyDescent="0.2">
      <c r="A363" s="5"/>
      <c r="B363" s="5"/>
      <c r="C363" s="5"/>
      <c r="D363" s="5"/>
      <c r="E363" s="5"/>
      <c r="F363" s="5"/>
      <c r="G363" s="5"/>
      <c r="H363" s="24"/>
      <c r="I363" s="5"/>
      <c r="J363" s="5"/>
      <c r="K363" s="5"/>
      <c r="L363" s="5"/>
      <c r="M363" s="5"/>
      <c r="N363" s="5"/>
      <c r="O363" s="1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</row>
    <row r="364" spans="1:31" x14ac:dyDescent="0.2">
      <c r="A364" s="5"/>
      <c r="B364" s="5"/>
      <c r="C364" s="5"/>
      <c r="D364" s="5"/>
      <c r="E364" s="5"/>
      <c r="F364" s="5"/>
      <c r="G364" s="5"/>
      <c r="H364" s="24"/>
      <c r="I364" s="5"/>
      <c r="J364" s="5"/>
      <c r="K364" s="5"/>
      <c r="L364" s="5"/>
      <c r="M364" s="5"/>
      <c r="N364" s="5"/>
      <c r="O364" s="1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</row>
    <row r="365" spans="1:31" x14ac:dyDescent="0.2">
      <c r="A365" s="5"/>
      <c r="B365" s="5"/>
      <c r="C365" s="5"/>
      <c r="D365" s="5"/>
      <c r="E365" s="5"/>
      <c r="F365" s="5"/>
      <c r="G365" s="5"/>
      <c r="H365" s="24"/>
      <c r="I365" s="5"/>
      <c r="J365" s="5"/>
      <c r="K365" s="5"/>
      <c r="L365" s="5"/>
      <c r="M365" s="5"/>
      <c r="N365" s="5"/>
      <c r="O365" s="1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</row>
    <row r="366" spans="1:31" x14ac:dyDescent="0.2">
      <c r="A366" s="5"/>
      <c r="B366" s="5"/>
      <c r="C366" s="5"/>
      <c r="D366" s="5"/>
      <c r="E366" s="5"/>
      <c r="F366" s="5"/>
      <c r="G366" s="5"/>
      <c r="H366" s="24"/>
      <c r="I366" s="5"/>
      <c r="J366" s="5"/>
      <c r="K366" s="5"/>
      <c r="L366" s="5"/>
      <c r="M366" s="5"/>
      <c r="N366" s="5"/>
      <c r="O366" s="1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</row>
    <row r="367" spans="1:31" x14ac:dyDescent="0.2">
      <c r="A367" s="5"/>
      <c r="B367" s="5"/>
      <c r="C367" s="5"/>
      <c r="D367" s="5"/>
      <c r="E367" s="5"/>
      <c r="F367" s="5"/>
      <c r="G367" s="5"/>
      <c r="H367" s="24"/>
      <c r="I367" s="5"/>
      <c r="J367" s="5"/>
      <c r="K367" s="5"/>
      <c r="L367" s="5"/>
      <c r="M367" s="5"/>
      <c r="N367" s="5"/>
      <c r="O367" s="1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</row>
    <row r="368" spans="1:31" x14ac:dyDescent="0.2">
      <c r="A368" s="5"/>
      <c r="B368" s="5"/>
      <c r="C368" s="5"/>
      <c r="D368" s="5"/>
      <c r="E368" s="5"/>
      <c r="F368" s="5"/>
      <c r="G368" s="5"/>
      <c r="H368" s="24"/>
      <c r="I368" s="5"/>
      <c r="J368" s="5"/>
      <c r="K368" s="5"/>
      <c r="L368" s="5"/>
      <c r="M368" s="5"/>
      <c r="N368" s="5"/>
      <c r="O368" s="1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</row>
    <row r="369" spans="1:31" x14ac:dyDescent="0.2">
      <c r="A369" s="5"/>
      <c r="B369" s="5"/>
      <c r="C369" s="5"/>
      <c r="D369" s="5"/>
      <c r="E369" s="5"/>
      <c r="F369" s="5"/>
      <c r="G369" s="5"/>
      <c r="H369" s="24"/>
      <c r="I369" s="5"/>
      <c r="J369" s="5"/>
      <c r="K369" s="5"/>
      <c r="L369" s="5"/>
      <c r="M369" s="5"/>
      <c r="N369" s="5"/>
      <c r="O369" s="1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</row>
    <row r="370" spans="1:31" x14ac:dyDescent="0.2">
      <c r="A370" s="5"/>
      <c r="B370" s="5"/>
      <c r="C370" s="5"/>
      <c r="D370" s="5"/>
      <c r="E370" s="5"/>
      <c r="F370" s="5"/>
      <c r="G370" s="5"/>
      <c r="H370" s="24"/>
      <c r="I370" s="5"/>
      <c r="J370" s="5"/>
      <c r="K370" s="5"/>
      <c r="L370" s="5"/>
      <c r="M370" s="5"/>
      <c r="N370" s="5"/>
      <c r="O370" s="1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</row>
    <row r="371" spans="1:31" x14ac:dyDescent="0.2">
      <c r="A371" s="5"/>
      <c r="B371" s="5"/>
      <c r="C371" s="5"/>
      <c r="D371" s="5"/>
      <c r="E371" s="5"/>
      <c r="F371" s="5"/>
      <c r="G371" s="5"/>
      <c r="H371" s="24"/>
      <c r="I371" s="5"/>
      <c r="J371" s="5"/>
      <c r="K371" s="5"/>
      <c r="L371" s="5"/>
      <c r="M371" s="5"/>
      <c r="N371" s="5"/>
      <c r="O371" s="1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</row>
    <row r="372" spans="1:31" x14ac:dyDescent="0.2">
      <c r="A372" s="5"/>
      <c r="B372" s="5"/>
      <c r="C372" s="5"/>
      <c r="D372" s="5"/>
      <c r="E372" s="5"/>
      <c r="F372" s="5"/>
      <c r="G372" s="5"/>
      <c r="H372" s="24"/>
      <c r="I372" s="5"/>
      <c r="J372" s="5"/>
      <c r="K372" s="5"/>
      <c r="L372" s="5"/>
      <c r="M372" s="5"/>
      <c r="N372" s="5"/>
      <c r="O372" s="1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</row>
    <row r="373" spans="1:31" x14ac:dyDescent="0.2">
      <c r="A373" s="5"/>
      <c r="B373" s="5"/>
      <c r="C373" s="5"/>
      <c r="D373" s="5"/>
      <c r="E373" s="5"/>
      <c r="F373" s="5"/>
      <c r="G373" s="5"/>
      <c r="H373" s="24"/>
      <c r="I373" s="5"/>
      <c r="J373" s="5"/>
      <c r="K373" s="5"/>
      <c r="L373" s="5"/>
      <c r="M373" s="5"/>
      <c r="N373" s="5"/>
      <c r="O373" s="1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</row>
    <row r="374" spans="1:31" x14ac:dyDescent="0.2">
      <c r="A374" s="5"/>
      <c r="B374" s="5"/>
      <c r="C374" s="5"/>
      <c r="D374" s="5"/>
      <c r="E374" s="5"/>
      <c r="F374" s="5"/>
      <c r="G374" s="5"/>
      <c r="H374" s="24"/>
      <c r="I374" s="5"/>
      <c r="J374" s="5"/>
      <c r="K374" s="5"/>
      <c r="L374" s="5"/>
      <c r="M374" s="5"/>
      <c r="N374" s="5"/>
      <c r="O374" s="1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</row>
    <row r="375" spans="1:31" x14ac:dyDescent="0.2">
      <c r="A375" s="5"/>
      <c r="B375" s="5"/>
      <c r="C375" s="5"/>
      <c r="D375" s="5"/>
      <c r="E375" s="5"/>
      <c r="F375" s="5"/>
      <c r="G375" s="5"/>
      <c r="H375" s="24"/>
      <c r="I375" s="5"/>
      <c r="J375" s="5"/>
      <c r="K375" s="5"/>
      <c r="L375" s="5"/>
      <c r="M375" s="5"/>
      <c r="N375" s="5"/>
      <c r="O375" s="1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</row>
    <row r="376" spans="1:31" x14ac:dyDescent="0.2">
      <c r="A376" s="5"/>
      <c r="B376" s="5"/>
      <c r="C376" s="5"/>
      <c r="D376" s="5"/>
      <c r="E376" s="5"/>
      <c r="F376" s="5"/>
      <c r="G376" s="5"/>
      <c r="H376" s="24"/>
      <c r="I376" s="5"/>
      <c r="J376" s="5"/>
      <c r="K376" s="5"/>
      <c r="L376" s="5"/>
      <c r="M376" s="5"/>
      <c r="N376" s="5"/>
      <c r="O376" s="1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</row>
    <row r="377" spans="1:31" x14ac:dyDescent="0.2">
      <c r="A377" s="5"/>
      <c r="B377" s="5"/>
      <c r="C377" s="5"/>
      <c r="D377" s="5"/>
      <c r="E377" s="5"/>
      <c r="F377" s="5"/>
      <c r="G377" s="5"/>
      <c r="H377" s="24"/>
      <c r="I377" s="5"/>
      <c r="J377" s="5"/>
      <c r="K377" s="5"/>
      <c r="L377" s="5"/>
      <c r="M377" s="5"/>
      <c r="N377" s="5"/>
      <c r="O377" s="1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</row>
    <row r="378" spans="1:31" x14ac:dyDescent="0.2">
      <c r="A378" s="5"/>
      <c r="B378" s="5"/>
      <c r="C378" s="5"/>
      <c r="D378" s="5"/>
      <c r="E378" s="5"/>
      <c r="F378" s="5"/>
      <c r="G378" s="5"/>
      <c r="H378" s="24"/>
      <c r="I378" s="5"/>
      <c r="J378" s="5"/>
      <c r="K378" s="5"/>
      <c r="L378" s="5"/>
      <c r="M378" s="5"/>
      <c r="N378" s="5"/>
      <c r="O378" s="1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</row>
    <row r="379" spans="1:31" x14ac:dyDescent="0.2">
      <c r="A379" s="5"/>
      <c r="B379" s="5"/>
      <c r="C379" s="5"/>
      <c r="D379" s="5"/>
      <c r="E379" s="5"/>
      <c r="F379" s="5"/>
      <c r="G379" s="5"/>
      <c r="H379" s="24"/>
      <c r="I379" s="5"/>
      <c r="J379" s="5"/>
      <c r="K379" s="5"/>
      <c r="L379" s="5"/>
      <c r="M379" s="5"/>
      <c r="N379" s="5"/>
      <c r="O379" s="1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</row>
    <row r="380" spans="1:31" x14ac:dyDescent="0.2">
      <c r="A380" s="5"/>
      <c r="B380" s="5"/>
      <c r="C380" s="5"/>
      <c r="D380" s="5"/>
      <c r="E380" s="5"/>
      <c r="F380" s="5"/>
      <c r="G380" s="5"/>
      <c r="H380" s="24"/>
      <c r="I380" s="5"/>
      <c r="J380" s="5"/>
      <c r="K380" s="5"/>
      <c r="L380" s="5"/>
      <c r="M380" s="5"/>
      <c r="N380" s="5"/>
      <c r="O380" s="1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</row>
    <row r="381" spans="1:31" x14ac:dyDescent="0.2">
      <c r="A381" s="5"/>
      <c r="B381" s="5"/>
      <c r="C381" s="5"/>
      <c r="D381" s="5"/>
      <c r="E381" s="5"/>
      <c r="F381" s="5"/>
      <c r="G381" s="5"/>
      <c r="H381" s="24"/>
      <c r="I381" s="5"/>
      <c r="J381" s="5"/>
      <c r="K381" s="5"/>
      <c r="L381" s="5"/>
      <c r="M381" s="5"/>
      <c r="N381" s="5"/>
      <c r="O381" s="1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</row>
    <row r="382" spans="1:31" x14ac:dyDescent="0.2">
      <c r="A382" s="5"/>
      <c r="B382" s="5"/>
      <c r="C382" s="5"/>
      <c r="D382" s="5"/>
      <c r="E382" s="5"/>
      <c r="F382" s="5"/>
      <c r="G382" s="5"/>
      <c r="H382" s="24"/>
      <c r="I382" s="5"/>
      <c r="J382" s="5"/>
      <c r="K382" s="5"/>
      <c r="L382" s="5"/>
      <c r="M382" s="5"/>
      <c r="N382" s="5"/>
      <c r="O382" s="1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</row>
    <row r="383" spans="1:31" x14ac:dyDescent="0.2">
      <c r="A383" s="5"/>
      <c r="B383" s="5"/>
      <c r="C383" s="5"/>
      <c r="D383" s="5"/>
      <c r="E383" s="5"/>
      <c r="F383" s="5"/>
      <c r="G383" s="5"/>
      <c r="H383" s="24"/>
      <c r="I383" s="5"/>
      <c r="J383" s="5"/>
      <c r="K383" s="5"/>
      <c r="L383" s="5"/>
      <c r="M383" s="5"/>
      <c r="N383" s="5"/>
      <c r="O383" s="1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</row>
    <row r="384" spans="1:31" x14ac:dyDescent="0.2">
      <c r="A384" s="5"/>
      <c r="B384" s="5"/>
      <c r="C384" s="5"/>
      <c r="D384" s="5"/>
      <c r="E384" s="5"/>
      <c r="F384" s="5"/>
      <c r="G384" s="5"/>
      <c r="H384" s="24"/>
      <c r="I384" s="5"/>
      <c r="J384" s="5"/>
      <c r="K384" s="5"/>
      <c r="L384" s="5"/>
      <c r="M384" s="5"/>
      <c r="N384" s="5"/>
      <c r="O384" s="1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</row>
    <row r="385" spans="1:31" x14ac:dyDescent="0.2">
      <c r="A385" s="5"/>
      <c r="B385" s="5"/>
      <c r="C385" s="5"/>
      <c r="D385" s="5"/>
      <c r="E385" s="5"/>
      <c r="F385" s="5"/>
      <c r="G385" s="5"/>
      <c r="H385" s="24"/>
      <c r="I385" s="5"/>
      <c r="J385" s="5"/>
      <c r="K385" s="5"/>
      <c r="L385" s="5"/>
      <c r="M385" s="5"/>
      <c r="N385" s="5"/>
      <c r="O385" s="1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</row>
    <row r="386" spans="1:31" x14ac:dyDescent="0.2">
      <c r="A386" s="5"/>
      <c r="B386" s="5"/>
      <c r="C386" s="5"/>
      <c r="D386" s="5"/>
      <c r="E386" s="5"/>
      <c r="F386" s="5"/>
      <c r="G386" s="5"/>
      <c r="H386" s="24"/>
      <c r="I386" s="5"/>
      <c r="J386" s="5"/>
      <c r="K386" s="5"/>
      <c r="L386" s="5"/>
      <c r="M386" s="5"/>
      <c r="N386" s="5"/>
      <c r="O386" s="1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</row>
    <row r="387" spans="1:31" x14ac:dyDescent="0.2">
      <c r="A387" s="5"/>
      <c r="B387" s="5"/>
      <c r="C387" s="5"/>
      <c r="D387" s="5"/>
      <c r="E387" s="5"/>
      <c r="F387" s="5"/>
      <c r="G387" s="5"/>
      <c r="H387" s="24"/>
      <c r="I387" s="5"/>
      <c r="J387" s="5"/>
      <c r="K387" s="5"/>
      <c r="L387" s="5"/>
      <c r="M387" s="5"/>
      <c r="N387" s="5"/>
      <c r="O387" s="1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</row>
    <row r="388" spans="1:31" x14ac:dyDescent="0.2">
      <c r="A388" s="5"/>
      <c r="B388" s="5"/>
      <c r="C388" s="5"/>
      <c r="D388" s="5"/>
      <c r="E388" s="5"/>
      <c r="F388" s="5"/>
      <c r="G388" s="5"/>
      <c r="H388" s="24"/>
      <c r="I388" s="5"/>
      <c r="J388" s="5"/>
      <c r="K388" s="5"/>
      <c r="L388" s="5"/>
      <c r="M388" s="5"/>
      <c r="N388" s="5"/>
      <c r="O388" s="1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</row>
    <row r="389" spans="1:31" x14ac:dyDescent="0.2">
      <c r="A389" s="5"/>
      <c r="B389" s="5"/>
      <c r="C389" s="5"/>
      <c r="D389" s="5"/>
      <c r="E389" s="5"/>
      <c r="F389" s="5"/>
      <c r="G389" s="5"/>
      <c r="H389" s="24"/>
      <c r="I389" s="5"/>
      <c r="J389" s="5"/>
      <c r="K389" s="5"/>
      <c r="L389" s="5"/>
      <c r="M389" s="5"/>
      <c r="N389" s="5"/>
      <c r="O389" s="1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</row>
    <row r="390" spans="1:31" x14ac:dyDescent="0.2">
      <c r="A390" s="5"/>
      <c r="B390" s="5"/>
      <c r="C390" s="5"/>
      <c r="D390" s="5"/>
      <c r="E390" s="5"/>
      <c r="F390" s="5"/>
      <c r="G390" s="5"/>
      <c r="H390" s="24"/>
      <c r="I390" s="5"/>
      <c r="J390" s="5"/>
      <c r="K390" s="5"/>
      <c r="L390" s="5"/>
      <c r="M390" s="5"/>
      <c r="N390" s="5"/>
      <c r="O390" s="1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</row>
    <row r="391" spans="1:31" x14ac:dyDescent="0.2">
      <c r="A391" s="5"/>
      <c r="B391" s="5"/>
      <c r="C391" s="5"/>
      <c r="D391" s="5"/>
      <c r="E391" s="5"/>
      <c r="F391" s="5"/>
      <c r="G391" s="5"/>
      <c r="H391" s="24"/>
      <c r="I391" s="5"/>
      <c r="J391" s="5"/>
      <c r="K391" s="5"/>
      <c r="L391" s="5"/>
      <c r="M391" s="5"/>
      <c r="N391" s="5"/>
      <c r="O391" s="1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</row>
    <row r="392" spans="1:31" x14ac:dyDescent="0.2">
      <c r="A392" s="5"/>
      <c r="B392" s="5"/>
      <c r="C392" s="5"/>
      <c r="D392" s="5"/>
      <c r="E392" s="5"/>
      <c r="F392" s="5"/>
      <c r="G392" s="5"/>
      <c r="H392" s="24"/>
      <c r="I392" s="5"/>
      <c r="J392" s="5"/>
      <c r="K392" s="5"/>
      <c r="L392" s="5"/>
      <c r="M392" s="5"/>
      <c r="N392" s="5"/>
      <c r="O392" s="1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</row>
    <row r="393" spans="1:31" x14ac:dyDescent="0.2">
      <c r="A393" s="5"/>
      <c r="B393" s="5"/>
      <c r="C393" s="5"/>
      <c r="D393" s="5"/>
      <c r="E393" s="5"/>
      <c r="F393" s="5"/>
      <c r="G393" s="5"/>
      <c r="H393" s="24"/>
      <c r="I393" s="5"/>
      <c r="J393" s="5"/>
      <c r="K393" s="5"/>
      <c r="L393" s="5"/>
      <c r="M393" s="5"/>
      <c r="N393" s="5"/>
      <c r="O393" s="1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</row>
    <row r="394" spans="1:31" x14ac:dyDescent="0.2">
      <c r="A394" s="5"/>
      <c r="B394" s="5"/>
      <c r="C394" s="5"/>
      <c r="D394" s="5"/>
      <c r="E394" s="5"/>
      <c r="F394" s="5"/>
      <c r="G394" s="5"/>
      <c r="H394" s="24"/>
      <c r="I394" s="5"/>
      <c r="J394" s="5"/>
      <c r="K394" s="5"/>
      <c r="L394" s="5"/>
      <c r="M394" s="5"/>
      <c r="N394" s="5"/>
      <c r="O394" s="1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</row>
    <row r="395" spans="1:31" x14ac:dyDescent="0.2">
      <c r="A395" s="5"/>
      <c r="B395" s="5"/>
      <c r="C395" s="5"/>
      <c r="D395" s="5"/>
      <c r="E395" s="5"/>
      <c r="F395" s="5"/>
      <c r="G395" s="5"/>
      <c r="H395" s="24"/>
      <c r="I395" s="5"/>
      <c r="J395" s="5"/>
      <c r="K395" s="5"/>
      <c r="L395" s="5"/>
      <c r="M395" s="5"/>
      <c r="N395" s="5"/>
      <c r="O395" s="1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</row>
    <row r="396" spans="1:31" x14ac:dyDescent="0.2">
      <c r="A396" s="5"/>
      <c r="B396" s="5"/>
      <c r="C396" s="5"/>
      <c r="D396" s="5"/>
      <c r="E396" s="5"/>
      <c r="F396" s="5"/>
      <c r="G396" s="5"/>
      <c r="H396" s="24"/>
      <c r="I396" s="5"/>
      <c r="J396" s="5"/>
      <c r="K396" s="5"/>
      <c r="L396" s="5"/>
      <c r="M396" s="5"/>
      <c r="N396" s="5"/>
      <c r="O396" s="1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</row>
    <row r="397" spans="1:31" x14ac:dyDescent="0.2">
      <c r="A397" s="5"/>
      <c r="B397" s="5"/>
      <c r="C397" s="5"/>
      <c r="D397" s="5"/>
      <c r="E397" s="5"/>
      <c r="F397" s="5"/>
      <c r="G397" s="5"/>
      <c r="H397" s="24"/>
      <c r="I397" s="5"/>
      <c r="J397" s="5"/>
      <c r="K397" s="5"/>
      <c r="L397" s="5"/>
      <c r="M397" s="5"/>
      <c r="N397" s="5"/>
      <c r="O397" s="1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</row>
    <row r="398" spans="1:31" x14ac:dyDescent="0.2">
      <c r="A398" s="5"/>
      <c r="B398" s="5"/>
      <c r="C398" s="5"/>
      <c r="D398" s="5"/>
      <c r="E398" s="5"/>
      <c r="F398" s="5"/>
      <c r="G398" s="5"/>
      <c r="H398" s="24"/>
      <c r="I398" s="5"/>
      <c r="J398" s="5"/>
      <c r="K398" s="5"/>
      <c r="L398" s="5"/>
      <c r="M398" s="5"/>
      <c r="N398" s="5"/>
      <c r="O398" s="1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</row>
    <row r="399" spans="1:31" x14ac:dyDescent="0.2">
      <c r="A399" s="5"/>
      <c r="B399" s="5"/>
      <c r="C399" s="5"/>
      <c r="D399" s="5"/>
      <c r="E399" s="5"/>
      <c r="F399" s="5"/>
      <c r="G399" s="5"/>
      <c r="H399" s="24"/>
      <c r="I399" s="5"/>
      <c r="J399" s="5"/>
      <c r="K399" s="5"/>
      <c r="L399" s="5"/>
      <c r="M399" s="5"/>
      <c r="N399" s="5"/>
      <c r="O399" s="1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</row>
    <row r="400" spans="1:31" x14ac:dyDescent="0.2">
      <c r="A400" s="5"/>
      <c r="B400" s="5"/>
      <c r="C400" s="5"/>
      <c r="D400" s="5"/>
      <c r="E400" s="5"/>
      <c r="F400" s="5"/>
      <c r="G400" s="5"/>
      <c r="H400" s="24"/>
      <c r="I400" s="5"/>
      <c r="J400" s="5"/>
      <c r="K400" s="5"/>
      <c r="L400" s="5"/>
      <c r="M400" s="5"/>
      <c r="N400" s="5"/>
      <c r="O400" s="1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</row>
    <row r="401" spans="1:31" x14ac:dyDescent="0.2">
      <c r="A401" s="5"/>
      <c r="B401" s="5"/>
      <c r="C401" s="5"/>
      <c r="D401" s="5"/>
      <c r="E401" s="5"/>
      <c r="F401" s="5"/>
      <c r="G401" s="5"/>
      <c r="H401" s="24"/>
      <c r="I401" s="5"/>
      <c r="J401" s="5"/>
      <c r="K401" s="5"/>
      <c r="L401" s="5"/>
      <c r="M401" s="5"/>
      <c r="N401" s="5"/>
      <c r="O401" s="1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</row>
    <row r="402" spans="1:31" x14ac:dyDescent="0.2">
      <c r="A402" s="5"/>
      <c r="B402" s="5"/>
      <c r="C402" s="5"/>
      <c r="D402" s="5"/>
      <c r="E402" s="5"/>
      <c r="F402" s="5"/>
      <c r="G402" s="5"/>
      <c r="H402" s="24"/>
      <c r="I402" s="5"/>
      <c r="J402" s="5"/>
      <c r="K402" s="5"/>
      <c r="L402" s="5"/>
      <c r="M402" s="5"/>
      <c r="N402" s="5"/>
      <c r="O402" s="1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</row>
    <row r="403" spans="1:31" x14ac:dyDescent="0.2">
      <c r="A403" s="5"/>
      <c r="B403" s="5"/>
      <c r="C403" s="5"/>
      <c r="D403" s="5"/>
      <c r="E403" s="5"/>
      <c r="F403" s="5"/>
      <c r="G403" s="5"/>
      <c r="H403" s="24"/>
      <c r="I403" s="5"/>
      <c r="J403" s="5"/>
      <c r="K403" s="5"/>
      <c r="L403" s="5"/>
      <c r="M403" s="5"/>
      <c r="N403" s="5"/>
      <c r="O403" s="1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</row>
    <row r="404" spans="1:31" x14ac:dyDescent="0.2">
      <c r="A404" s="5"/>
      <c r="B404" s="5"/>
      <c r="C404" s="5"/>
      <c r="D404" s="5"/>
      <c r="E404" s="5"/>
      <c r="F404" s="5"/>
      <c r="G404" s="5"/>
      <c r="H404" s="24"/>
      <c r="I404" s="5"/>
      <c r="J404" s="5"/>
      <c r="K404" s="5"/>
      <c r="L404" s="5"/>
      <c r="M404" s="5"/>
      <c r="N404" s="5"/>
      <c r="O404" s="1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</row>
    <row r="405" spans="1:31" x14ac:dyDescent="0.2">
      <c r="A405" s="5"/>
      <c r="B405" s="5"/>
      <c r="C405" s="5"/>
      <c r="D405" s="5"/>
      <c r="E405" s="5"/>
      <c r="F405" s="5"/>
      <c r="G405" s="5"/>
      <c r="H405" s="24"/>
      <c r="I405" s="5"/>
      <c r="J405" s="5"/>
      <c r="K405" s="5"/>
      <c r="L405" s="5"/>
      <c r="M405" s="5"/>
      <c r="N405" s="5"/>
      <c r="O405" s="1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</row>
    <row r="406" spans="1:31" x14ac:dyDescent="0.2">
      <c r="A406" s="5"/>
      <c r="B406" s="5"/>
      <c r="C406" s="5"/>
      <c r="D406" s="5"/>
      <c r="E406" s="5"/>
      <c r="F406" s="5"/>
      <c r="G406" s="5"/>
      <c r="H406" s="24"/>
      <c r="I406" s="5"/>
      <c r="J406" s="5"/>
      <c r="K406" s="5"/>
      <c r="L406" s="5"/>
      <c r="M406" s="5"/>
      <c r="N406" s="5"/>
      <c r="O406" s="1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</row>
    <row r="407" spans="1:31" x14ac:dyDescent="0.2">
      <c r="A407" s="5"/>
      <c r="B407" s="5"/>
      <c r="C407" s="5"/>
      <c r="D407" s="5"/>
      <c r="E407" s="5"/>
      <c r="F407" s="5"/>
      <c r="G407" s="5"/>
      <c r="H407" s="24"/>
      <c r="I407" s="5"/>
      <c r="J407" s="5"/>
      <c r="K407" s="5"/>
      <c r="L407" s="5"/>
      <c r="M407" s="5"/>
      <c r="N407" s="5"/>
      <c r="O407" s="1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</row>
    <row r="408" spans="1:31" x14ac:dyDescent="0.2">
      <c r="A408" s="5"/>
      <c r="B408" s="5"/>
      <c r="C408" s="5"/>
      <c r="D408" s="5"/>
      <c r="E408" s="5"/>
      <c r="F408" s="5"/>
      <c r="G408" s="5"/>
      <c r="H408" s="24"/>
      <c r="I408" s="5"/>
      <c r="J408" s="5"/>
      <c r="K408" s="5"/>
      <c r="L408" s="5"/>
      <c r="M408" s="5"/>
      <c r="N408" s="5"/>
      <c r="O408" s="1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</row>
    <row r="409" spans="1:31" x14ac:dyDescent="0.2">
      <c r="A409" s="5"/>
      <c r="B409" s="5"/>
      <c r="C409" s="5"/>
      <c r="D409" s="5"/>
      <c r="E409" s="5"/>
      <c r="F409" s="5"/>
      <c r="G409" s="5"/>
      <c r="H409" s="24"/>
      <c r="I409" s="5"/>
      <c r="J409" s="5"/>
      <c r="K409" s="5"/>
      <c r="L409" s="5"/>
      <c r="M409" s="5"/>
      <c r="N409" s="5"/>
      <c r="O409" s="1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</row>
    <row r="410" spans="1:31" x14ac:dyDescent="0.2">
      <c r="A410" s="5"/>
      <c r="B410" s="5"/>
      <c r="C410" s="5"/>
      <c r="D410" s="5"/>
      <c r="E410" s="5"/>
      <c r="F410" s="5"/>
      <c r="G410" s="5"/>
      <c r="H410" s="24"/>
      <c r="I410" s="5"/>
      <c r="J410" s="5"/>
      <c r="K410" s="5"/>
      <c r="L410" s="5"/>
      <c r="M410" s="5"/>
      <c r="N410" s="5"/>
      <c r="O410" s="1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</row>
    <row r="411" spans="1:31" x14ac:dyDescent="0.2">
      <c r="A411" s="5"/>
      <c r="B411" s="5"/>
      <c r="C411" s="5"/>
      <c r="D411" s="5"/>
      <c r="E411" s="5"/>
      <c r="F411" s="5"/>
      <c r="G411" s="5"/>
      <c r="H411" s="24"/>
      <c r="I411" s="5"/>
      <c r="J411" s="5"/>
      <c r="K411" s="5"/>
      <c r="L411" s="5"/>
      <c r="M411" s="5"/>
      <c r="N411" s="5"/>
      <c r="O411" s="1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</row>
    <row r="412" spans="1:31" x14ac:dyDescent="0.2">
      <c r="A412" s="5"/>
      <c r="B412" s="5"/>
      <c r="C412" s="5"/>
      <c r="D412" s="5"/>
      <c r="E412" s="5"/>
      <c r="F412" s="5"/>
      <c r="G412" s="5"/>
      <c r="H412" s="24"/>
      <c r="I412" s="5"/>
      <c r="J412" s="5"/>
      <c r="K412" s="5"/>
      <c r="L412" s="5"/>
      <c r="M412" s="5"/>
      <c r="N412" s="5"/>
      <c r="O412" s="1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</row>
    <row r="413" spans="1:31" x14ac:dyDescent="0.2">
      <c r="A413" s="5"/>
      <c r="B413" s="5"/>
      <c r="C413" s="5"/>
      <c r="D413" s="5"/>
      <c r="E413" s="5"/>
      <c r="F413" s="5"/>
      <c r="G413" s="5"/>
      <c r="H413" s="24"/>
      <c r="I413" s="5"/>
      <c r="J413" s="5"/>
      <c r="K413" s="5"/>
      <c r="L413" s="5"/>
      <c r="M413" s="5"/>
      <c r="N413" s="5"/>
      <c r="O413" s="1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</row>
    <row r="414" spans="1:31" x14ac:dyDescent="0.2">
      <c r="A414" s="5"/>
      <c r="B414" s="5"/>
      <c r="C414" s="5"/>
      <c r="D414" s="5"/>
      <c r="E414" s="5"/>
      <c r="F414" s="5"/>
      <c r="G414" s="5"/>
      <c r="H414" s="24"/>
      <c r="I414" s="5"/>
      <c r="J414" s="5"/>
      <c r="K414" s="5"/>
      <c r="L414" s="5"/>
      <c r="M414" s="5"/>
      <c r="N414" s="5"/>
      <c r="O414" s="1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</row>
    <row r="415" spans="1:31" x14ac:dyDescent="0.2">
      <c r="A415" s="5"/>
      <c r="B415" s="5"/>
      <c r="C415" s="5"/>
      <c r="D415" s="5"/>
      <c r="E415" s="5"/>
      <c r="F415" s="5"/>
      <c r="G415" s="5"/>
      <c r="H415" s="24"/>
      <c r="I415" s="5"/>
      <c r="J415" s="5"/>
      <c r="K415" s="5"/>
      <c r="L415" s="5"/>
      <c r="M415" s="5"/>
      <c r="N415" s="5"/>
      <c r="O415" s="1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</row>
    <row r="416" spans="1:31" x14ac:dyDescent="0.2">
      <c r="A416" s="5"/>
      <c r="B416" s="5"/>
      <c r="C416" s="5"/>
      <c r="D416" s="5"/>
      <c r="E416" s="5"/>
      <c r="F416" s="5"/>
      <c r="G416" s="5"/>
      <c r="H416" s="24"/>
      <c r="I416" s="5"/>
      <c r="J416" s="5"/>
      <c r="K416" s="5"/>
      <c r="L416" s="5"/>
      <c r="M416" s="5"/>
      <c r="N416" s="5"/>
      <c r="O416" s="1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</row>
    <row r="417" spans="1:31" x14ac:dyDescent="0.2">
      <c r="A417" s="5"/>
      <c r="B417" s="5"/>
      <c r="C417" s="5"/>
      <c r="D417" s="5"/>
      <c r="E417" s="5"/>
      <c r="F417" s="5"/>
      <c r="G417" s="5"/>
      <c r="H417" s="24"/>
      <c r="I417" s="5"/>
      <c r="J417" s="5"/>
      <c r="K417" s="5"/>
      <c r="L417" s="5"/>
      <c r="M417" s="5"/>
      <c r="N417" s="5"/>
      <c r="O417" s="1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</row>
    <row r="418" spans="1:31" x14ac:dyDescent="0.2">
      <c r="A418" s="5"/>
      <c r="B418" s="5"/>
      <c r="C418" s="5"/>
      <c r="D418" s="5"/>
      <c r="E418" s="5"/>
      <c r="F418" s="5"/>
      <c r="G418" s="5"/>
      <c r="H418" s="24"/>
      <c r="I418" s="5"/>
      <c r="J418" s="5"/>
      <c r="K418" s="5"/>
      <c r="L418" s="5"/>
      <c r="M418" s="5"/>
      <c r="N418" s="5"/>
      <c r="O418" s="1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</row>
    <row r="419" spans="1:31" x14ac:dyDescent="0.2">
      <c r="A419" s="5"/>
      <c r="B419" s="5"/>
      <c r="C419" s="5"/>
      <c r="D419" s="5"/>
      <c r="E419" s="5"/>
      <c r="F419" s="5"/>
      <c r="G419" s="5"/>
      <c r="H419" s="24"/>
      <c r="I419" s="5"/>
      <c r="J419" s="5"/>
      <c r="K419" s="5"/>
      <c r="L419" s="5"/>
      <c r="M419" s="5"/>
      <c r="N419" s="5"/>
      <c r="O419" s="1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</row>
    <row r="420" spans="1:31" x14ac:dyDescent="0.2">
      <c r="A420" s="5"/>
      <c r="B420" s="5"/>
      <c r="C420" s="5"/>
      <c r="D420" s="5"/>
      <c r="E420" s="5"/>
      <c r="F420" s="5"/>
      <c r="G420" s="5"/>
      <c r="H420" s="24"/>
      <c r="I420" s="5"/>
      <c r="J420" s="5"/>
      <c r="K420" s="5"/>
      <c r="L420" s="5"/>
      <c r="M420" s="5"/>
      <c r="N420" s="5"/>
      <c r="O420" s="1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</row>
    <row r="421" spans="1:31" x14ac:dyDescent="0.2">
      <c r="A421" s="5"/>
      <c r="B421" s="5"/>
      <c r="C421" s="5"/>
      <c r="D421" s="5"/>
      <c r="E421" s="5"/>
      <c r="F421" s="5"/>
      <c r="G421" s="5"/>
      <c r="H421" s="24"/>
      <c r="I421" s="5"/>
      <c r="J421" s="5"/>
      <c r="K421" s="5"/>
      <c r="L421" s="5"/>
      <c r="M421" s="5"/>
      <c r="N421" s="5"/>
      <c r="O421" s="1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</row>
    <row r="422" spans="1:31" x14ac:dyDescent="0.2">
      <c r="A422" s="5"/>
      <c r="B422" s="5"/>
      <c r="C422" s="5"/>
      <c r="D422" s="5"/>
      <c r="E422" s="5"/>
      <c r="F422" s="5"/>
      <c r="G422" s="5"/>
      <c r="H422" s="24"/>
      <c r="I422" s="5"/>
      <c r="J422" s="5"/>
      <c r="K422" s="5"/>
      <c r="L422" s="5"/>
      <c r="M422" s="5"/>
      <c r="N422" s="5"/>
      <c r="O422" s="1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</row>
    <row r="423" spans="1:31" x14ac:dyDescent="0.2">
      <c r="A423" s="5"/>
      <c r="B423" s="5"/>
      <c r="C423" s="5"/>
      <c r="D423" s="5"/>
      <c r="E423" s="5"/>
      <c r="F423" s="5"/>
      <c r="G423" s="5"/>
      <c r="H423" s="24"/>
      <c r="I423" s="5"/>
      <c r="J423" s="5"/>
      <c r="K423" s="5"/>
      <c r="L423" s="5"/>
      <c r="M423" s="5"/>
      <c r="N423" s="5"/>
      <c r="O423" s="1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</row>
    <row r="424" spans="1:31" x14ac:dyDescent="0.2">
      <c r="A424" s="5"/>
      <c r="B424" s="5"/>
      <c r="C424" s="5"/>
      <c r="D424" s="5"/>
      <c r="E424" s="5"/>
      <c r="F424" s="5"/>
      <c r="G424" s="5"/>
      <c r="H424" s="24"/>
      <c r="I424" s="5"/>
      <c r="J424" s="5"/>
      <c r="K424" s="5"/>
      <c r="L424" s="5"/>
      <c r="M424" s="5"/>
      <c r="N424" s="5"/>
      <c r="O424" s="1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</row>
    <row r="425" spans="1:31" x14ac:dyDescent="0.2">
      <c r="A425" s="5"/>
      <c r="B425" s="5"/>
      <c r="C425" s="5"/>
      <c r="D425" s="5"/>
      <c r="E425" s="5"/>
      <c r="F425" s="5"/>
      <c r="G425" s="5"/>
      <c r="H425" s="24"/>
      <c r="I425" s="5"/>
      <c r="J425" s="5"/>
      <c r="K425" s="5"/>
      <c r="L425" s="5"/>
      <c r="M425" s="5"/>
      <c r="N425" s="5"/>
      <c r="O425" s="1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</row>
    <row r="426" spans="1:31" x14ac:dyDescent="0.2">
      <c r="A426" s="5"/>
      <c r="B426" s="5"/>
      <c r="C426" s="5"/>
      <c r="D426" s="5"/>
      <c r="E426" s="5"/>
      <c r="F426" s="5"/>
      <c r="G426" s="5"/>
      <c r="H426" s="24"/>
      <c r="I426" s="5"/>
      <c r="J426" s="5"/>
      <c r="K426" s="5"/>
      <c r="L426" s="5"/>
      <c r="M426" s="5"/>
      <c r="N426" s="5"/>
      <c r="O426" s="1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</row>
    <row r="427" spans="1:31" x14ac:dyDescent="0.2">
      <c r="A427" s="5"/>
      <c r="B427" s="5"/>
      <c r="C427" s="5"/>
      <c r="D427" s="5"/>
      <c r="E427" s="5"/>
      <c r="F427" s="5"/>
      <c r="G427" s="5"/>
      <c r="H427" s="24"/>
      <c r="I427" s="5"/>
      <c r="J427" s="5"/>
      <c r="K427" s="5"/>
      <c r="L427" s="5"/>
      <c r="M427" s="5"/>
      <c r="N427" s="5"/>
      <c r="O427" s="1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</row>
    <row r="428" spans="1:31" x14ac:dyDescent="0.2">
      <c r="A428" s="5"/>
      <c r="B428" s="5"/>
      <c r="C428" s="5"/>
      <c r="D428" s="5"/>
      <c r="E428" s="5"/>
      <c r="F428" s="5"/>
      <c r="G428" s="5"/>
      <c r="H428" s="24"/>
      <c r="I428" s="5"/>
      <c r="J428" s="5"/>
      <c r="K428" s="5"/>
      <c r="L428" s="5"/>
      <c r="M428" s="5"/>
      <c r="N428" s="5"/>
      <c r="O428" s="1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</row>
    <row r="429" spans="1:31" x14ac:dyDescent="0.2">
      <c r="A429" s="5"/>
      <c r="B429" s="5"/>
      <c r="C429" s="5"/>
      <c r="D429" s="5"/>
      <c r="E429" s="5"/>
      <c r="F429" s="5"/>
      <c r="G429" s="5"/>
      <c r="H429" s="24"/>
      <c r="I429" s="5"/>
      <c r="J429" s="5"/>
      <c r="K429" s="5"/>
      <c r="L429" s="5"/>
      <c r="M429" s="5"/>
      <c r="N429" s="5"/>
      <c r="O429" s="1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</row>
    <row r="430" spans="1:31" x14ac:dyDescent="0.2">
      <c r="A430" s="5"/>
      <c r="B430" s="5"/>
      <c r="C430" s="5"/>
      <c r="D430" s="5"/>
      <c r="E430" s="5"/>
      <c r="F430" s="5"/>
      <c r="G430" s="5"/>
      <c r="H430" s="24"/>
      <c r="I430" s="5"/>
      <c r="J430" s="5"/>
      <c r="K430" s="5"/>
      <c r="L430" s="5"/>
      <c r="M430" s="5"/>
      <c r="N430" s="5"/>
      <c r="O430" s="1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</row>
    <row r="431" spans="1:31" x14ac:dyDescent="0.2">
      <c r="A431" s="5"/>
      <c r="B431" s="5"/>
      <c r="C431" s="5"/>
      <c r="D431" s="5"/>
      <c r="E431" s="5"/>
      <c r="F431" s="5"/>
      <c r="G431" s="5"/>
      <c r="H431" s="24"/>
      <c r="I431" s="5"/>
      <c r="J431" s="5"/>
      <c r="K431" s="5"/>
      <c r="L431" s="5"/>
      <c r="M431" s="5"/>
      <c r="N431" s="5"/>
      <c r="O431" s="1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</row>
    <row r="432" spans="1:31" x14ac:dyDescent="0.2">
      <c r="A432" s="5"/>
      <c r="B432" s="5"/>
      <c r="C432" s="5"/>
      <c r="D432" s="5"/>
      <c r="E432" s="5"/>
      <c r="F432" s="5"/>
      <c r="G432" s="5"/>
      <c r="H432" s="24"/>
      <c r="I432" s="5"/>
      <c r="J432" s="5"/>
      <c r="K432" s="5"/>
      <c r="L432" s="5"/>
      <c r="M432" s="5"/>
      <c r="N432" s="5"/>
      <c r="O432" s="1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</row>
    <row r="433" spans="1:31" x14ac:dyDescent="0.2">
      <c r="A433" s="5"/>
      <c r="B433" s="5"/>
      <c r="C433" s="5"/>
      <c r="D433" s="5"/>
      <c r="E433" s="5"/>
      <c r="F433" s="5"/>
      <c r="G433" s="5"/>
      <c r="H433" s="24"/>
      <c r="I433" s="5"/>
      <c r="J433" s="5"/>
      <c r="K433" s="5"/>
      <c r="L433" s="5"/>
      <c r="M433" s="5"/>
      <c r="N433" s="5"/>
      <c r="O433" s="1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</row>
    <row r="434" spans="1:31" x14ac:dyDescent="0.2">
      <c r="A434" s="5"/>
      <c r="B434" s="5"/>
      <c r="C434" s="5"/>
      <c r="D434" s="5"/>
      <c r="E434" s="5"/>
      <c r="F434" s="5"/>
      <c r="G434" s="5"/>
      <c r="H434" s="24"/>
      <c r="I434" s="5"/>
      <c r="J434" s="5"/>
      <c r="K434" s="5"/>
      <c r="L434" s="5"/>
      <c r="M434" s="5"/>
      <c r="N434" s="5"/>
      <c r="O434" s="1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</row>
    <row r="435" spans="1:31" x14ac:dyDescent="0.2">
      <c r="A435" s="5"/>
      <c r="B435" s="5"/>
      <c r="C435" s="5"/>
      <c r="D435" s="5"/>
      <c r="E435" s="5"/>
      <c r="F435" s="5"/>
      <c r="G435" s="5"/>
      <c r="H435" s="24"/>
      <c r="I435" s="5"/>
      <c r="J435" s="5"/>
      <c r="K435" s="5"/>
      <c r="L435" s="5"/>
      <c r="M435" s="5"/>
      <c r="N435" s="5"/>
      <c r="O435" s="1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</row>
    <row r="436" spans="1:31" x14ac:dyDescent="0.2">
      <c r="A436" s="5"/>
      <c r="B436" s="5"/>
      <c r="C436" s="5"/>
      <c r="D436" s="5"/>
      <c r="E436" s="5"/>
      <c r="F436" s="5"/>
      <c r="G436" s="5"/>
      <c r="H436" s="24"/>
      <c r="I436" s="5"/>
      <c r="J436" s="5"/>
      <c r="K436" s="5"/>
      <c r="L436" s="5"/>
      <c r="M436" s="5"/>
      <c r="N436" s="5"/>
      <c r="O436" s="1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</row>
    <row r="437" spans="1:31" x14ac:dyDescent="0.2">
      <c r="A437" s="5"/>
      <c r="B437" s="5"/>
      <c r="C437" s="5"/>
      <c r="D437" s="5"/>
      <c r="E437" s="5"/>
      <c r="F437" s="5"/>
      <c r="G437" s="5"/>
      <c r="H437" s="24"/>
      <c r="I437" s="5"/>
      <c r="J437" s="5"/>
      <c r="K437" s="5"/>
      <c r="L437" s="5"/>
      <c r="M437" s="5"/>
      <c r="N437" s="5"/>
      <c r="O437" s="1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</row>
    <row r="438" spans="1:31" x14ac:dyDescent="0.2">
      <c r="A438" s="5"/>
      <c r="B438" s="5"/>
      <c r="C438" s="5"/>
      <c r="D438" s="5"/>
      <c r="E438" s="5"/>
      <c r="F438" s="5"/>
      <c r="G438" s="5"/>
      <c r="H438" s="24"/>
      <c r="I438" s="5"/>
      <c r="J438" s="5"/>
      <c r="K438" s="5"/>
      <c r="L438" s="5"/>
      <c r="M438" s="5"/>
      <c r="N438" s="5"/>
      <c r="O438" s="1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</row>
    <row r="439" spans="1:31" x14ac:dyDescent="0.2">
      <c r="A439" s="5"/>
      <c r="B439" s="5"/>
      <c r="C439" s="5"/>
      <c r="D439" s="5"/>
      <c r="E439" s="5"/>
      <c r="F439" s="5"/>
      <c r="G439" s="5"/>
      <c r="H439" s="24"/>
      <c r="I439" s="5"/>
      <c r="J439" s="5"/>
      <c r="K439" s="5"/>
      <c r="L439" s="5"/>
      <c r="M439" s="5"/>
      <c r="N439" s="5"/>
      <c r="O439" s="1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</row>
    <row r="440" spans="1:31" x14ac:dyDescent="0.2">
      <c r="A440" s="5"/>
      <c r="B440" s="5"/>
      <c r="C440" s="5"/>
      <c r="D440" s="5"/>
      <c r="E440" s="5"/>
      <c r="F440" s="5"/>
      <c r="G440" s="5"/>
      <c r="H440" s="24"/>
      <c r="I440" s="5"/>
      <c r="J440" s="5"/>
      <c r="K440" s="5"/>
      <c r="L440" s="5"/>
      <c r="M440" s="5"/>
      <c r="N440" s="5"/>
      <c r="O440" s="1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</row>
    <row r="441" spans="1:31" x14ac:dyDescent="0.2">
      <c r="A441" s="5"/>
      <c r="B441" s="5"/>
      <c r="C441" s="5"/>
      <c r="D441" s="5"/>
      <c r="E441" s="5"/>
      <c r="F441" s="5"/>
      <c r="G441" s="5"/>
      <c r="H441" s="24"/>
      <c r="I441" s="5"/>
      <c r="J441" s="5"/>
      <c r="K441" s="5"/>
      <c r="L441" s="5"/>
      <c r="M441" s="5"/>
      <c r="N441" s="5"/>
      <c r="O441" s="1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</row>
    <row r="442" spans="1:31" x14ac:dyDescent="0.2">
      <c r="A442" s="5"/>
      <c r="B442" s="5"/>
      <c r="C442" s="5"/>
      <c r="D442" s="5"/>
      <c r="E442" s="5"/>
      <c r="F442" s="5"/>
      <c r="G442" s="5"/>
      <c r="H442" s="24"/>
      <c r="I442" s="5"/>
      <c r="J442" s="5"/>
      <c r="K442" s="5"/>
      <c r="L442" s="5"/>
      <c r="M442" s="5"/>
      <c r="N442" s="5"/>
      <c r="O442" s="1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</row>
    <row r="443" spans="1:31" x14ac:dyDescent="0.2">
      <c r="A443" s="5"/>
      <c r="B443" s="5"/>
      <c r="C443" s="5"/>
      <c r="D443" s="5"/>
      <c r="E443" s="5"/>
      <c r="F443" s="5"/>
      <c r="G443" s="5"/>
      <c r="H443" s="24"/>
      <c r="I443" s="5"/>
      <c r="J443" s="5"/>
      <c r="K443" s="5"/>
      <c r="L443" s="5"/>
      <c r="M443" s="5"/>
      <c r="N443" s="5"/>
      <c r="O443" s="1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</row>
    <row r="444" spans="1:31" x14ac:dyDescent="0.2">
      <c r="A444" s="5"/>
      <c r="B444" s="5"/>
      <c r="C444" s="5"/>
      <c r="D444" s="5"/>
      <c r="E444" s="5"/>
      <c r="F444" s="5"/>
      <c r="G444" s="5"/>
      <c r="H444" s="24"/>
      <c r="I444" s="5"/>
      <c r="J444" s="5"/>
      <c r="K444" s="5"/>
      <c r="L444" s="5"/>
      <c r="M444" s="5"/>
      <c r="N444" s="5"/>
      <c r="O444" s="1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</row>
    <row r="445" spans="1:31" x14ac:dyDescent="0.2">
      <c r="A445" s="5"/>
      <c r="B445" s="5"/>
      <c r="C445" s="5"/>
      <c r="D445" s="5"/>
      <c r="E445" s="5"/>
      <c r="F445" s="5"/>
      <c r="G445" s="5"/>
      <c r="H445" s="24"/>
      <c r="I445" s="5"/>
      <c r="J445" s="5"/>
      <c r="K445" s="5"/>
      <c r="L445" s="5"/>
      <c r="M445" s="5"/>
      <c r="N445" s="5"/>
      <c r="O445" s="1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</row>
    <row r="446" spans="1:31" x14ac:dyDescent="0.2">
      <c r="A446" s="5"/>
      <c r="B446" s="5"/>
      <c r="C446" s="5"/>
      <c r="D446" s="5"/>
      <c r="E446" s="5"/>
      <c r="F446" s="5"/>
      <c r="G446" s="5"/>
      <c r="H446" s="24"/>
      <c r="I446" s="5"/>
      <c r="J446" s="5"/>
      <c r="K446" s="5"/>
      <c r="L446" s="5"/>
      <c r="M446" s="5"/>
      <c r="N446" s="5"/>
      <c r="O446" s="1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</row>
    <row r="447" spans="1:31" x14ac:dyDescent="0.2">
      <c r="A447" s="5"/>
      <c r="B447" s="5"/>
      <c r="C447" s="5"/>
      <c r="D447" s="5"/>
      <c r="E447" s="5"/>
      <c r="F447" s="5"/>
      <c r="G447" s="5"/>
      <c r="H447" s="24"/>
      <c r="I447" s="5"/>
      <c r="J447" s="5"/>
      <c r="K447" s="5"/>
      <c r="L447" s="5"/>
      <c r="M447" s="5"/>
      <c r="N447" s="5"/>
      <c r="O447" s="1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</row>
    <row r="448" spans="1:31" x14ac:dyDescent="0.2">
      <c r="A448" s="5"/>
      <c r="B448" s="5"/>
      <c r="C448" s="5"/>
      <c r="D448" s="5"/>
      <c r="E448" s="5"/>
      <c r="F448" s="5"/>
      <c r="G448" s="5"/>
      <c r="H448" s="24"/>
      <c r="I448" s="5"/>
      <c r="J448" s="5"/>
      <c r="K448" s="5"/>
      <c r="L448" s="5"/>
      <c r="M448" s="5"/>
      <c r="N448" s="5"/>
      <c r="O448" s="1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</row>
    <row r="449" spans="1:31" x14ac:dyDescent="0.2">
      <c r="A449" s="5"/>
      <c r="B449" s="5"/>
      <c r="C449" s="5"/>
      <c r="D449" s="5"/>
      <c r="E449" s="5"/>
      <c r="F449" s="5"/>
      <c r="G449" s="5"/>
      <c r="H449" s="24"/>
      <c r="I449" s="5"/>
      <c r="J449" s="5"/>
      <c r="K449" s="5"/>
      <c r="L449" s="5"/>
      <c r="M449" s="5"/>
      <c r="N449" s="5"/>
      <c r="O449" s="1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</row>
    <row r="450" spans="1:31" x14ac:dyDescent="0.2">
      <c r="A450" s="5"/>
      <c r="B450" s="5"/>
      <c r="C450" s="5"/>
      <c r="D450" s="5"/>
      <c r="E450" s="5"/>
      <c r="F450" s="5"/>
      <c r="G450" s="5"/>
      <c r="H450" s="24"/>
      <c r="I450" s="5"/>
      <c r="J450" s="5"/>
      <c r="K450" s="5"/>
      <c r="L450" s="5"/>
      <c r="M450" s="5"/>
      <c r="N450" s="5"/>
      <c r="O450" s="1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</row>
    <row r="451" spans="1:31" x14ac:dyDescent="0.2">
      <c r="A451" s="5"/>
      <c r="B451" s="5"/>
      <c r="C451" s="5"/>
      <c r="D451" s="5"/>
      <c r="E451" s="5"/>
      <c r="F451" s="5"/>
      <c r="G451" s="5"/>
      <c r="H451" s="24"/>
      <c r="I451" s="5"/>
      <c r="J451" s="5"/>
      <c r="K451" s="5"/>
      <c r="L451" s="5"/>
      <c r="M451" s="5"/>
      <c r="N451" s="5"/>
      <c r="O451" s="1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</row>
    <row r="452" spans="1:31" x14ac:dyDescent="0.2">
      <c r="A452" s="5"/>
      <c r="B452" s="5"/>
      <c r="C452" s="5"/>
      <c r="D452" s="5"/>
      <c r="E452" s="5"/>
      <c r="F452" s="5"/>
      <c r="G452" s="5"/>
      <c r="H452" s="24"/>
      <c r="I452" s="5"/>
      <c r="J452" s="5"/>
      <c r="K452" s="5"/>
      <c r="L452" s="5"/>
      <c r="M452" s="5"/>
      <c r="N452" s="5"/>
      <c r="O452" s="1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</row>
    <row r="453" spans="1:31" x14ac:dyDescent="0.2">
      <c r="A453" s="5"/>
      <c r="B453" s="5"/>
      <c r="C453" s="5"/>
      <c r="D453" s="5"/>
      <c r="E453" s="5"/>
      <c r="F453" s="5"/>
      <c r="G453" s="5"/>
      <c r="H453" s="24"/>
      <c r="I453" s="5"/>
      <c r="J453" s="5"/>
      <c r="K453" s="5"/>
      <c r="L453" s="5"/>
      <c r="M453" s="5"/>
      <c r="N453" s="5"/>
      <c r="O453" s="1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</row>
    <row r="454" spans="1:31" x14ac:dyDescent="0.2">
      <c r="A454" s="5"/>
      <c r="B454" s="5"/>
      <c r="C454" s="5"/>
      <c r="D454" s="5"/>
      <c r="E454" s="5"/>
      <c r="F454" s="5"/>
      <c r="G454" s="5"/>
      <c r="H454" s="24"/>
      <c r="I454" s="5"/>
      <c r="J454" s="5"/>
      <c r="K454" s="5"/>
      <c r="L454" s="5"/>
      <c r="M454" s="5"/>
      <c r="N454" s="5"/>
      <c r="O454" s="1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</row>
    <row r="455" spans="1:31" x14ac:dyDescent="0.2">
      <c r="A455" s="5"/>
      <c r="B455" s="5"/>
      <c r="C455" s="5"/>
      <c r="D455" s="5"/>
      <c r="E455" s="5"/>
      <c r="F455" s="5"/>
      <c r="G455" s="5"/>
      <c r="H455" s="24"/>
      <c r="I455" s="5"/>
      <c r="J455" s="5"/>
      <c r="K455" s="5"/>
      <c r="L455" s="5"/>
      <c r="M455" s="5"/>
      <c r="N455" s="5"/>
      <c r="O455" s="1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</row>
    <row r="456" spans="1:31" x14ac:dyDescent="0.2">
      <c r="A456" s="5"/>
      <c r="B456" s="5"/>
      <c r="C456" s="5"/>
      <c r="D456" s="5"/>
      <c r="E456" s="5"/>
      <c r="F456" s="5"/>
      <c r="G456" s="5"/>
      <c r="H456" s="24"/>
      <c r="I456" s="5"/>
      <c r="J456" s="5"/>
      <c r="K456" s="5"/>
      <c r="L456" s="5"/>
      <c r="M456" s="5"/>
      <c r="N456" s="5"/>
      <c r="O456" s="1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</row>
    <row r="457" spans="1:31" x14ac:dyDescent="0.2">
      <c r="A457" s="5"/>
      <c r="B457" s="5"/>
      <c r="C457" s="5"/>
      <c r="D457" s="5"/>
      <c r="E457" s="5"/>
      <c r="F457" s="5"/>
      <c r="G457" s="5"/>
      <c r="H457" s="24"/>
      <c r="I457" s="5"/>
      <c r="J457" s="5"/>
      <c r="K457" s="5"/>
      <c r="L457" s="5"/>
      <c r="M457" s="5"/>
      <c r="N457" s="5"/>
      <c r="O457" s="1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</row>
    <row r="458" spans="1:31" x14ac:dyDescent="0.2">
      <c r="A458" s="5"/>
      <c r="B458" s="5"/>
      <c r="C458" s="5"/>
      <c r="D458" s="5"/>
      <c r="E458" s="5"/>
      <c r="F458" s="5"/>
      <c r="G458" s="5"/>
      <c r="H458" s="24"/>
      <c r="I458" s="5"/>
      <c r="J458" s="5"/>
      <c r="K458" s="5"/>
      <c r="L458" s="5"/>
      <c r="M458" s="5"/>
      <c r="N458" s="5"/>
      <c r="O458" s="1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</row>
    <row r="459" spans="1:31" x14ac:dyDescent="0.2">
      <c r="A459" s="5"/>
      <c r="B459" s="5"/>
      <c r="C459" s="5"/>
      <c r="D459" s="5"/>
      <c r="E459" s="5"/>
      <c r="F459" s="5"/>
      <c r="G459" s="5"/>
      <c r="H459" s="24"/>
      <c r="I459" s="5"/>
      <c r="J459" s="5"/>
      <c r="K459" s="5"/>
      <c r="L459" s="5"/>
      <c r="M459" s="5"/>
      <c r="N459" s="5"/>
      <c r="O459" s="1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</row>
    <row r="460" spans="1:31" x14ac:dyDescent="0.2">
      <c r="A460" s="5"/>
      <c r="B460" s="5"/>
      <c r="C460" s="5"/>
      <c r="D460" s="5"/>
      <c r="E460" s="5"/>
      <c r="F460" s="5"/>
      <c r="G460" s="5"/>
      <c r="H460" s="24"/>
      <c r="I460" s="5"/>
      <c r="J460" s="5"/>
      <c r="K460" s="5"/>
      <c r="L460" s="5"/>
      <c r="M460" s="5"/>
      <c r="N460" s="5"/>
      <c r="O460" s="1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</row>
    <row r="461" spans="1:31" x14ac:dyDescent="0.2">
      <c r="A461" s="5"/>
      <c r="B461" s="5"/>
      <c r="C461" s="5"/>
      <c r="D461" s="5"/>
      <c r="E461" s="5"/>
      <c r="F461" s="5"/>
      <c r="G461" s="5"/>
      <c r="H461" s="24"/>
      <c r="I461" s="5"/>
      <c r="J461" s="5"/>
      <c r="K461" s="5"/>
      <c r="L461" s="5"/>
      <c r="M461" s="5"/>
      <c r="N461" s="5"/>
      <c r="O461" s="1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</row>
    <row r="462" spans="1:31" x14ac:dyDescent="0.2">
      <c r="A462" s="5"/>
      <c r="B462" s="5"/>
      <c r="C462" s="5"/>
      <c r="D462" s="5"/>
      <c r="E462" s="5"/>
      <c r="F462" s="5"/>
      <c r="G462" s="5"/>
      <c r="H462" s="24"/>
      <c r="I462" s="5"/>
      <c r="J462" s="5"/>
      <c r="K462" s="5"/>
      <c r="L462" s="5"/>
      <c r="M462" s="5"/>
      <c r="N462" s="5"/>
      <c r="O462" s="1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</row>
    <row r="463" spans="1:31" x14ac:dyDescent="0.2">
      <c r="A463" s="5"/>
      <c r="B463" s="5"/>
      <c r="C463" s="5"/>
      <c r="D463" s="5"/>
      <c r="E463" s="5"/>
      <c r="F463" s="5"/>
      <c r="G463" s="5"/>
      <c r="H463" s="24"/>
      <c r="I463" s="5"/>
      <c r="J463" s="5"/>
      <c r="K463" s="5"/>
      <c r="L463" s="5"/>
      <c r="M463" s="5"/>
      <c r="N463" s="5"/>
      <c r="O463" s="1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</row>
    <row r="464" spans="1:31" x14ac:dyDescent="0.2">
      <c r="A464" s="5"/>
      <c r="B464" s="5"/>
      <c r="C464" s="5"/>
      <c r="D464" s="5"/>
      <c r="E464" s="5"/>
      <c r="F464" s="5"/>
      <c r="G464" s="5"/>
      <c r="H464" s="24"/>
      <c r="I464" s="5"/>
      <c r="J464" s="5"/>
      <c r="K464" s="5"/>
      <c r="L464" s="5"/>
      <c r="M464" s="5"/>
      <c r="N464" s="5"/>
      <c r="O464" s="1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</row>
    <row r="465" spans="1:31" x14ac:dyDescent="0.2">
      <c r="A465" s="5"/>
      <c r="B465" s="5"/>
      <c r="C465" s="5"/>
      <c r="D465" s="5"/>
      <c r="E465" s="5"/>
      <c r="F465" s="5"/>
      <c r="G465" s="5"/>
      <c r="H465" s="24"/>
      <c r="I465" s="5"/>
      <c r="J465" s="5"/>
      <c r="K465" s="5"/>
      <c r="L465" s="5"/>
      <c r="M465" s="5"/>
      <c r="N465" s="5"/>
      <c r="O465" s="1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</row>
    <row r="466" spans="1:31" x14ac:dyDescent="0.2">
      <c r="A466" s="5"/>
      <c r="B466" s="5"/>
      <c r="C466" s="5"/>
      <c r="D466" s="5"/>
      <c r="E466" s="5"/>
      <c r="F466" s="5"/>
      <c r="G466" s="5"/>
      <c r="H466" s="24"/>
      <c r="I466" s="5"/>
      <c r="J466" s="5"/>
      <c r="K466" s="5"/>
      <c r="L466" s="5"/>
      <c r="M466" s="5"/>
      <c r="N466" s="5"/>
      <c r="O466" s="1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</row>
    <row r="467" spans="1:31" x14ac:dyDescent="0.2">
      <c r="A467" s="5"/>
      <c r="B467" s="5"/>
      <c r="C467" s="5"/>
      <c r="D467" s="5"/>
      <c r="E467" s="5"/>
      <c r="F467" s="5"/>
      <c r="G467" s="5"/>
      <c r="H467" s="24"/>
      <c r="I467" s="5"/>
      <c r="J467" s="5"/>
      <c r="K467" s="5"/>
      <c r="L467" s="5"/>
      <c r="M467" s="5"/>
      <c r="N467" s="5"/>
      <c r="O467" s="1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</row>
    <row r="468" spans="1:31" x14ac:dyDescent="0.2">
      <c r="A468" s="5"/>
      <c r="B468" s="5"/>
      <c r="C468" s="5"/>
      <c r="D468" s="5"/>
      <c r="E468" s="5"/>
      <c r="F468" s="5"/>
      <c r="G468" s="5"/>
      <c r="H468" s="24"/>
      <c r="I468" s="5"/>
      <c r="J468" s="5"/>
      <c r="K468" s="5"/>
      <c r="L468" s="5"/>
      <c r="M468" s="5"/>
      <c r="N468" s="5"/>
      <c r="O468" s="1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</row>
    <row r="469" spans="1:31" x14ac:dyDescent="0.2">
      <c r="A469" s="5"/>
      <c r="B469" s="5"/>
      <c r="C469" s="5"/>
      <c r="D469" s="5"/>
      <c r="E469" s="5"/>
      <c r="F469" s="5"/>
      <c r="G469" s="5"/>
      <c r="H469" s="24"/>
      <c r="I469" s="5"/>
      <c r="J469" s="5"/>
      <c r="K469" s="5"/>
      <c r="L469" s="5"/>
      <c r="M469" s="5"/>
      <c r="N469" s="5"/>
      <c r="O469" s="1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</row>
    <row r="470" spans="1:31" x14ac:dyDescent="0.2">
      <c r="A470" s="5"/>
      <c r="B470" s="5"/>
      <c r="C470" s="5"/>
      <c r="D470" s="5"/>
      <c r="E470" s="5"/>
      <c r="F470" s="5"/>
      <c r="G470" s="5"/>
      <c r="H470" s="24"/>
      <c r="I470" s="5"/>
      <c r="J470" s="5"/>
      <c r="K470" s="5"/>
      <c r="L470" s="5"/>
      <c r="M470" s="5"/>
      <c r="N470" s="5"/>
      <c r="O470" s="1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</row>
    <row r="471" spans="1:31" x14ac:dyDescent="0.2">
      <c r="A471" s="5"/>
      <c r="B471" s="5"/>
      <c r="C471" s="5"/>
      <c r="D471" s="5"/>
      <c r="E471" s="5"/>
      <c r="F471" s="5"/>
      <c r="G471" s="5"/>
      <c r="H471" s="24"/>
      <c r="I471" s="5"/>
      <c r="J471" s="5"/>
      <c r="K471" s="5"/>
      <c r="L471" s="5"/>
      <c r="M471" s="5"/>
      <c r="N471" s="5"/>
      <c r="O471" s="1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</row>
    <row r="472" spans="1:31" x14ac:dyDescent="0.2">
      <c r="A472" s="5"/>
      <c r="B472" s="5"/>
      <c r="C472" s="5"/>
      <c r="D472" s="5"/>
      <c r="E472" s="5"/>
      <c r="F472" s="5"/>
      <c r="G472" s="5"/>
      <c r="H472" s="24"/>
      <c r="I472" s="5"/>
      <c r="J472" s="5"/>
      <c r="K472" s="5"/>
      <c r="L472" s="5"/>
      <c r="M472" s="5"/>
      <c r="N472" s="5"/>
      <c r="O472" s="1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</row>
    <row r="473" spans="1:31" x14ac:dyDescent="0.2">
      <c r="A473" s="5"/>
      <c r="B473" s="5"/>
      <c r="C473" s="5"/>
      <c r="D473" s="5"/>
      <c r="E473" s="5"/>
      <c r="F473" s="5"/>
      <c r="G473" s="5"/>
      <c r="H473" s="24"/>
      <c r="I473" s="5"/>
      <c r="J473" s="5"/>
      <c r="K473" s="5"/>
      <c r="L473" s="5"/>
      <c r="M473" s="5"/>
      <c r="N473" s="5"/>
      <c r="O473" s="1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</row>
    <row r="474" spans="1:31" x14ac:dyDescent="0.2">
      <c r="A474" s="5"/>
      <c r="B474" s="5"/>
      <c r="C474" s="5"/>
      <c r="D474" s="5"/>
      <c r="E474" s="5"/>
      <c r="F474" s="5"/>
      <c r="G474" s="5"/>
      <c r="H474" s="24"/>
      <c r="I474" s="5"/>
      <c r="J474" s="5"/>
      <c r="K474" s="5"/>
      <c r="L474" s="5"/>
      <c r="M474" s="5"/>
      <c r="N474" s="5"/>
      <c r="O474" s="1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</row>
    <row r="475" spans="1:31" x14ac:dyDescent="0.2">
      <c r="A475" s="5"/>
      <c r="B475" s="5"/>
      <c r="C475" s="5"/>
      <c r="D475" s="5"/>
      <c r="E475" s="5"/>
      <c r="F475" s="5"/>
      <c r="G475" s="5"/>
      <c r="H475" s="24"/>
      <c r="I475" s="5"/>
      <c r="J475" s="5"/>
      <c r="K475" s="5"/>
      <c r="L475" s="5"/>
      <c r="M475" s="5"/>
      <c r="N475" s="5"/>
      <c r="O475" s="1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</row>
    <row r="476" spans="1:31" x14ac:dyDescent="0.2">
      <c r="A476" s="5"/>
      <c r="B476" s="5"/>
      <c r="C476" s="5"/>
      <c r="D476" s="5"/>
      <c r="E476" s="5"/>
      <c r="F476" s="5"/>
      <c r="G476" s="5"/>
      <c r="H476" s="24"/>
      <c r="I476" s="5"/>
      <c r="J476" s="5"/>
      <c r="K476" s="5"/>
      <c r="L476" s="5"/>
      <c r="M476" s="5"/>
      <c r="N476" s="5"/>
      <c r="O476" s="1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</row>
    <row r="477" spans="1:31" x14ac:dyDescent="0.2">
      <c r="A477" s="5"/>
      <c r="B477" s="5"/>
      <c r="C477" s="5"/>
      <c r="D477" s="5"/>
      <c r="E477" s="5"/>
      <c r="F477" s="5"/>
      <c r="G477" s="5"/>
      <c r="H477" s="24"/>
      <c r="I477" s="5"/>
      <c r="J477" s="5"/>
      <c r="K477" s="5"/>
      <c r="L477" s="5"/>
      <c r="M477" s="5"/>
      <c r="N477" s="5"/>
      <c r="O477" s="1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</row>
    <row r="478" spans="1:31" x14ac:dyDescent="0.2">
      <c r="A478" s="5"/>
      <c r="B478" s="5"/>
      <c r="C478" s="5"/>
      <c r="D478" s="5"/>
      <c r="E478" s="5"/>
      <c r="F478" s="5"/>
      <c r="G478" s="5"/>
      <c r="H478" s="24"/>
      <c r="I478" s="5"/>
      <c r="J478" s="5"/>
      <c r="K478" s="5"/>
      <c r="L478" s="5"/>
      <c r="M478" s="5"/>
      <c r="N478" s="5"/>
      <c r="O478" s="1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</row>
    <row r="479" spans="1:31" x14ac:dyDescent="0.2">
      <c r="A479" s="5"/>
      <c r="B479" s="5"/>
      <c r="C479" s="5"/>
      <c r="D479" s="5"/>
      <c r="E479" s="5"/>
      <c r="F479" s="5"/>
      <c r="G479" s="5"/>
      <c r="H479" s="24"/>
      <c r="I479" s="5"/>
      <c r="J479" s="5"/>
      <c r="K479" s="5"/>
      <c r="L479" s="5"/>
      <c r="M479" s="5"/>
      <c r="N479" s="5"/>
      <c r="O479" s="1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</row>
    <row r="480" spans="1:31" x14ac:dyDescent="0.2">
      <c r="A480" s="5"/>
      <c r="B480" s="5"/>
      <c r="C480" s="5"/>
      <c r="D480" s="5"/>
      <c r="E480" s="5"/>
      <c r="F480" s="5"/>
      <c r="G480" s="5"/>
      <c r="H480" s="24"/>
      <c r="I480" s="5"/>
      <c r="J480" s="5"/>
      <c r="K480" s="5"/>
      <c r="L480" s="5"/>
      <c r="M480" s="5"/>
      <c r="N480" s="5"/>
      <c r="O480" s="1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</row>
    <row r="481" spans="1:31" x14ac:dyDescent="0.2">
      <c r="A481" s="5"/>
      <c r="B481" s="5"/>
      <c r="C481" s="5"/>
      <c r="D481" s="5"/>
      <c r="E481" s="5"/>
      <c r="F481" s="5"/>
      <c r="G481" s="5"/>
      <c r="H481" s="24"/>
      <c r="I481" s="5"/>
      <c r="J481" s="5"/>
      <c r="K481" s="5"/>
      <c r="L481" s="5"/>
      <c r="M481" s="5"/>
      <c r="N481" s="5"/>
      <c r="O481" s="1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</row>
    <row r="482" spans="1:31" x14ac:dyDescent="0.2">
      <c r="A482" s="5"/>
      <c r="B482" s="5"/>
      <c r="C482" s="5"/>
      <c r="D482" s="5"/>
      <c r="E482" s="5"/>
      <c r="F482" s="5"/>
      <c r="G482" s="5"/>
      <c r="H482" s="24"/>
      <c r="I482" s="5"/>
      <c r="J482" s="5"/>
      <c r="K482" s="5"/>
      <c r="L482" s="5"/>
      <c r="M482" s="5"/>
      <c r="N482" s="5"/>
      <c r="O482" s="1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</row>
    <row r="483" spans="1:31" x14ac:dyDescent="0.2">
      <c r="A483" s="5"/>
      <c r="B483" s="5"/>
      <c r="C483" s="5"/>
      <c r="D483" s="5"/>
      <c r="E483" s="5"/>
      <c r="F483" s="5"/>
      <c r="G483" s="5"/>
      <c r="H483" s="24"/>
      <c r="I483" s="5"/>
      <c r="J483" s="5"/>
      <c r="K483" s="5"/>
      <c r="L483" s="5"/>
      <c r="M483" s="5"/>
      <c r="N483" s="5"/>
      <c r="O483" s="1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</row>
    <row r="484" spans="1:31" x14ac:dyDescent="0.2">
      <c r="A484" s="5"/>
      <c r="B484" s="5"/>
      <c r="C484" s="5"/>
      <c r="D484" s="5"/>
      <c r="E484" s="5"/>
      <c r="F484" s="5"/>
      <c r="G484" s="5"/>
      <c r="H484" s="24"/>
      <c r="I484" s="5"/>
      <c r="J484" s="5"/>
      <c r="K484" s="5"/>
      <c r="L484" s="5"/>
      <c r="M484" s="5"/>
      <c r="N484" s="5"/>
      <c r="O484" s="1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</row>
    <row r="485" spans="1:31" x14ac:dyDescent="0.2">
      <c r="A485" s="5"/>
      <c r="B485" s="5"/>
      <c r="C485" s="5"/>
      <c r="D485" s="5"/>
      <c r="E485" s="5"/>
      <c r="F485" s="5"/>
      <c r="G485" s="5"/>
      <c r="H485" s="24"/>
      <c r="I485" s="5"/>
      <c r="J485" s="5"/>
      <c r="K485" s="5"/>
      <c r="L485" s="5"/>
      <c r="M485" s="5"/>
      <c r="N485" s="5"/>
      <c r="O485" s="1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</row>
    <row r="486" spans="1:31" x14ac:dyDescent="0.2">
      <c r="A486" s="5"/>
      <c r="B486" s="5"/>
      <c r="C486" s="5"/>
      <c r="D486" s="5"/>
      <c r="E486" s="5"/>
      <c r="F486" s="5"/>
      <c r="G486" s="5"/>
      <c r="H486" s="24"/>
      <c r="I486" s="5"/>
      <c r="J486" s="5"/>
      <c r="K486" s="5"/>
      <c r="L486" s="5"/>
      <c r="M486" s="5"/>
      <c r="N486" s="5"/>
      <c r="O486" s="1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</row>
    <row r="487" spans="1:31" x14ac:dyDescent="0.2">
      <c r="A487" s="5"/>
      <c r="B487" s="5"/>
      <c r="C487" s="5"/>
      <c r="D487" s="5"/>
      <c r="E487" s="5"/>
      <c r="F487" s="5"/>
      <c r="G487" s="5"/>
      <c r="H487" s="24"/>
      <c r="I487" s="5"/>
      <c r="J487" s="5"/>
      <c r="K487" s="5"/>
      <c r="L487" s="5"/>
      <c r="M487" s="5"/>
      <c r="N487" s="5"/>
      <c r="O487" s="1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</row>
    <row r="488" spans="1:31" x14ac:dyDescent="0.2">
      <c r="A488" s="5"/>
      <c r="B488" s="5"/>
      <c r="C488" s="5"/>
      <c r="D488" s="5"/>
      <c r="E488" s="5"/>
      <c r="F488" s="5"/>
      <c r="G488" s="5"/>
      <c r="H488" s="24"/>
      <c r="I488" s="5"/>
      <c r="J488" s="5"/>
      <c r="K488" s="5"/>
      <c r="L488" s="5"/>
      <c r="M488" s="5"/>
      <c r="N488" s="5"/>
      <c r="O488" s="1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</row>
    <row r="489" spans="1:31" x14ac:dyDescent="0.2">
      <c r="A489" s="5"/>
      <c r="B489" s="5"/>
      <c r="C489" s="5"/>
      <c r="D489" s="5"/>
      <c r="E489" s="5"/>
      <c r="F489" s="5"/>
      <c r="G489" s="5"/>
      <c r="H489" s="24"/>
      <c r="I489" s="5"/>
      <c r="J489" s="5"/>
      <c r="K489" s="5"/>
      <c r="L489" s="5"/>
      <c r="M489" s="5"/>
      <c r="N489" s="5"/>
      <c r="O489" s="1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</row>
    <row r="490" spans="1:31" x14ac:dyDescent="0.2">
      <c r="A490" s="5"/>
      <c r="B490" s="5"/>
      <c r="C490" s="5"/>
      <c r="D490" s="5"/>
      <c r="E490" s="5"/>
      <c r="F490" s="5"/>
      <c r="G490" s="5"/>
      <c r="H490" s="24"/>
      <c r="I490" s="5"/>
      <c r="J490" s="5"/>
      <c r="K490" s="5"/>
      <c r="L490" s="5"/>
      <c r="M490" s="5"/>
      <c r="N490" s="5"/>
      <c r="O490" s="1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</row>
    <row r="491" spans="1:31" x14ac:dyDescent="0.2">
      <c r="A491" s="5"/>
      <c r="B491" s="5"/>
      <c r="C491" s="5"/>
      <c r="D491" s="5"/>
      <c r="E491" s="5"/>
      <c r="F491" s="5"/>
      <c r="G491" s="5"/>
      <c r="H491" s="24"/>
      <c r="I491" s="5"/>
      <c r="J491" s="5"/>
      <c r="K491" s="5"/>
      <c r="L491" s="5"/>
      <c r="M491" s="5"/>
      <c r="N491" s="5"/>
      <c r="O491" s="1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</row>
    <row r="492" spans="1:31" x14ac:dyDescent="0.2">
      <c r="A492" s="5"/>
      <c r="B492" s="5"/>
      <c r="C492" s="5"/>
      <c r="D492" s="5"/>
      <c r="E492" s="5"/>
      <c r="F492" s="5"/>
      <c r="G492" s="5"/>
      <c r="H492" s="24"/>
      <c r="I492" s="5"/>
      <c r="J492" s="5"/>
      <c r="K492" s="5"/>
      <c r="L492" s="5"/>
      <c r="M492" s="5"/>
      <c r="N492" s="5"/>
      <c r="O492" s="1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</row>
    <row r="493" spans="1:31" x14ac:dyDescent="0.2">
      <c r="A493" s="5"/>
      <c r="B493" s="5"/>
      <c r="C493" s="5"/>
      <c r="D493" s="5"/>
      <c r="E493" s="5"/>
      <c r="F493" s="5"/>
      <c r="G493" s="5"/>
      <c r="H493" s="24"/>
      <c r="I493" s="5"/>
      <c r="J493" s="5"/>
      <c r="K493" s="5"/>
      <c r="L493" s="5"/>
      <c r="M493" s="5"/>
      <c r="N493" s="5"/>
      <c r="O493" s="1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</row>
    <row r="494" spans="1:31" x14ac:dyDescent="0.2">
      <c r="A494" s="5"/>
      <c r="B494" s="5"/>
      <c r="C494" s="5"/>
      <c r="D494" s="5"/>
      <c r="E494" s="5"/>
      <c r="F494" s="5"/>
      <c r="G494" s="5"/>
      <c r="H494" s="24"/>
      <c r="I494" s="5"/>
      <c r="J494" s="5"/>
      <c r="K494" s="5"/>
      <c r="L494" s="5"/>
      <c r="M494" s="5"/>
      <c r="N494" s="5"/>
      <c r="O494" s="1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</row>
    <row r="495" spans="1:31" x14ac:dyDescent="0.2">
      <c r="A495" s="5"/>
      <c r="B495" s="5"/>
      <c r="C495" s="5"/>
      <c r="D495" s="5"/>
      <c r="E495" s="5"/>
      <c r="F495" s="5"/>
      <c r="G495" s="5"/>
      <c r="H495" s="24"/>
      <c r="I495" s="5"/>
      <c r="J495" s="5"/>
      <c r="K495" s="5"/>
      <c r="L495" s="5"/>
      <c r="M495" s="5"/>
      <c r="N495" s="5"/>
      <c r="O495" s="1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</row>
    <row r="496" spans="1:31" x14ac:dyDescent="0.2">
      <c r="A496" s="5"/>
      <c r="B496" s="5"/>
      <c r="C496" s="5"/>
      <c r="D496" s="5"/>
      <c r="E496" s="5"/>
      <c r="F496" s="5"/>
      <c r="G496" s="5"/>
      <c r="H496" s="24"/>
      <c r="I496" s="5"/>
      <c r="J496" s="5"/>
      <c r="K496" s="5"/>
      <c r="L496" s="5"/>
      <c r="M496" s="5"/>
      <c r="N496" s="5"/>
      <c r="O496" s="1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</row>
    <row r="497" spans="1:31" x14ac:dyDescent="0.2">
      <c r="A497" s="5"/>
      <c r="B497" s="5"/>
      <c r="C497" s="5"/>
      <c r="D497" s="5"/>
      <c r="E497" s="5"/>
      <c r="F497" s="5"/>
      <c r="G497" s="5"/>
      <c r="H497" s="24"/>
      <c r="I497" s="5"/>
      <c r="J497" s="5"/>
      <c r="K497" s="5"/>
      <c r="L497" s="5"/>
      <c r="M497" s="5"/>
      <c r="N497" s="5"/>
      <c r="O497" s="1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</row>
    <row r="498" spans="1:31" x14ac:dyDescent="0.2">
      <c r="A498" s="5"/>
      <c r="B498" s="5"/>
      <c r="C498" s="5"/>
      <c r="D498" s="5"/>
      <c r="E498" s="5"/>
      <c r="F498" s="5"/>
      <c r="G498" s="5"/>
      <c r="H498" s="24"/>
      <c r="I498" s="5"/>
      <c r="J498" s="5"/>
      <c r="K498" s="5"/>
      <c r="L498" s="5"/>
      <c r="M498" s="5"/>
      <c r="N498" s="5"/>
      <c r="O498" s="1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</row>
    <row r="499" spans="1:31" x14ac:dyDescent="0.2">
      <c r="A499" s="5"/>
      <c r="B499" s="5"/>
      <c r="C499" s="5"/>
      <c r="D499" s="5"/>
      <c r="E499" s="5"/>
      <c r="F499" s="5"/>
      <c r="G499" s="5"/>
      <c r="H499" s="24"/>
      <c r="I499" s="5"/>
      <c r="J499" s="5"/>
      <c r="K499" s="5"/>
      <c r="L499" s="5"/>
      <c r="M499" s="5"/>
      <c r="N499" s="5"/>
      <c r="O499" s="1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</row>
    <row r="500" spans="1:31" x14ac:dyDescent="0.2">
      <c r="A500" s="5"/>
      <c r="B500" s="5"/>
      <c r="C500" s="5"/>
      <c r="D500" s="5"/>
      <c r="E500" s="5"/>
      <c r="F500" s="5"/>
      <c r="G500" s="5"/>
      <c r="H500" s="24"/>
      <c r="I500" s="5"/>
      <c r="J500" s="5"/>
      <c r="K500" s="5"/>
      <c r="L500" s="5"/>
      <c r="M500" s="5"/>
      <c r="N500" s="5"/>
      <c r="O500" s="1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</row>
    <row r="501" spans="1:31" x14ac:dyDescent="0.2">
      <c r="A501" s="5"/>
      <c r="B501" s="5"/>
      <c r="C501" s="5"/>
      <c r="D501" s="5"/>
      <c r="E501" s="5"/>
      <c r="F501" s="5"/>
      <c r="G501" s="5"/>
      <c r="H501" s="24"/>
      <c r="I501" s="5"/>
      <c r="J501" s="5"/>
      <c r="K501" s="5"/>
      <c r="L501" s="5"/>
      <c r="M501" s="5"/>
      <c r="N501" s="5"/>
      <c r="O501" s="1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</row>
    <row r="502" spans="1:31" x14ac:dyDescent="0.2">
      <c r="A502" s="5"/>
      <c r="B502" s="5"/>
      <c r="C502" s="5"/>
      <c r="D502" s="5"/>
      <c r="E502" s="5"/>
      <c r="F502" s="5"/>
      <c r="G502" s="5"/>
      <c r="H502" s="24"/>
      <c r="I502" s="5"/>
      <c r="J502" s="5"/>
      <c r="K502" s="5"/>
      <c r="L502" s="5"/>
      <c r="M502" s="5"/>
      <c r="N502" s="5"/>
      <c r="O502" s="1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</row>
    <row r="503" spans="1:31" x14ac:dyDescent="0.2">
      <c r="A503" s="5"/>
      <c r="B503" s="5"/>
      <c r="C503" s="5"/>
      <c r="D503" s="5"/>
      <c r="E503" s="5"/>
      <c r="F503" s="5"/>
      <c r="G503" s="5"/>
      <c r="H503" s="24"/>
      <c r="I503" s="5"/>
      <c r="J503" s="5"/>
      <c r="K503" s="5"/>
      <c r="L503" s="5"/>
      <c r="M503" s="5"/>
      <c r="N503" s="5"/>
      <c r="O503" s="1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</row>
    <row r="504" spans="1:31" x14ac:dyDescent="0.2">
      <c r="A504" s="5"/>
      <c r="B504" s="5"/>
      <c r="C504" s="5"/>
      <c r="D504" s="5"/>
      <c r="E504" s="5"/>
      <c r="F504" s="5"/>
      <c r="G504" s="5"/>
      <c r="H504" s="24"/>
      <c r="I504" s="5"/>
      <c r="J504" s="5"/>
      <c r="K504" s="5"/>
      <c r="L504" s="5"/>
      <c r="M504" s="5"/>
      <c r="N504" s="5"/>
      <c r="O504" s="1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</row>
    <row r="505" spans="1:31" x14ac:dyDescent="0.2">
      <c r="A505" s="5"/>
      <c r="B505" s="5"/>
      <c r="C505" s="5"/>
      <c r="D505" s="5"/>
      <c r="E505" s="5"/>
      <c r="F505" s="5"/>
      <c r="G505" s="5"/>
      <c r="H505" s="24"/>
      <c r="I505" s="5"/>
      <c r="J505" s="5"/>
      <c r="K505" s="5"/>
      <c r="L505" s="5"/>
      <c r="M505" s="5"/>
      <c r="N505" s="5"/>
      <c r="O505" s="1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</row>
    <row r="506" spans="1:31" x14ac:dyDescent="0.2">
      <c r="A506" s="5"/>
      <c r="B506" s="5"/>
      <c r="C506" s="5"/>
      <c r="D506" s="5"/>
      <c r="E506" s="5"/>
      <c r="F506" s="5"/>
      <c r="G506" s="5"/>
      <c r="H506" s="24"/>
      <c r="I506" s="5"/>
      <c r="J506" s="5"/>
      <c r="K506" s="5"/>
      <c r="L506" s="5"/>
      <c r="M506" s="5"/>
      <c r="N506" s="5"/>
      <c r="O506" s="1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</row>
    <row r="507" spans="1:31" x14ac:dyDescent="0.2">
      <c r="A507" s="5"/>
      <c r="B507" s="5"/>
      <c r="C507" s="5"/>
      <c r="D507" s="5"/>
      <c r="E507" s="5"/>
      <c r="F507" s="5"/>
      <c r="G507" s="5"/>
      <c r="H507" s="24"/>
      <c r="I507" s="5"/>
      <c r="J507" s="5"/>
      <c r="K507" s="5"/>
      <c r="L507" s="5"/>
      <c r="M507" s="5"/>
      <c r="N507" s="5"/>
      <c r="O507" s="1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</row>
    <row r="508" spans="1:31" x14ac:dyDescent="0.2">
      <c r="A508" s="5"/>
      <c r="B508" s="5"/>
      <c r="C508" s="5"/>
      <c r="D508" s="5"/>
      <c r="E508" s="5"/>
      <c r="F508" s="5"/>
      <c r="G508" s="5"/>
      <c r="H508" s="24"/>
      <c r="I508" s="5"/>
      <c r="J508" s="5"/>
      <c r="K508" s="5"/>
      <c r="L508" s="5"/>
      <c r="M508" s="5"/>
      <c r="N508" s="5"/>
      <c r="O508" s="1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</row>
    <row r="509" spans="1:31" x14ac:dyDescent="0.2">
      <c r="A509" s="5"/>
      <c r="B509" s="5"/>
      <c r="C509" s="5"/>
      <c r="D509" s="5"/>
      <c r="E509" s="5"/>
      <c r="F509" s="5"/>
      <c r="G509" s="5"/>
      <c r="H509" s="24"/>
      <c r="I509" s="5"/>
      <c r="J509" s="5"/>
      <c r="K509" s="5"/>
      <c r="L509" s="5"/>
      <c r="M509" s="5"/>
      <c r="N509" s="5"/>
      <c r="O509" s="1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</row>
    <row r="510" spans="1:31" x14ac:dyDescent="0.2">
      <c r="A510" s="5"/>
      <c r="B510" s="5"/>
      <c r="C510" s="5"/>
      <c r="D510" s="5"/>
      <c r="E510" s="5"/>
      <c r="F510" s="5"/>
      <c r="G510" s="5"/>
      <c r="H510" s="24"/>
      <c r="I510" s="5"/>
      <c r="J510" s="5"/>
      <c r="K510" s="5"/>
      <c r="L510" s="5"/>
      <c r="M510" s="5"/>
      <c r="N510" s="5"/>
      <c r="O510" s="1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</row>
    <row r="511" spans="1:31" x14ac:dyDescent="0.2">
      <c r="A511" s="5"/>
      <c r="B511" s="5"/>
      <c r="C511" s="5"/>
      <c r="D511" s="5"/>
      <c r="E511" s="5"/>
      <c r="F511" s="5"/>
      <c r="G511" s="5"/>
      <c r="H511" s="24"/>
      <c r="I511" s="5"/>
      <c r="J511" s="5"/>
      <c r="K511" s="5"/>
      <c r="L511" s="5"/>
      <c r="M511" s="5"/>
      <c r="N511" s="5"/>
      <c r="O511" s="1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</row>
    <row r="512" spans="1:31" x14ac:dyDescent="0.2">
      <c r="A512" s="5"/>
      <c r="B512" s="5"/>
      <c r="C512" s="5"/>
      <c r="D512" s="5"/>
      <c r="E512" s="5"/>
      <c r="F512" s="5"/>
      <c r="G512" s="5"/>
      <c r="H512" s="24"/>
      <c r="I512" s="5"/>
      <c r="J512" s="5"/>
      <c r="K512" s="5"/>
      <c r="L512" s="5"/>
      <c r="M512" s="5"/>
      <c r="N512" s="5"/>
      <c r="O512" s="1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</row>
    <row r="513" spans="1:31" x14ac:dyDescent="0.2">
      <c r="A513" s="5"/>
      <c r="B513" s="5"/>
      <c r="C513" s="5"/>
      <c r="D513" s="5"/>
      <c r="E513" s="5"/>
      <c r="F513" s="5"/>
      <c r="G513" s="5"/>
      <c r="H513" s="24"/>
      <c r="I513" s="5"/>
      <c r="J513" s="5"/>
      <c r="K513" s="5"/>
      <c r="L513" s="5"/>
      <c r="M513" s="5"/>
      <c r="N513" s="5"/>
      <c r="O513" s="1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</row>
    <row r="514" spans="1:31" x14ac:dyDescent="0.2">
      <c r="A514" s="5"/>
      <c r="B514" s="5"/>
      <c r="C514" s="5"/>
      <c r="D514" s="5"/>
      <c r="E514" s="5"/>
      <c r="F514" s="5"/>
      <c r="G514" s="5"/>
      <c r="H514" s="24"/>
      <c r="I514" s="5"/>
      <c r="J514" s="5"/>
      <c r="K514" s="5"/>
      <c r="L514" s="5"/>
      <c r="M514" s="5"/>
      <c r="N514" s="5"/>
      <c r="O514" s="1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</row>
    <row r="515" spans="1:31" x14ac:dyDescent="0.2">
      <c r="A515" s="5"/>
      <c r="B515" s="5"/>
      <c r="C515" s="5"/>
      <c r="D515" s="5"/>
      <c r="E515" s="5"/>
      <c r="F515" s="5"/>
      <c r="G515" s="5"/>
      <c r="H515" s="24"/>
      <c r="I515" s="5"/>
      <c r="J515" s="5"/>
      <c r="K515" s="5"/>
      <c r="L515" s="5"/>
      <c r="M515" s="5"/>
      <c r="N515" s="5"/>
      <c r="O515" s="1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</row>
    <row r="516" spans="1:31" x14ac:dyDescent="0.2">
      <c r="A516" s="5"/>
      <c r="B516" s="5"/>
      <c r="C516" s="5"/>
      <c r="D516" s="5"/>
      <c r="E516" s="5"/>
      <c r="F516" s="5"/>
      <c r="G516" s="5"/>
      <c r="H516" s="24"/>
      <c r="I516" s="5"/>
      <c r="J516" s="5"/>
      <c r="K516" s="5"/>
      <c r="L516" s="5"/>
      <c r="M516" s="5"/>
      <c r="N516" s="5"/>
      <c r="O516" s="1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</row>
    <row r="517" spans="1:31" x14ac:dyDescent="0.2">
      <c r="A517" s="5"/>
      <c r="B517" s="5"/>
      <c r="C517" s="5"/>
      <c r="D517" s="5"/>
      <c r="E517" s="5"/>
      <c r="F517" s="5"/>
      <c r="G517" s="5"/>
      <c r="H517" s="24"/>
      <c r="I517" s="5"/>
      <c r="J517" s="5"/>
      <c r="K517" s="5"/>
      <c r="L517" s="5"/>
      <c r="M517" s="5"/>
      <c r="N517" s="5"/>
      <c r="O517" s="1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</row>
    <row r="518" spans="1:31" x14ac:dyDescent="0.2">
      <c r="A518" s="5"/>
      <c r="B518" s="5"/>
      <c r="C518" s="5"/>
      <c r="D518" s="5"/>
      <c r="E518" s="5"/>
      <c r="F518" s="5"/>
      <c r="G518" s="5"/>
      <c r="H518" s="24"/>
      <c r="I518" s="5"/>
      <c r="J518" s="5"/>
      <c r="K518" s="5"/>
      <c r="L518" s="5"/>
      <c r="M518" s="5"/>
      <c r="N518" s="5"/>
      <c r="O518" s="1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</row>
    <row r="519" spans="1:31" x14ac:dyDescent="0.2">
      <c r="A519" s="5"/>
      <c r="B519" s="5"/>
      <c r="C519" s="5"/>
      <c r="D519" s="5"/>
      <c r="E519" s="5"/>
      <c r="F519" s="5"/>
      <c r="G519" s="5"/>
      <c r="H519" s="24"/>
      <c r="I519" s="5"/>
      <c r="J519" s="5"/>
      <c r="K519" s="5"/>
      <c r="L519" s="5"/>
      <c r="M519" s="5"/>
      <c r="N519" s="5"/>
      <c r="O519" s="1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</row>
    <row r="520" spans="1:31" x14ac:dyDescent="0.2">
      <c r="A520" s="5"/>
      <c r="B520" s="5"/>
      <c r="C520" s="5"/>
      <c r="D520" s="5"/>
      <c r="E520" s="5"/>
      <c r="F520" s="5"/>
      <c r="G520" s="5"/>
      <c r="H520" s="24"/>
      <c r="I520" s="5"/>
      <c r="J520" s="5"/>
      <c r="K520" s="5"/>
      <c r="L520" s="5"/>
      <c r="M520" s="5"/>
      <c r="N520" s="5"/>
      <c r="O520" s="1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</row>
    <row r="521" spans="1:31" x14ac:dyDescent="0.2">
      <c r="A521" s="5"/>
      <c r="B521" s="5"/>
      <c r="C521" s="5"/>
      <c r="D521" s="5"/>
      <c r="E521" s="5"/>
      <c r="F521" s="5"/>
      <c r="G521" s="5"/>
      <c r="H521" s="24"/>
      <c r="I521" s="5"/>
      <c r="J521" s="5"/>
      <c r="K521" s="5"/>
      <c r="L521" s="5"/>
      <c r="M521" s="5"/>
      <c r="N521" s="5"/>
      <c r="O521" s="1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</row>
    <row r="522" spans="1:31" x14ac:dyDescent="0.2">
      <c r="A522" s="5"/>
      <c r="B522" s="5"/>
      <c r="C522" s="5"/>
      <c r="D522" s="5"/>
      <c r="E522" s="5"/>
      <c r="F522" s="5"/>
      <c r="G522" s="5"/>
      <c r="H522" s="24"/>
      <c r="I522" s="5"/>
      <c r="J522" s="5"/>
      <c r="K522" s="5"/>
      <c r="L522" s="5"/>
      <c r="M522" s="5"/>
      <c r="N522" s="5"/>
      <c r="O522" s="1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</row>
    <row r="523" spans="1:31" x14ac:dyDescent="0.2">
      <c r="A523" s="5"/>
      <c r="B523" s="5"/>
      <c r="C523" s="5"/>
      <c r="D523" s="5"/>
      <c r="E523" s="5"/>
      <c r="F523" s="5"/>
      <c r="G523" s="5"/>
      <c r="H523" s="24"/>
      <c r="I523" s="5"/>
      <c r="J523" s="5"/>
      <c r="K523" s="5"/>
      <c r="L523" s="5"/>
      <c r="M523" s="5"/>
      <c r="N523" s="5"/>
      <c r="O523" s="1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</row>
    <row r="524" spans="1:31" x14ac:dyDescent="0.2">
      <c r="A524" s="5"/>
      <c r="B524" s="5"/>
      <c r="C524" s="5"/>
      <c r="D524" s="5"/>
      <c r="E524" s="5"/>
      <c r="F524" s="5"/>
      <c r="G524" s="5"/>
      <c r="H524" s="24"/>
      <c r="I524" s="5"/>
      <c r="J524" s="5"/>
      <c r="K524" s="5"/>
      <c r="L524" s="5"/>
      <c r="M524" s="5"/>
      <c r="N524" s="5"/>
      <c r="O524" s="1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</row>
    <row r="525" spans="1:31" x14ac:dyDescent="0.2">
      <c r="A525" s="5"/>
      <c r="B525" s="5"/>
      <c r="C525" s="5"/>
      <c r="D525" s="5"/>
      <c r="E525" s="5"/>
      <c r="F525" s="5"/>
      <c r="G525" s="5"/>
      <c r="H525" s="24"/>
      <c r="I525" s="5"/>
      <c r="J525" s="5"/>
      <c r="K525" s="5"/>
      <c r="L525" s="5"/>
      <c r="M525" s="5"/>
      <c r="N525" s="5"/>
      <c r="O525" s="1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</row>
    <row r="526" spans="1:31" x14ac:dyDescent="0.2">
      <c r="A526" s="5"/>
      <c r="B526" s="5"/>
      <c r="C526" s="5"/>
      <c r="D526" s="5"/>
      <c r="E526" s="5"/>
      <c r="F526" s="5"/>
      <c r="G526" s="5"/>
      <c r="H526" s="24"/>
      <c r="I526" s="5"/>
      <c r="J526" s="5"/>
      <c r="K526" s="5"/>
      <c r="L526" s="5"/>
      <c r="M526" s="5"/>
      <c r="N526" s="5"/>
      <c r="O526" s="1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</row>
    <row r="527" spans="1:31" x14ac:dyDescent="0.2">
      <c r="A527" s="5"/>
      <c r="B527" s="5"/>
      <c r="C527" s="5"/>
      <c r="D527" s="5"/>
      <c r="E527" s="5"/>
      <c r="F527" s="5"/>
      <c r="G527" s="5"/>
      <c r="H527" s="24"/>
      <c r="I527" s="5"/>
      <c r="J527" s="5"/>
      <c r="K527" s="5"/>
      <c r="L527" s="5"/>
      <c r="M527" s="5"/>
      <c r="N527" s="5"/>
      <c r="O527" s="1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</row>
    <row r="528" spans="1:31" x14ac:dyDescent="0.2">
      <c r="A528" s="5"/>
      <c r="B528" s="5"/>
      <c r="C528" s="5"/>
      <c r="D528" s="5"/>
      <c r="E528" s="5"/>
      <c r="F528" s="5"/>
      <c r="G528" s="5"/>
      <c r="H528" s="24"/>
      <c r="I528" s="5"/>
      <c r="J528" s="5"/>
      <c r="K528" s="5"/>
      <c r="L528" s="5"/>
      <c r="M528" s="5"/>
      <c r="N528" s="5"/>
      <c r="O528" s="1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</row>
    <row r="529" spans="1:31" x14ac:dyDescent="0.2">
      <c r="A529" s="5"/>
      <c r="B529" s="5"/>
      <c r="C529" s="5"/>
      <c r="D529" s="5"/>
      <c r="E529" s="5"/>
      <c r="F529" s="5"/>
      <c r="G529" s="5"/>
      <c r="H529" s="24"/>
      <c r="I529" s="5"/>
      <c r="J529" s="5"/>
      <c r="K529" s="5"/>
      <c r="L529" s="5"/>
      <c r="M529" s="5"/>
      <c r="N529" s="5"/>
      <c r="O529" s="1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</row>
    <row r="530" spans="1:31" x14ac:dyDescent="0.2">
      <c r="A530" s="5"/>
      <c r="B530" s="5"/>
      <c r="C530" s="5"/>
      <c r="D530" s="5"/>
      <c r="E530" s="5"/>
      <c r="F530" s="5"/>
      <c r="G530" s="5"/>
      <c r="H530" s="24"/>
      <c r="I530" s="5"/>
      <c r="J530" s="5"/>
      <c r="K530" s="5"/>
      <c r="L530" s="5"/>
      <c r="M530" s="5"/>
      <c r="N530" s="5"/>
      <c r="O530" s="1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</row>
    <row r="531" spans="1:31" x14ac:dyDescent="0.2">
      <c r="A531" s="5"/>
      <c r="B531" s="5"/>
      <c r="C531" s="5"/>
      <c r="D531" s="5"/>
      <c r="E531" s="5"/>
      <c r="F531" s="5"/>
      <c r="G531" s="5"/>
      <c r="H531" s="24"/>
      <c r="I531" s="5"/>
      <c r="J531" s="5"/>
      <c r="K531" s="5"/>
      <c r="L531" s="5"/>
      <c r="M531" s="5"/>
      <c r="N531" s="5"/>
      <c r="O531" s="1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</row>
    <row r="532" spans="1:31" x14ac:dyDescent="0.2">
      <c r="A532" s="5"/>
      <c r="B532" s="5"/>
      <c r="C532" s="5"/>
      <c r="D532" s="5"/>
      <c r="E532" s="5"/>
      <c r="F532" s="5"/>
      <c r="G532" s="5"/>
      <c r="H532" s="24"/>
      <c r="I532" s="5"/>
      <c r="J532" s="5"/>
      <c r="K532" s="5"/>
      <c r="L532" s="5"/>
      <c r="M532" s="5"/>
      <c r="N532" s="5"/>
      <c r="O532" s="1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</row>
    <row r="533" spans="1:31" x14ac:dyDescent="0.2">
      <c r="A533" s="5"/>
      <c r="B533" s="5"/>
      <c r="C533" s="5"/>
      <c r="D533" s="5"/>
      <c r="E533" s="5"/>
      <c r="F533" s="5"/>
      <c r="G533" s="5"/>
      <c r="H533" s="24"/>
      <c r="I533" s="5"/>
      <c r="J533" s="5"/>
      <c r="K533" s="5"/>
      <c r="L533" s="5"/>
      <c r="M533" s="5"/>
      <c r="N533" s="5"/>
      <c r="O533" s="1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</row>
    <row r="534" spans="1:31" x14ac:dyDescent="0.2">
      <c r="A534" s="5"/>
      <c r="B534" s="5"/>
      <c r="C534" s="5"/>
      <c r="D534" s="5"/>
      <c r="E534" s="5"/>
      <c r="F534" s="5"/>
      <c r="G534" s="5"/>
      <c r="H534" s="24"/>
      <c r="I534" s="5"/>
      <c r="J534" s="5"/>
      <c r="K534" s="5"/>
      <c r="L534" s="5"/>
      <c r="M534" s="5"/>
      <c r="N534" s="5"/>
      <c r="O534" s="1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</row>
    <row r="535" spans="1:31" x14ac:dyDescent="0.2">
      <c r="A535" s="5"/>
      <c r="B535" s="5"/>
      <c r="C535" s="5"/>
      <c r="D535" s="5"/>
      <c r="E535" s="5"/>
      <c r="F535" s="5"/>
      <c r="G535" s="5"/>
      <c r="H535" s="24"/>
      <c r="I535" s="5"/>
      <c r="J535" s="5"/>
      <c r="K535" s="5"/>
      <c r="L535" s="5"/>
      <c r="M535" s="5"/>
      <c r="N535" s="5"/>
      <c r="O535" s="1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</row>
    <row r="536" spans="1:31" x14ac:dyDescent="0.2">
      <c r="A536" s="5"/>
      <c r="B536" s="5"/>
      <c r="C536" s="5"/>
      <c r="D536" s="5"/>
      <c r="E536" s="5"/>
      <c r="F536" s="5"/>
      <c r="G536" s="5"/>
      <c r="H536" s="24"/>
      <c r="I536" s="5"/>
      <c r="J536" s="5"/>
      <c r="K536" s="5"/>
      <c r="L536" s="5"/>
      <c r="M536" s="5"/>
      <c r="N536" s="5"/>
      <c r="O536" s="1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</row>
    <row r="537" spans="1:31" x14ac:dyDescent="0.2">
      <c r="A537" s="5"/>
      <c r="B537" s="5"/>
      <c r="C537" s="5"/>
      <c r="D537" s="5"/>
      <c r="E537" s="5"/>
      <c r="F537" s="5"/>
      <c r="G537" s="5"/>
      <c r="H537" s="24"/>
      <c r="I537" s="5"/>
      <c r="J537" s="5"/>
      <c r="K537" s="5"/>
      <c r="L537" s="5"/>
      <c r="M537" s="5"/>
      <c r="N537" s="5"/>
      <c r="O537" s="1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</row>
    <row r="538" spans="1:31" x14ac:dyDescent="0.2">
      <c r="A538" s="5"/>
      <c r="B538" s="5"/>
      <c r="C538" s="5"/>
      <c r="D538" s="5"/>
      <c r="E538" s="5"/>
      <c r="F538" s="5"/>
      <c r="G538" s="5"/>
      <c r="H538" s="24"/>
      <c r="I538" s="5"/>
      <c r="J538" s="5"/>
      <c r="K538" s="5"/>
      <c r="L538" s="5"/>
      <c r="M538" s="5"/>
      <c r="N538" s="5"/>
      <c r="O538" s="1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</row>
    <row r="539" spans="1:31" x14ac:dyDescent="0.2">
      <c r="A539" s="5"/>
      <c r="B539" s="5"/>
      <c r="C539" s="5"/>
      <c r="D539" s="5"/>
      <c r="E539" s="5"/>
      <c r="F539" s="5"/>
      <c r="G539" s="5"/>
      <c r="H539" s="24"/>
      <c r="I539" s="5"/>
      <c r="J539" s="5"/>
      <c r="K539" s="5"/>
      <c r="L539" s="5"/>
      <c r="M539" s="5"/>
      <c r="N539" s="5"/>
      <c r="O539" s="1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</row>
    <row r="540" spans="1:31" x14ac:dyDescent="0.2">
      <c r="A540" s="5"/>
      <c r="B540" s="5"/>
      <c r="C540" s="5"/>
      <c r="D540" s="5"/>
      <c r="E540" s="5"/>
      <c r="F540" s="5"/>
      <c r="G540" s="5"/>
      <c r="H540" s="24"/>
      <c r="I540" s="5"/>
      <c r="J540" s="5"/>
      <c r="K540" s="5"/>
      <c r="L540" s="5"/>
      <c r="M540" s="5"/>
      <c r="N540" s="5"/>
      <c r="O540" s="1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</row>
    <row r="541" spans="1:31" x14ac:dyDescent="0.2">
      <c r="A541" s="5"/>
      <c r="B541" s="5"/>
      <c r="C541" s="5"/>
      <c r="D541" s="5"/>
      <c r="E541" s="5"/>
      <c r="F541" s="5"/>
      <c r="G541" s="5"/>
      <c r="H541" s="24"/>
      <c r="I541" s="5"/>
      <c r="J541" s="5"/>
      <c r="K541" s="5"/>
      <c r="L541" s="5"/>
      <c r="M541" s="5"/>
      <c r="N541" s="5"/>
      <c r="O541" s="1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</row>
    <row r="542" spans="1:31" x14ac:dyDescent="0.2">
      <c r="A542" s="5"/>
      <c r="B542" s="5"/>
      <c r="C542" s="5"/>
      <c r="D542" s="5"/>
      <c r="E542" s="5"/>
      <c r="F542" s="5"/>
      <c r="G542" s="5"/>
      <c r="H542" s="24"/>
      <c r="I542" s="5"/>
      <c r="J542" s="5"/>
      <c r="K542" s="5"/>
      <c r="L542" s="5"/>
      <c r="M542" s="5"/>
      <c r="N542" s="5"/>
      <c r="O542" s="1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</row>
    <row r="543" spans="1:31" x14ac:dyDescent="0.2">
      <c r="A543" s="5"/>
      <c r="B543" s="5"/>
      <c r="C543" s="5"/>
      <c r="D543" s="5"/>
      <c r="E543" s="5"/>
      <c r="F543" s="5"/>
      <c r="G543" s="5"/>
      <c r="H543" s="24"/>
      <c r="I543" s="5"/>
      <c r="J543" s="5"/>
      <c r="K543" s="5"/>
      <c r="L543" s="5"/>
      <c r="M543" s="5"/>
      <c r="N543" s="5"/>
      <c r="O543" s="1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</row>
    <row r="544" spans="1:31" x14ac:dyDescent="0.2">
      <c r="A544" s="5"/>
      <c r="B544" s="5"/>
      <c r="C544" s="5"/>
      <c r="D544" s="5"/>
      <c r="E544" s="5"/>
      <c r="F544" s="5"/>
      <c r="G544" s="5"/>
      <c r="H544" s="24"/>
      <c r="I544" s="5"/>
      <c r="J544" s="5"/>
      <c r="K544" s="5"/>
      <c r="L544" s="5"/>
      <c r="M544" s="5"/>
      <c r="N544" s="5"/>
      <c r="O544" s="1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</row>
    <row r="545" spans="1:31" x14ac:dyDescent="0.2">
      <c r="A545" s="5"/>
      <c r="B545" s="5"/>
      <c r="C545" s="5"/>
      <c r="D545" s="5"/>
      <c r="E545" s="5"/>
      <c r="F545" s="5"/>
      <c r="G545" s="5"/>
      <c r="H545" s="24"/>
      <c r="I545" s="5"/>
      <c r="J545" s="5"/>
      <c r="K545" s="5"/>
      <c r="L545" s="5"/>
      <c r="M545" s="5"/>
      <c r="N545" s="5"/>
      <c r="O545" s="1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</row>
    <row r="546" spans="1:31" x14ac:dyDescent="0.2">
      <c r="A546" s="5"/>
      <c r="B546" s="5"/>
      <c r="C546" s="5"/>
      <c r="D546" s="5"/>
      <c r="E546" s="5"/>
      <c r="F546" s="5"/>
      <c r="G546" s="5"/>
      <c r="H546" s="24"/>
      <c r="I546" s="5"/>
      <c r="J546" s="5"/>
      <c r="K546" s="5"/>
      <c r="L546" s="5"/>
      <c r="M546" s="5"/>
      <c r="N546" s="5"/>
      <c r="O546" s="1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</row>
    <row r="547" spans="1:31" x14ac:dyDescent="0.2">
      <c r="A547" s="5"/>
      <c r="B547" s="5"/>
      <c r="C547" s="5"/>
      <c r="D547" s="5"/>
      <c r="E547" s="5"/>
      <c r="F547" s="5"/>
      <c r="G547" s="5"/>
      <c r="H547" s="24"/>
      <c r="I547" s="5"/>
      <c r="J547" s="5"/>
      <c r="K547" s="5"/>
      <c r="L547" s="5"/>
      <c r="M547" s="5"/>
      <c r="N547" s="5"/>
      <c r="O547" s="1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</row>
    <row r="548" spans="1:31" x14ac:dyDescent="0.2">
      <c r="A548" s="5"/>
      <c r="B548" s="5"/>
      <c r="C548" s="5"/>
      <c r="D548" s="5"/>
      <c r="E548" s="5"/>
      <c r="F548" s="5"/>
      <c r="G548" s="5"/>
      <c r="H548" s="24"/>
      <c r="I548" s="5"/>
      <c r="J548" s="5"/>
      <c r="K548" s="5"/>
      <c r="L548" s="5"/>
      <c r="M548" s="5"/>
      <c r="N548" s="5"/>
      <c r="O548" s="1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</row>
    <row r="549" spans="1:31" x14ac:dyDescent="0.2">
      <c r="A549" s="5"/>
      <c r="B549" s="5"/>
      <c r="C549" s="5"/>
      <c r="D549" s="5"/>
      <c r="E549" s="5"/>
      <c r="F549" s="5"/>
      <c r="G549" s="5"/>
      <c r="H549" s="24"/>
      <c r="I549" s="5"/>
      <c r="J549" s="5"/>
      <c r="K549" s="5"/>
      <c r="L549" s="5"/>
      <c r="M549" s="5"/>
      <c r="N549" s="5"/>
      <c r="O549" s="1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</row>
    <row r="550" spans="1:31" x14ac:dyDescent="0.2">
      <c r="A550" s="5"/>
      <c r="B550" s="5"/>
      <c r="C550" s="5"/>
      <c r="D550" s="5"/>
      <c r="E550" s="5"/>
      <c r="F550" s="5"/>
      <c r="G550" s="5"/>
      <c r="H550" s="24"/>
      <c r="I550" s="5"/>
      <c r="J550" s="5"/>
      <c r="K550" s="5"/>
      <c r="L550" s="5"/>
      <c r="M550" s="5"/>
      <c r="N550" s="5"/>
      <c r="O550" s="1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</row>
    <row r="551" spans="1:31" x14ac:dyDescent="0.2">
      <c r="A551" s="5"/>
      <c r="B551" s="5"/>
      <c r="C551" s="5"/>
      <c r="D551" s="5"/>
      <c r="E551" s="5"/>
      <c r="F551" s="5"/>
      <c r="G551" s="5"/>
      <c r="H551" s="24"/>
      <c r="I551" s="5"/>
      <c r="J551" s="5"/>
      <c r="K551" s="5"/>
      <c r="L551" s="5"/>
      <c r="M551" s="5"/>
      <c r="N551" s="5"/>
      <c r="O551" s="1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</row>
    <row r="552" spans="1:31" x14ac:dyDescent="0.2">
      <c r="A552" s="5"/>
      <c r="B552" s="5"/>
      <c r="C552" s="5"/>
      <c r="D552" s="5"/>
      <c r="E552" s="5"/>
      <c r="F552" s="5"/>
      <c r="G552" s="5"/>
      <c r="H552" s="24"/>
      <c r="I552" s="5"/>
      <c r="J552" s="5"/>
      <c r="K552" s="5"/>
      <c r="L552" s="5"/>
      <c r="M552" s="5"/>
      <c r="N552" s="5"/>
      <c r="O552" s="1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</row>
    <row r="553" spans="1:31" x14ac:dyDescent="0.2">
      <c r="A553" s="5"/>
      <c r="B553" s="5"/>
      <c r="C553" s="5"/>
      <c r="D553" s="5"/>
      <c r="E553" s="5"/>
      <c r="F553" s="5"/>
      <c r="G553" s="5"/>
      <c r="H553" s="24"/>
      <c r="I553" s="5"/>
      <c r="J553" s="5"/>
      <c r="K553" s="5"/>
      <c r="L553" s="5"/>
      <c r="M553" s="5"/>
      <c r="N553" s="5"/>
      <c r="O553" s="1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</row>
    <row r="554" spans="1:31" x14ac:dyDescent="0.2">
      <c r="A554" s="5"/>
      <c r="B554" s="5"/>
      <c r="C554" s="5"/>
      <c r="D554" s="5"/>
      <c r="E554" s="5"/>
      <c r="F554" s="5"/>
      <c r="G554" s="5"/>
      <c r="H554" s="24"/>
      <c r="I554" s="5"/>
      <c r="J554" s="5"/>
      <c r="K554" s="5"/>
      <c r="L554" s="5"/>
      <c r="M554" s="5"/>
      <c r="N554" s="5"/>
      <c r="O554" s="1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</row>
    <row r="555" spans="1:31" x14ac:dyDescent="0.2">
      <c r="A555" s="5"/>
      <c r="B555" s="5"/>
      <c r="C555" s="5"/>
      <c r="D555" s="5"/>
      <c r="E555" s="5"/>
      <c r="F555" s="5"/>
      <c r="G555" s="5"/>
      <c r="H555" s="24"/>
      <c r="I555" s="5"/>
      <c r="J555" s="5"/>
      <c r="K555" s="5"/>
      <c r="L555" s="5"/>
      <c r="M555" s="5"/>
      <c r="N555" s="5"/>
      <c r="O555" s="1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</row>
    <row r="556" spans="1:31" x14ac:dyDescent="0.2">
      <c r="A556" s="5"/>
      <c r="B556" s="5"/>
      <c r="C556" s="5"/>
      <c r="D556" s="5"/>
      <c r="E556" s="5"/>
      <c r="F556" s="5"/>
      <c r="G556" s="5"/>
      <c r="H556" s="24"/>
      <c r="I556" s="5"/>
      <c r="J556" s="5"/>
      <c r="K556" s="5"/>
      <c r="L556" s="5"/>
      <c r="M556" s="5"/>
      <c r="N556" s="5"/>
      <c r="O556" s="1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</row>
    <row r="557" spans="1:31" x14ac:dyDescent="0.2">
      <c r="A557" s="5"/>
      <c r="B557" s="5"/>
      <c r="C557" s="5"/>
      <c r="D557" s="5"/>
      <c r="E557" s="5"/>
      <c r="F557" s="5"/>
      <c r="G557" s="5"/>
      <c r="H557" s="24"/>
      <c r="I557" s="5"/>
      <c r="J557" s="5"/>
      <c r="K557" s="5"/>
      <c r="L557" s="5"/>
      <c r="M557" s="5"/>
      <c r="N557" s="5"/>
      <c r="O557" s="1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</row>
    <row r="558" spans="1:31" x14ac:dyDescent="0.2">
      <c r="A558" s="5"/>
      <c r="B558" s="5"/>
      <c r="C558" s="5"/>
      <c r="D558" s="5"/>
      <c r="E558" s="5"/>
      <c r="F558" s="5"/>
      <c r="G558" s="5"/>
      <c r="H558" s="24"/>
      <c r="I558" s="5"/>
      <c r="J558" s="5"/>
      <c r="K558" s="5"/>
      <c r="L558" s="5"/>
      <c r="M558" s="5"/>
      <c r="N558" s="5"/>
      <c r="O558" s="1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</row>
    <row r="559" spans="1:31" x14ac:dyDescent="0.2">
      <c r="A559" s="5"/>
      <c r="B559" s="5"/>
      <c r="C559" s="5"/>
      <c r="D559" s="5"/>
      <c r="E559" s="5"/>
      <c r="F559" s="5"/>
      <c r="G559" s="5"/>
      <c r="H559" s="24"/>
      <c r="I559" s="5"/>
      <c r="J559" s="5"/>
      <c r="K559" s="5"/>
      <c r="L559" s="5"/>
      <c r="M559" s="5"/>
      <c r="N559" s="5"/>
      <c r="O559" s="1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</row>
    <row r="560" spans="1:31" x14ac:dyDescent="0.2">
      <c r="A560" s="5"/>
      <c r="B560" s="5"/>
      <c r="C560" s="5"/>
      <c r="D560" s="5"/>
      <c r="E560" s="5"/>
      <c r="F560" s="5"/>
      <c r="G560" s="5"/>
      <c r="H560" s="24"/>
      <c r="I560" s="5"/>
      <c r="J560" s="5"/>
      <c r="K560" s="5"/>
      <c r="L560" s="5"/>
      <c r="M560" s="5"/>
      <c r="N560" s="5"/>
      <c r="O560" s="1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</row>
    <row r="561" spans="1:31" x14ac:dyDescent="0.2">
      <c r="A561" s="5"/>
      <c r="B561" s="5"/>
      <c r="C561" s="5"/>
      <c r="D561" s="5"/>
      <c r="E561" s="5"/>
      <c r="F561" s="5"/>
      <c r="G561" s="5"/>
      <c r="H561" s="24"/>
      <c r="I561" s="5"/>
      <c r="J561" s="5"/>
      <c r="K561" s="5"/>
      <c r="L561" s="5"/>
      <c r="M561" s="5"/>
      <c r="N561" s="5"/>
      <c r="O561" s="1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</row>
    <row r="562" spans="1:31" x14ac:dyDescent="0.2">
      <c r="A562" s="5"/>
      <c r="B562" s="5"/>
      <c r="C562" s="5"/>
      <c r="D562" s="5"/>
      <c r="E562" s="5"/>
      <c r="F562" s="5"/>
      <c r="G562" s="5"/>
      <c r="H562" s="24"/>
      <c r="I562" s="5"/>
      <c r="J562" s="5"/>
      <c r="K562" s="5"/>
      <c r="L562" s="5"/>
      <c r="M562" s="5"/>
      <c r="N562" s="5"/>
      <c r="O562" s="1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</row>
    <row r="563" spans="1:31" x14ac:dyDescent="0.2">
      <c r="A563" s="5"/>
      <c r="B563" s="5"/>
      <c r="C563" s="5"/>
      <c r="D563" s="5"/>
      <c r="E563" s="5"/>
      <c r="F563" s="5"/>
      <c r="G563" s="5"/>
      <c r="H563" s="24"/>
      <c r="I563" s="5"/>
      <c r="J563" s="5"/>
      <c r="K563" s="5"/>
      <c r="L563" s="5"/>
      <c r="M563" s="5"/>
      <c r="N563" s="5"/>
      <c r="O563" s="1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</row>
    <row r="564" spans="1:31" x14ac:dyDescent="0.2">
      <c r="A564" s="5"/>
      <c r="B564" s="5"/>
      <c r="C564" s="5"/>
      <c r="D564" s="5"/>
      <c r="E564" s="5"/>
      <c r="F564" s="5"/>
      <c r="G564" s="5"/>
      <c r="H564" s="24"/>
      <c r="I564" s="5"/>
      <c r="J564" s="5"/>
      <c r="K564" s="5"/>
      <c r="L564" s="5"/>
      <c r="M564" s="5"/>
      <c r="N564" s="5"/>
      <c r="O564" s="1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</row>
    <row r="565" spans="1:31" x14ac:dyDescent="0.2">
      <c r="A565" s="5"/>
      <c r="B565" s="5"/>
      <c r="C565" s="5"/>
      <c r="D565" s="5"/>
      <c r="E565" s="5"/>
      <c r="F565" s="5"/>
      <c r="G565" s="5"/>
      <c r="H565" s="24"/>
      <c r="I565" s="5"/>
      <c r="J565" s="5"/>
      <c r="K565" s="5"/>
      <c r="L565" s="5"/>
      <c r="M565" s="5"/>
      <c r="N565" s="5"/>
      <c r="O565" s="1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</row>
    <row r="566" spans="1:31" x14ac:dyDescent="0.2">
      <c r="A566" s="5"/>
      <c r="B566" s="5"/>
      <c r="C566" s="5"/>
      <c r="D566" s="5"/>
      <c r="E566" s="5"/>
      <c r="F566" s="5"/>
      <c r="G566" s="5"/>
      <c r="H566" s="24"/>
      <c r="I566" s="5"/>
      <c r="J566" s="5"/>
      <c r="K566" s="5"/>
      <c r="L566" s="5"/>
      <c r="M566" s="5"/>
      <c r="N566" s="5"/>
      <c r="O566" s="1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</row>
    <row r="567" spans="1:31" x14ac:dyDescent="0.2">
      <c r="A567" s="5"/>
      <c r="B567" s="5"/>
      <c r="C567" s="5"/>
      <c r="D567" s="5"/>
      <c r="E567" s="5"/>
      <c r="F567" s="5"/>
      <c r="G567" s="5"/>
      <c r="H567" s="24"/>
      <c r="I567" s="5"/>
      <c r="J567" s="5"/>
      <c r="K567" s="5"/>
      <c r="L567" s="5"/>
      <c r="M567" s="5"/>
      <c r="N567" s="5"/>
      <c r="O567" s="1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</row>
    <row r="568" spans="1:31" x14ac:dyDescent="0.2">
      <c r="A568" s="5"/>
      <c r="B568" s="5"/>
      <c r="C568" s="5"/>
      <c r="D568" s="5"/>
      <c r="E568" s="5"/>
      <c r="F568" s="5"/>
      <c r="G568" s="5"/>
      <c r="H568" s="24"/>
      <c r="I568" s="5"/>
      <c r="J568" s="5"/>
      <c r="K568" s="5"/>
      <c r="L568" s="5"/>
      <c r="M568" s="5"/>
      <c r="N568" s="5"/>
      <c r="O568" s="1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</row>
    <row r="569" spans="1:31" x14ac:dyDescent="0.2">
      <c r="A569" s="5"/>
      <c r="B569" s="5"/>
      <c r="C569" s="5"/>
      <c r="D569" s="5"/>
      <c r="E569" s="5"/>
      <c r="F569" s="5"/>
      <c r="G569" s="5"/>
      <c r="H569" s="24"/>
      <c r="I569" s="5"/>
      <c r="J569" s="5"/>
      <c r="K569" s="5"/>
      <c r="L569" s="5"/>
      <c r="M569" s="5"/>
      <c r="N569" s="5"/>
      <c r="O569" s="1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</row>
    <row r="570" spans="1:31" x14ac:dyDescent="0.2">
      <c r="A570" s="5"/>
      <c r="B570" s="5"/>
      <c r="C570" s="5"/>
      <c r="D570" s="5"/>
      <c r="E570" s="5"/>
      <c r="F570" s="5"/>
      <c r="G570" s="5"/>
      <c r="H570" s="24"/>
      <c r="I570" s="5"/>
      <c r="J570" s="5"/>
      <c r="K570" s="5"/>
      <c r="L570" s="5"/>
      <c r="M570" s="5"/>
      <c r="N570" s="5"/>
      <c r="O570" s="1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</row>
    <row r="571" spans="1:31" x14ac:dyDescent="0.2">
      <c r="A571" s="5"/>
      <c r="B571" s="5"/>
      <c r="C571" s="5"/>
      <c r="D571" s="5"/>
      <c r="E571" s="5"/>
      <c r="F571" s="5"/>
      <c r="G571" s="5"/>
      <c r="H571" s="24"/>
      <c r="I571" s="5"/>
      <c r="J571" s="5"/>
      <c r="K571" s="5"/>
      <c r="L571" s="5"/>
      <c r="M571" s="5"/>
      <c r="N571" s="5"/>
      <c r="O571" s="1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</row>
    <row r="572" spans="1:31" x14ac:dyDescent="0.2">
      <c r="A572" s="5"/>
      <c r="B572" s="5"/>
      <c r="C572" s="5"/>
      <c r="D572" s="5"/>
      <c r="E572" s="5"/>
      <c r="F572" s="5"/>
      <c r="G572" s="5"/>
      <c r="H572" s="24"/>
      <c r="I572" s="5"/>
      <c r="J572" s="5"/>
      <c r="K572" s="5"/>
      <c r="L572" s="5"/>
      <c r="M572" s="5"/>
      <c r="N572" s="5"/>
      <c r="O572" s="1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</row>
    <row r="573" spans="1:31" x14ac:dyDescent="0.2">
      <c r="A573" s="5"/>
      <c r="B573" s="5"/>
      <c r="C573" s="5"/>
      <c r="D573" s="5"/>
      <c r="E573" s="5"/>
      <c r="F573" s="5"/>
      <c r="G573" s="5"/>
      <c r="H573" s="24"/>
      <c r="I573" s="5"/>
      <c r="J573" s="5"/>
      <c r="K573" s="5"/>
      <c r="L573" s="5"/>
      <c r="M573" s="5"/>
      <c r="N573" s="5"/>
      <c r="O573" s="1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</row>
    <row r="574" spans="1:31" x14ac:dyDescent="0.2">
      <c r="A574" s="5"/>
      <c r="B574" s="5"/>
      <c r="C574" s="5"/>
      <c r="D574" s="5"/>
      <c r="E574" s="5"/>
      <c r="F574" s="5"/>
      <c r="G574" s="5"/>
      <c r="H574" s="24"/>
      <c r="I574" s="5"/>
      <c r="J574" s="5"/>
      <c r="K574" s="5"/>
      <c r="L574" s="5"/>
      <c r="M574" s="5"/>
      <c r="N574" s="5"/>
      <c r="O574" s="1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</row>
    <row r="575" spans="1:31" x14ac:dyDescent="0.2">
      <c r="A575" s="5"/>
      <c r="B575" s="5"/>
      <c r="C575" s="5"/>
      <c r="D575" s="5"/>
      <c r="E575" s="5"/>
      <c r="F575" s="5"/>
      <c r="G575" s="5"/>
      <c r="H575" s="24"/>
      <c r="I575" s="5"/>
      <c r="J575" s="5"/>
      <c r="K575" s="5"/>
      <c r="L575" s="5"/>
      <c r="M575" s="5"/>
      <c r="N575" s="5"/>
      <c r="O575" s="1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</row>
    <row r="576" spans="1:31" x14ac:dyDescent="0.2">
      <c r="A576" s="5"/>
      <c r="B576" s="5"/>
      <c r="C576" s="5"/>
      <c r="D576" s="5"/>
      <c r="E576" s="5"/>
      <c r="F576" s="5"/>
      <c r="G576" s="5"/>
      <c r="H576" s="24"/>
      <c r="I576" s="5"/>
      <c r="J576" s="5"/>
      <c r="K576" s="5"/>
      <c r="L576" s="5"/>
      <c r="M576" s="5"/>
      <c r="N576" s="5"/>
      <c r="O576" s="1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</row>
    <row r="577" spans="1:31" x14ac:dyDescent="0.2">
      <c r="A577" s="5"/>
      <c r="B577" s="5"/>
      <c r="C577" s="5"/>
      <c r="D577" s="5"/>
      <c r="E577" s="5"/>
      <c r="F577" s="5"/>
      <c r="G577" s="5"/>
      <c r="H577" s="24"/>
      <c r="I577" s="5"/>
      <c r="J577" s="5"/>
      <c r="K577" s="5"/>
      <c r="L577" s="5"/>
      <c r="M577" s="5"/>
      <c r="N577" s="5"/>
      <c r="O577" s="1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</row>
    <row r="578" spans="1:31" x14ac:dyDescent="0.2">
      <c r="A578" s="5"/>
      <c r="B578" s="5"/>
      <c r="C578" s="5"/>
      <c r="D578" s="5"/>
      <c r="E578" s="5"/>
      <c r="F578" s="5"/>
      <c r="G578" s="5"/>
      <c r="H578" s="24"/>
      <c r="I578" s="5"/>
      <c r="J578" s="5"/>
      <c r="K578" s="5"/>
      <c r="L578" s="5"/>
      <c r="M578" s="5"/>
      <c r="N578" s="5"/>
      <c r="O578" s="1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</row>
    <row r="579" spans="1:31" x14ac:dyDescent="0.2">
      <c r="A579" s="5"/>
      <c r="B579" s="5"/>
      <c r="C579" s="5"/>
      <c r="D579" s="5"/>
      <c r="E579" s="5"/>
      <c r="F579" s="5"/>
      <c r="G579" s="5"/>
      <c r="H579" s="24"/>
      <c r="I579" s="5"/>
      <c r="J579" s="5"/>
      <c r="K579" s="5"/>
      <c r="L579" s="5"/>
      <c r="M579" s="5"/>
      <c r="N579" s="5"/>
      <c r="O579" s="1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</row>
    <row r="580" spans="1:31" x14ac:dyDescent="0.2">
      <c r="A580" s="5"/>
      <c r="B580" s="5"/>
      <c r="C580" s="5"/>
      <c r="D580" s="5"/>
      <c r="E580" s="5"/>
      <c r="F580" s="5"/>
      <c r="G580" s="5"/>
      <c r="H580" s="24"/>
      <c r="I580" s="5"/>
      <c r="J580" s="5"/>
      <c r="K580" s="5"/>
      <c r="L580" s="5"/>
      <c r="M580" s="5"/>
      <c r="N580" s="5"/>
      <c r="O580" s="1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</row>
    <row r="581" spans="1:31" x14ac:dyDescent="0.2">
      <c r="A581" s="5"/>
      <c r="B581" s="5"/>
      <c r="C581" s="5"/>
      <c r="D581" s="5"/>
      <c r="E581" s="5"/>
      <c r="F581" s="5"/>
      <c r="G581" s="5"/>
      <c r="H581" s="24"/>
      <c r="I581" s="5"/>
      <c r="J581" s="5"/>
      <c r="K581" s="5"/>
      <c r="L581" s="5"/>
      <c r="M581" s="5"/>
      <c r="N581" s="5"/>
      <c r="O581" s="1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</row>
    <row r="582" spans="1:31" x14ac:dyDescent="0.2">
      <c r="A582" s="5"/>
      <c r="B582" s="5"/>
      <c r="C582" s="5"/>
      <c r="D582" s="5"/>
      <c r="E582" s="5"/>
      <c r="F582" s="5"/>
      <c r="G582" s="5"/>
      <c r="H582" s="24"/>
      <c r="I582" s="5"/>
      <c r="J582" s="5"/>
      <c r="K582" s="5"/>
      <c r="L582" s="5"/>
      <c r="M582" s="5"/>
      <c r="N582" s="5"/>
      <c r="O582" s="1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</row>
    <row r="583" spans="1:31" x14ac:dyDescent="0.2">
      <c r="A583" s="5"/>
      <c r="B583" s="5"/>
      <c r="C583" s="5"/>
      <c r="D583" s="5"/>
      <c r="E583" s="5"/>
      <c r="F583" s="5"/>
      <c r="G583" s="5"/>
      <c r="H583" s="24"/>
      <c r="I583" s="5"/>
      <c r="J583" s="5"/>
      <c r="K583" s="5"/>
      <c r="L583" s="5"/>
      <c r="M583" s="5"/>
      <c r="N583" s="5"/>
      <c r="O583" s="1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</row>
    <row r="584" spans="1:31" x14ac:dyDescent="0.2">
      <c r="A584" s="5"/>
      <c r="B584" s="5"/>
      <c r="C584" s="5"/>
      <c r="D584" s="5"/>
      <c r="E584" s="5"/>
      <c r="F584" s="5"/>
      <c r="G584" s="5"/>
      <c r="H584" s="24"/>
      <c r="I584" s="5"/>
      <c r="J584" s="5"/>
      <c r="K584" s="5"/>
      <c r="L584" s="5"/>
      <c r="M584" s="5"/>
      <c r="N584" s="5"/>
      <c r="O584" s="1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</row>
    <row r="585" spans="1:31" x14ac:dyDescent="0.2">
      <c r="A585" s="5"/>
      <c r="B585" s="5"/>
      <c r="C585" s="5"/>
      <c r="D585" s="5"/>
      <c r="E585" s="5"/>
      <c r="F585" s="5"/>
      <c r="G585" s="5"/>
      <c r="H585" s="24"/>
      <c r="I585" s="5"/>
      <c r="J585" s="5"/>
      <c r="K585" s="5"/>
      <c r="L585" s="5"/>
      <c r="M585" s="5"/>
      <c r="N585" s="5"/>
      <c r="O585" s="1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</row>
    <row r="586" spans="1:31" x14ac:dyDescent="0.2">
      <c r="A586" s="5"/>
      <c r="B586" s="5"/>
      <c r="C586" s="5"/>
      <c r="D586" s="5"/>
      <c r="E586" s="5"/>
      <c r="F586" s="5"/>
      <c r="G586" s="5"/>
      <c r="H586" s="24"/>
      <c r="I586" s="5"/>
      <c r="J586" s="5"/>
      <c r="K586" s="5"/>
      <c r="L586" s="5"/>
      <c r="M586" s="5"/>
      <c r="N586" s="5"/>
      <c r="O586" s="1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</row>
    <row r="587" spans="1:31" x14ac:dyDescent="0.2">
      <c r="A587" s="5"/>
      <c r="B587" s="5"/>
      <c r="C587" s="5"/>
      <c r="D587" s="5"/>
      <c r="E587" s="5"/>
      <c r="F587" s="5"/>
      <c r="G587" s="5"/>
      <c r="H587" s="24"/>
      <c r="I587" s="5"/>
      <c r="J587" s="5"/>
      <c r="K587" s="5"/>
      <c r="L587" s="5"/>
      <c r="M587" s="5"/>
      <c r="N587" s="5"/>
      <c r="O587" s="1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</row>
    <row r="588" spans="1:31" x14ac:dyDescent="0.2">
      <c r="A588" s="5"/>
      <c r="B588" s="5"/>
      <c r="C588" s="5"/>
      <c r="D588" s="5"/>
      <c r="E588" s="5"/>
      <c r="F588" s="5"/>
      <c r="G588" s="5"/>
      <c r="H588" s="24"/>
      <c r="I588" s="5"/>
      <c r="J588" s="5"/>
      <c r="K588" s="5"/>
      <c r="L588" s="5"/>
      <c r="M588" s="5"/>
      <c r="N588" s="5"/>
      <c r="O588" s="1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</row>
    <row r="589" spans="1:31" x14ac:dyDescent="0.2">
      <c r="A589" s="5"/>
      <c r="B589" s="5"/>
      <c r="C589" s="5"/>
      <c r="D589" s="5"/>
      <c r="E589" s="5"/>
      <c r="F589" s="5"/>
      <c r="G589" s="5"/>
      <c r="H589" s="24"/>
      <c r="I589" s="5"/>
      <c r="J589" s="5"/>
      <c r="K589" s="5"/>
      <c r="L589" s="5"/>
      <c r="M589" s="5"/>
      <c r="N589" s="5"/>
      <c r="O589" s="1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</row>
    <row r="590" spans="1:31" x14ac:dyDescent="0.2">
      <c r="A590" s="5"/>
      <c r="B590" s="5"/>
      <c r="C590" s="5"/>
      <c r="D590" s="5"/>
      <c r="E590" s="5"/>
      <c r="F590" s="5"/>
      <c r="G590" s="5"/>
      <c r="H590" s="24"/>
      <c r="I590" s="5"/>
      <c r="J590" s="5"/>
      <c r="K590" s="5"/>
      <c r="L590" s="5"/>
      <c r="M590" s="5"/>
      <c r="N590" s="5"/>
      <c r="O590" s="1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</row>
    <row r="591" spans="1:31" x14ac:dyDescent="0.2">
      <c r="A591" s="5"/>
      <c r="B591" s="5"/>
      <c r="C591" s="5"/>
      <c r="D591" s="5"/>
      <c r="E591" s="5"/>
      <c r="F591" s="5"/>
      <c r="G591" s="5"/>
      <c r="H591" s="24"/>
      <c r="I591" s="5"/>
      <c r="J591" s="5"/>
      <c r="K591" s="5"/>
      <c r="L591" s="5"/>
      <c r="M591" s="5"/>
      <c r="N591" s="5"/>
      <c r="O591" s="1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</row>
    <row r="592" spans="1:31" x14ac:dyDescent="0.2">
      <c r="A592" s="5"/>
      <c r="B592" s="5"/>
      <c r="C592" s="5"/>
      <c r="D592" s="5"/>
      <c r="E592" s="5"/>
      <c r="F592" s="5"/>
      <c r="G592" s="5"/>
      <c r="H592" s="24"/>
      <c r="I592" s="5"/>
      <c r="J592" s="5"/>
      <c r="K592" s="5"/>
      <c r="L592" s="5"/>
      <c r="M592" s="5"/>
      <c r="N592" s="5"/>
      <c r="O592" s="1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</row>
    <row r="593" spans="1:31" x14ac:dyDescent="0.2">
      <c r="A593" s="5"/>
      <c r="B593" s="5"/>
      <c r="C593" s="5"/>
      <c r="D593" s="5"/>
      <c r="E593" s="5"/>
      <c r="F593" s="5"/>
      <c r="G593" s="5"/>
      <c r="H593" s="24"/>
      <c r="I593" s="5"/>
      <c r="J593" s="5"/>
      <c r="K593" s="5"/>
      <c r="L593" s="5"/>
      <c r="M593" s="5"/>
      <c r="N593" s="5"/>
      <c r="O593" s="1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</row>
    <row r="594" spans="1:31" x14ac:dyDescent="0.2">
      <c r="A594" s="5"/>
      <c r="B594" s="5"/>
      <c r="C594" s="5"/>
      <c r="D594" s="5"/>
      <c r="E594" s="5"/>
      <c r="F594" s="5"/>
      <c r="G594" s="5"/>
      <c r="H594" s="24"/>
      <c r="I594" s="5"/>
      <c r="J594" s="5"/>
      <c r="K594" s="5"/>
      <c r="L594" s="5"/>
      <c r="M594" s="5"/>
      <c r="N594" s="5"/>
      <c r="O594" s="1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</row>
    <row r="595" spans="1:31" x14ac:dyDescent="0.2">
      <c r="A595" s="5"/>
      <c r="B595" s="5"/>
      <c r="C595" s="5"/>
      <c r="D595" s="5"/>
      <c r="E595" s="5"/>
      <c r="F595" s="5"/>
      <c r="G595" s="5"/>
      <c r="H595" s="24"/>
      <c r="I595" s="5"/>
      <c r="J595" s="5"/>
      <c r="K595" s="5"/>
      <c r="L595" s="5"/>
      <c r="M595" s="5"/>
      <c r="N595" s="5"/>
      <c r="O595" s="1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</row>
    <row r="596" spans="1:31" x14ac:dyDescent="0.2">
      <c r="A596" s="5"/>
      <c r="B596" s="5"/>
      <c r="C596" s="5"/>
      <c r="D596" s="5"/>
      <c r="E596" s="5"/>
      <c r="F596" s="5"/>
      <c r="G596" s="5"/>
      <c r="H596" s="24"/>
      <c r="I596" s="5"/>
      <c r="J596" s="5"/>
      <c r="K596" s="5"/>
      <c r="L596" s="5"/>
      <c r="M596" s="5"/>
      <c r="N596" s="5"/>
      <c r="O596" s="1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</row>
    <row r="597" spans="1:31" x14ac:dyDescent="0.2">
      <c r="A597" s="5"/>
      <c r="B597" s="5"/>
      <c r="C597" s="5"/>
      <c r="D597" s="5"/>
      <c r="E597" s="5"/>
      <c r="F597" s="5"/>
      <c r="G597" s="5"/>
      <c r="H597" s="24"/>
      <c r="I597" s="5"/>
      <c r="J597" s="5"/>
      <c r="K597" s="5"/>
      <c r="L597" s="5"/>
      <c r="M597" s="5"/>
      <c r="N597" s="5"/>
      <c r="O597" s="1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</row>
    <row r="598" spans="1:31" x14ac:dyDescent="0.2">
      <c r="A598" s="5"/>
      <c r="B598" s="5"/>
      <c r="C598" s="5"/>
      <c r="D598" s="5"/>
      <c r="E598" s="5"/>
      <c r="F598" s="5"/>
      <c r="G598" s="5"/>
      <c r="H598" s="24"/>
      <c r="I598" s="5"/>
      <c r="J598" s="5"/>
      <c r="K598" s="5"/>
      <c r="L598" s="5"/>
      <c r="M598" s="5"/>
      <c r="N598" s="5"/>
      <c r="O598" s="1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</row>
    <row r="599" spans="1:31" x14ac:dyDescent="0.2">
      <c r="A599" s="5"/>
      <c r="B599" s="5"/>
      <c r="C599" s="5"/>
      <c r="D599" s="5"/>
      <c r="E599" s="5"/>
      <c r="F599" s="5"/>
      <c r="G599" s="5"/>
      <c r="H599" s="24"/>
      <c r="I599" s="5"/>
      <c r="J599" s="5"/>
      <c r="K599" s="5"/>
      <c r="L599" s="5"/>
      <c r="M599" s="5"/>
      <c r="N599" s="5"/>
      <c r="O599" s="1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</row>
    <row r="600" spans="1:31" x14ac:dyDescent="0.2">
      <c r="A600" s="5"/>
      <c r="B600" s="5"/>
      <c r="C600" s="5"/>
      <c r="D600" s="5"/>
      <c r="E600" s="5"/>
      <c r="F600" s="5"/>
      <c r="G600" s="5"/>
      <c r="H600" s="24"/>
      <c r="I600" s="5"/>
      <c r="J600" s="5"/>
      <c r="K600" s="5"/>
      <c r="L600" s="5"/>
      <c r="M600" s="5"/>
      <c r="N600" s="5"/>
      <c r="O600" s="1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</row>
    <row r="601" spans="1:31" x14ac:dyDescent="0.2">
      <c r="A601" s="5"/>
      <c r="B601" s="5"/>
      <c r="C601" s="5"/>
      <c r="D601" s="5"/>
      <c r="E601" s="5"/>
      <c r="F601" s="5"/>
      <c r="G601" s="5"/>
      <c r="H601" s="24"/>
      <c r="I601" s="5"/>
      <c r="J601" s="5"/>
      <c r="K601" s="5"/>
      <c r="L601" s="5"/>
      <c r="M601" s="5"/>
      <c r="N601" s="5"/>
      <c r="O601" s="1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</row>
    <row r="602" spans="1:31" x14ac:dyDescent="0.2">
      <c r="A602" s="5"/>
      <c r="B602" s="5"/>
      <c r="C602" s="5"/>
      <c r="D602" s="5"/>
      <c r="E602" s="5"/>
      <c r="F602" s="5"/>
      <c r="G602" s="5"/>
      <c r="H602" s="24"/>
      <c r="I602" s="5"/>
      <c r="J602" s="5"/>
      <c r="K602" s="5"/>
      <c r="L602" s="5"/>
      <c r="M602" s="5"/>
      <c r="N602" s="5"/>
      <c r="O602" s="1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</row>
    <row r="603" spans="1:31" x14ac:dyDescent="0.2">
      <c r="A603" s="5"/>
      <c r="B603" s="5"/>
      <c r="C603" s="5"/>
      <c r="D603" s="5"/>
      <c r="E603" s="5"/>
      <c r="F603" s="5"/>
      <c r="G603" s="5"/>
      <c r="H603" s="24"/>
      <c r="I603" s="5"/>
      <c r="J603" s="5"/>
      <c r="K603" s="5"/>
      <c r="L603" s="5"/>
      <c r="M603" s="5"/>
      <c r="N603" s="5"/>
      <c r="O603" s="1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</row>
    <row r="604" spans="1:31" x14ac:dyDescent="0.2">
      <c r="A604" s="5"/>
      <c r="B604" s="5"/>
      <c r="C604" s="5"/>
      <c r="D604" s="5"/>
      <c r="E604" s="5"/>
      <c r="F604" s="5"/>
      <c r="G604" s="5"/>
      <c r="H604" s="24"/>
      <c r="I604" s="5"/>
      <c r="J604" s="5"/>
      <c r="K604" s="5"/>
      <c r="L604" s="5"/>
      <c r="M604" s="5"/>
      <c r="N604" s="5"/>
      <c r="O604" s="1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</row>
    <row r="605" spans="1:31" x14ac:dyDescent="0.2">
      <c r="A605" s="5"/>
      <c r="B605" s="5"/>
      <c r="C605" s="5"/>
      <c r="D605" s="5"/>
      <c r="E605" s="5"/>
      <c r="F605" s="5"/>
      <c r="G605" s="5"/>
      <c r="H605" s="24"/>
      <c r="I605" s="5"/>
      <c r="J605" s="5"/>
      <c r="K605" s="5"/>
      <c r="L605" s="5"/>
      <c r="M605" s="5"/>
      <c r="N605" s="5"/>
      <c r="O605" s="1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</row>
    <row r="606" spans="1:31" x14ac:dyDescent="0.2">
      <c r="A606" s="5"/>
      <c r="B606" s="5"/>
      <c r="C606" s="5"/>
      <c r="D606" s="5"/>
      <c r="E606" s="5"/>
      <c r="F606" s="5"/>
      <c r="G606" s="5"/>
      <c r="H606" s="24"/>
      <c r="I606" s="5"/>
      <c r="J606" s="5"/>
      <c r="K606" s="5"/>
      <c r="L606" s="5"/>
      <c r="M606" s="5"/>
      <c r="N606" s="5"/>
      <c r="O606" s="1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</row>
    <row r="607" spans="1:31" x14ac:dyDescent="0.2">
      <c r="A607" s="5"/>
      <c r="B607" s="5"/>
      <c r="C607" s="5"/>
      <c r="D607" s="5"/>
      <c r="E607" s="5"/>
      <c r="F607" s="5"/>
      <c r="G607" s="5"/>
      <c r="H607" s="24"/>
      <c r="I607" s="5"/>
      <c r="J607" s="5"/>
      <c r="K607" s="5"/>
      <c r="L607" s="5"/>
      <c r="M607" s="5"/>
      <c r="N607" s="5"/>
      <c r="O607" s="1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</row>
    <row r="608" spans="1:31" x14ac:dyDescent="0.2">
      <c r="A608" s="5"/>
      <c r="B608" s="5"/>
      <c r="C608" s="5"/>
      <c r="D608" s="5"/>
      <c r="E608" s="5"/>
      <c r="F608" s="5"/>
      <c r="G608" s="5"/>
      <c r="H608" s="24"/>
      <c r="I608" s="5"/>
      <c r="J608" s="5"/>
      <c r="K608" s="5"/>
      <c r="L608" s="5"/>
      <c r="M608" s="5"/>
      <c r="N608" s="5"/>
      <c r="O608" s="1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</row>
    <row r="609" spans="1:31" x14ac:dyDescent="0.2">
      <c r="A609" s="5"/>
      <c r="B609" s="5"/>
      <c r="C609" s="5"/>
      <c r="D609" s="5"/>
      <c r="E609" s="5"/>
      <c r="F609" s="5"/>
      <c r="G609" s="5"/>
      <c r="H609" s="24"/>
      <c r="I609" s="5"/>
      <c r="J609" s="5"/>
      <c r="K609" s="5"/>
      <c r="L609" s="5"/>
      <c r="M609" s="5"/>
      <c r="N609" s="5"/>
      <c r="O609" s="1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</row>
    <row r="610" spans="1:31" x14ac:dyDescent="0.2">
      <c r="A610" s="5"/>
      <c r="B610" s="5"/>
      <c r="C610" s="5"/>
      <c r="D610" s="5"/>
      <c r="E610" s="5"/>
      <c r="F610" s="5"/>
      <c r="G610" s="5"/>
      <c r="H610" s="24"/>
      <c r="I610" s="5"/>
      <c r="J610" s="5"/>
      <c r="K610" s="5"/>
      <c r="L610" s="5"/>
      <c r="M610" s="5"/>
      <c r="N610" s="5"/>
      <c r="O610" s="1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</row>
    <row r="611" spans="1:31" x14ac:dyDescent="0.2">
      <c r="A611" s="5"/>
      <c r="B611" s="5"/>
      <c r="C611" s="5"/>
      <c r="D611" s="5"/>
      <c r="E611" s="5"/>
      <c r="F611" s="5"/>
      <c r="G611" s="5"/>
      <c r="H611" s="24"/>
      <c r="I611" s="5"/>
      <c r="J611" s="5"/>
      <c r="K611" s="5"/>
      <c r="L611" s="5"/>
      <c r="M611" s="5"/>
      <c r="N611" s="5"/>
      <c r="O611" s="1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</row>
    <row r="612" spans="1:31" x14ac:dyDescent="0.2">
      <c r="A612" s="5"/>
      <c r="B612" s="5"/>
      <c r="C612" s="5"/>
      <c r="D612" s="5"/>
      <c r="E612" s="5"/>
      <c r="F612" s="5"/>
      <c r="G612" s="5"/>
      <c r="H612" s="24"/>
      <c r="I612" s="5"/>
      <c r="J612" s="5"/>
      <c r="K612" s="5"/>
      <c r="L612" s="5"/>
      <c r="M612" s="5"/>
      <c r="N612" s="5"/>
      <c r="O612" s="1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</row>
    <row r="613" spans="1:31" x14ac:dyDescent="0.2">
      <c r="A613" s="5"/>
      <c r="B613" s="5"/>
      <c r="C613" s="5"/>
      <c r="D613" s="5"/>
      <c r="E613" s="5"/>
      <c r="F613" s="5"/>
      <c r="G613" s="5"/>
      <c r="H613" s="24"/>
      <c r="I613" s="5"/>
      <c r="J613" s="5"/>
      <c r="K613" s="5"/>
      <c r="L613" s="5"/>
      <c r="M613" s="5"/>
      <c r="N613" s="5"/>
      <c r="O613" s="1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</row>
    <row r="614" spans="1:31" x14ac:dyDescent="0.2">
      <c r="A614" s="5"/>
      <c r="B614" s="5"/>
      <c r="C614" s="5"/>
      <c r="D614" s="5"/>
      <c r="E614" s="5"/>
      <c r="F614" s="5"/>
      <c r="G614" s="5"/>
      <c r="H614" s="24"/>
      <c r="I614" s="5"/>
      <c r="J614" s="5"/>
      <c r="K614" s="5"/>
      <c r="L614" s="5"/>
      <c r="M614" s="5"/>
      <c r="N614" s="5"/>
      <c r="O614" s="1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</row>
    <row r="615" spans="1:31" x14ac:dyDescent="0.2">
      <c r="A615" s="5"/>
      <c r="B615" s="5"/>
      <c r="C615" s="5"/>
      <c r="D615" s="5"/>
      <c r="E615" s="5"/>
      <c r="F615" s="5"/>
      <c r="G615" s="5"/>
      <c r="H615" s="24"/>
      <c r="I615" s="5"/>
      <c r="J615" s="5"/>
      <c r="K615" s="5"/>
      <c r="L615" s="5"/>
      <c r="M615" s="5"/>
      <c r="N615" s="5"/>
      <c r="O615" s="1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</row>
    <row r="616" spans="1:31" x14ac:dyDescent="0.2">
      <c r="A616" s="5"/>
      <c r="B616" s="5"/>
      <c r="C616" s="5"/>
      <c r="D616" s="5"/>
      <c r="E616" s="5"/>
      <c r="F616" s="5"/>
      <c r="G616" s="5"/>
      <c r="H616" s="24"/>
      <c r="I616" s="5"/>
      <c r="J616" s="5"/>
      <c r="K616" s="5"/>
      <c r="L616" s="5"/>
      <c r="M616" s="5"/>
      <c r="N616" s="5"/>
      <c r="O616" s="1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</row>
    <row r="617" spans="1:31" x14ac:dyDescent="0.2">
      <c r="A617" s="5"/>
      <c r="B617" s="5"/>
      <c r="C617" s="5"/>
      <c r="D617" s="5"/>
      <c r="E617" s="5"/>
      <c r="F617" s="5"/>
      <c r="G617" s="5"/>
      <c r="H617" s="24"/>
      <c r="I617" s="5"/>
      <c r="J617" s="5"/>
      <c r="K617" s="5"/>
      <c r="L617" s="5"/>
      <c r="M617" s="5"/>
      <c r="N617" s="5"/>
      <c r="O617" s="1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</row>
    <row r="618" spans="1:31" x14ac:dyDescent="0.2">
      <c r="A618" s="5"/>
      <c r="B618" s="5"/>
      <c r="C618" s="5"/>
      <c r="D618" s="5"/>
      <c r="E618" s="5"/>
      <c r="F618" s="5"/>
      <c r="G618" s="5"/>
      <c r="H618" s="24"/>
      <c r="I618" s="5"/>
      <c r="J618" s="5"/>
      <c r="K618" s="5"/>
      <c r="L618" s="5"/>
      <c r="M618" s="5"/>
      <c r="N618" s="5"/>
      <c r="O618" s="1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</row>
    <row r="619" spans="1:31" x14ac:dyDescent="0.2">
      <c r="A619" s="5"/>
      <c r="B619" s="5"/>
      <c r="C619" s="5"/>
      <c r="D619" s="5"/>
      <c r="E619" s="5"/>
      <c r="F619" s="5"/>
      <c r="G619" s="5"/>
      <c r="H619" s="24"/>
      <c r="I619" s="5"/>
      <c r="J619" s="5"/>
      <c r="K619" s="5"/>
      <c r="L619" s="5"/>
      <c r="M619" s="5"/>
      <c r="N619" s="5"/>
      <c r="O619" s="1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</row>
    <row r="620" spans="1:31" x14ac:dyDescent="0.2">
      <c r="A620" s="5"/>
      <c r="B620" s="5"/>
      <c r="C620" s="5"/>
      <c r="D620" s="5"/>
      <c r="E620" s="5"/>
      <c r="F620" s="5"/>
      <c r="G620" s="5"/>
      <c r="H620" s="24"/>
      <c r="I620" s="5"/>
      <c r="J620" s="5"/>
      <c r="K620" s="5"/>
      <c r="L620" s="5"/>
      <c r="M620" s="5"/>
      <c r="N620" s="5"/>
      <c r="O620" s="1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</row>
    <row r="621" spans="1:31" x14ac:dyDescent="0.2">
      <c r="A621" s="5"/>
      <c r="B621" s="5"/>
      <c r="C621" s="5"/>
      <c r="D621" s="5"/>
      <c r="E621" s="5"/>
      <c r="F621" s="5"/>
      <c r="G621" s="5"/>
      <c r="H621" s="24"/>
      <c r="I621" s="5"/>
      <c r="J621" s="5"/>
      <c r="K621" s="5"/>
      <c r="L621" s="5"/>
      <c r="M621" s="5"/>
      <c r="N621" s="5"/>
      <c r="O621" s="1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</row>
    <row r="622" spans="1:31" x14ac:dyDescent="0.2">
      <c r="A622" s="5"/>
      <c r="B622" s="5"/>
      <c r="C622" s="5"/>
      <c r="D622" s="5"/>
      <c r="E622" s="5"/>
      <c r="F622" s="5"/>
      <c r="G622" s="5"/>
      <c r="H622" s="24"/>
      <c r="I622" s="5"/>
      <c r="J622" s="5"/>
      <c r="K622" s="5"/>
      <c r="L622" s="5"/>
      <c r="M622" s="5"/>
      <c r="N622" s="5"/>
      <c r="O622" s="1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</row>
    <row r="623" spans="1:31" x14ac:dyDescent="0.2">
      <c r="A623" s="5"/>
      <c r="B623" s="5"/>
      <c r="C623" s="5"/>
      <c r="D623" s="5"/>
      <c r="E623" s="5"/>
      <c r="F623" s="5"/>
      <c r="G623" s="5"/>
      <c r="H623" s="24"/>
      <c r="I623" s="5"/>
      <c r="J623" s="5"/>
      <c r="K623" s="5"/>
      <c r="L623" s="5"/>
      <c r="M623" s="5"/>
      <c r="N623" s="5"/>
      <c r="O623" s="1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</row>
    <row r="624" spans="1:31" x14ac:dyDescent="0.2">
      <c r="A624" s="5"/>
      <c r="B624" s="5"/>
      <c r="C624" s="5"/>
      <c r="D624" s="5"/>
      <c r="E624" s="5"/>
      <c r="F624" s="5"/>
      <c r="G624" s="5"/>
      <c r="H624" s="24"/>
      <c r="I624" s="5"/>
      <c r="J624" s="5"/>
      <c r="K624" s="5"/>
      <c r="L624" s="5"/>
      <c r="M624" s="5"/>
      <c r="N624" s="5"/>
      <c r="O624" s="1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</row>
    <row r="625" spans="1:31" x14ac:dyDescent="0.2">
      <c r="A625" s="5"/>
      <c r="B625" s="5"/>
      <c r="C625" s="5"/>
      <c r="D625" s="5"/>
      <c r="E625" s="5"/>
      <c r="F625" s="5"/>
      <c r="G625" s="5"/>
      <c r="H625" s="24"/>
      <c r="I625" s="5"/>
      <c r="J625" s="5"/>
      <c r="K625" s="5"/>
      <c r="L625" s="5"/>
      <c r="M625" s="5"/>
      <c r="N625" s="5"/>
      <c r="O625" s="1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</row>
    <row r="626" spans="1:31" x14ac:dyDescent="0.2">
      <c r="A626" s="5"/>
      <c r="B626" s="5"/>
      <c r="C626" s="5"/>
      <c r="D626" s="5"/>
      <c r="E626" s="5"/>
      <c r="F626" s="5"/>
      <c r="G626" s="5"/>
      <c r="H626" s="24"/>
      <c r="I626" s="5"/>
      <c r="J626" s="5"/>
      <c r="K626" s="5"/>
      <c r="L626" s="5"/>
      <c r="M626" s="5"/>
      <c r="N626" s="5"/>
      <c r="O626" s="1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</row>
    <row r="627" spans="1:31" x14ac:dyDescent="0.2">
      <c r="A627" s="5"/>
      <c r="B627" s="5"/>
      <c r="C627" s="5"/>
      <c r="D627" s="5"/>
      <c r="E627" s="5"/>
      <c r="F627" s="5"/>
      <c r="G627" s="5"/>
      <c r="H627" s="24"/>
      <c r="I627" s="5"/>
      <c r="J627" s="5"/>
      <c r="K627" s="5"/>
      <c r="L627" s="5"/>
      <c r="M627" s="5"/>
      <c r="N627" s="5"/>
      <c r="O627" s="1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</row>
    <row r="628" spans="1:31" x14ac:dyDescent="0.2">
      <c r="A628" s="5"/>
      <c r="B628" s="5"/>
      <c r="C628" s="5"/>
      <c r="D628" s="5"/>
      <c r="E628" s="5"/>
      <c r="F628" s="5"/>
      <c r="G628" s="5"/>
      <c r="H628" s="24"/>
      <c r="I628" s="5"/>
      <c r="J628" s="5"/>
      <c r="K628" s="5"/>
      <c r="L628" s="5"/>
      <c r="M628" s="5"/>
      <c r="N628" s="5"/>
      <c r="O628" s="1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</row>
    <row r="629" spans="1:31" x14ac:dyDescent="0.2">
      <c r="A629" s="5"/>
      <c r="B629" s="5"/>
      <c r="C629" s="5"/>
      <c r="D629" s="5"/>
      <c r="E629" s="5"/>
      <c r="F629" s="5"/>
      <c r="G629" s="5"/>
      <c r="H629" s="24"/>
      <c r="I629" s="5"/>
      <c r="J629" s="5"/>
      <c r="K629" s="5"/>
      <c r="L629" s="5"/>
      <c r="M629" s="5"/>
      <c r="N629" s="5"/>
      <c r="O629" s="1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</row>
    <row r="630" spans="1:31" x14ac:dyDescent="0.2">
      <c r="A630" s="5"/>
      <c r="B630" s="5"/>
      <c r="C630" s="5"/>
      <c r="D630" s="5"/>
      <c r="E630" s="5"/>
      <c r="F630" s="5"/>
      <c r="G630" s="5"/>
      <c r="H630" s="24"/>
      <c r="I630" s="5"/>
      <c r="J630" s="5"/>
      <c r="K630" s="5"/>
      <c r="L630" s="5"/>
      <c r="M630" s="5"/>
      <c r="N630" s="5"/>
      <c r="O630" s="1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</row>
    <row r="631" spans="1:31" x14ac:dyDescent="0.2">
      <c r="A631" s="5"/>
      <c r="B631" s="5"/>
      <c r="C631" s="5"/>
      <c r="D631" s="5"/>
      <c r="E631" s="5"/>
      <c r="F631" s="5"/>
      <c r="G631" s="5"/>
      <c r="H631" s="24"/>
      <c r="I631" s="5"/>
      <c r="J631" s="5"/>
      <c r="K631" s="5"/>
      <c r="L631" s="5"/>
      <c r="M631" s="5"/>
      <c r="N631" s="5"/>
      <c r="O631" s="1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</row>
    <row r="632" spans="1:31" x14ac:dyDescent="0.2">
      <c r="A632" s="5"/>
      <c r="B632" s="5"/>
      <c r="C632" s="5"/>
      <c r="D632" s="5"/>
      <c r="E632" s="5"/>
      <c r="F632" s="5"/>
      <c r="G632" s="5"/>
      <c r="H632" s="24"/>
      <c r="I632" s="5"/>
      <c r="J632" s="5"/>
      <c r="K632" s="5"/>
      <c r="L632" s="5"/>
      <c r="M632" s="5"/>
      <c r="N632" s="5"/>
      <c r="O632" s="1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</row>
    <row r="633" spans="1:31" x14ac:dyDescent="0.2">
      <c r="A633" s="5"/>
      <c r="B633" s="5"/>
      <c r="C633" s="5"/>
      <c r="D633" s="5"/>
      <c r="E633" s="5"/>
      <c r="F633" s="5"/>
      <c r="G633" s="5"/>
      <c r="H633" s="24"/>
      <c r="I633" s="5"/>
      <c r="J633" s="5"/>
      <c r="K633" s="5"/>
      <c r="L633" s="5"/>
      <c r="M633" s="5"/>
      <c r="N633" s="5"/>
      <c r="O633" s="1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</row>
    <row r="634" spans="1:31" x14ac:dyDescent="0.2">
      <c r="A634" s="5"/>
      <c r="B634" s="5"/>
      <c r="C634" s="5"/>
      <c r="D634" s="5"/>
      <c r="E634" s="5"/>
      <c r="F634" s="5"/>
      <c r="G634" s="5"/>
      <c r="H634" s="24"/>
      <c r="I634" s="5"/>
      <c r="J634" s="5"/>
      <c r="K634" s="5"/>
      <c r="L634" s="5"/>
      <c r="M634" s="5"/>
      <c r="N634" s="5"/>
      <c r="O634" s="1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</row>
    <row r="635" spans="1:31" x14ac:dyDescent="0.2">
      <c r="A635" s="5"/>
      <c r="B635" s="5"/>
      <c r="C635" s="5"/>
      <c r="D635" s="5"/>
      <c r="E635" s="5"/>
      <c r="F635" s="5"/>
      <c r="G635" s="5"/>
      <c r="H635" s="24"/>
      <c r="I635" s="5"/>
      <c r="J635" s="5"/>
      <c r="K635" s="5"/>
      <c r="L635" s="5"/>
      <c r="M635" s="5"/>
      <c r="N635" s="5"/>
      <c r="O635" s="1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</row>
    <row r="636" spans="1:31" x14ac:dyDescent="0.2">
      <c r="A636" s="5"/>
      <c r="B636" s="5"/>
      <c r="C636" s="5"/>
      <c r="D636" s="5"/>
      <c r="E636" s="5"/>
      <c r="F636" s="5"/>
      <c r="G636" s="5"/>
      <c r="H636" s="24"/>
      <c r="I636" s="5"/>
      <c r="J636" s="5"/>
      <c r="K636" s="5"/>
      <c r="L636" s="5"/>
      <c r="M636" s="5"/>
      <c r="N636" s="5"/>
      <c r="O636" s="1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</row>
    <row r="637" spans="1:31" x14ac:dyDescent="0.2">
      <c r="A637" s="5"/>
      <c r="B637" s="5"/>
      <c r="C637" s="5"/>
      <c r="D637" s="5"/>
      <c r="E637" s="5"/>
      <c r="F637" s="5"/>
      <c r="G637" s="5"/>
      <c r="H637" s="24"/>
      <c r="I637" s="5"/>
      <c r="J637" s="5"/>
      <c r="K637" s="5"/>
      <c r="L637" s="5"/>
      <c r="M637" s="5"/>
      <c r="N637" s="5"/>
      <c r="O637" s="1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</row>
    <row r="638" spans="1:31" x14ac:dyDescent="0.2">
      <c r="A638" s="5"/>
      <c r="B638" s="5"/>
      <c r="C638" s="5"/>
      <c r="D638" s="5"/>
      <c r="E638" s="5"/>
      <c r="F638" s="5"/>
      <c r="G638" s="5"/>
      <c r="H638" s="24"/>
      <c r="I638" s="5"/>
      <c r="J638" s="5"/>
      <c r="K638" s="5"/>
      <c r="L638" s="5"/>
      <c r="M638" s="5"/>
      <c r="N638" s="5"/>
      <c r="O638" s="1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</row>
    <row r="639" spans="1:31" x14ac:dyDescent="0.2">
      <c r="A639" s="5"/>
      <c r="B639" s="5"/>
      <c r="C639" s="5"/>
      <c r="D639" s="5"/>
      <c r="E639" s="5"/>
      <c r="F639" s="5"/>
      <c r="G639" s="5"/>
      <c r="H639" s="24"/>
      <c r="I639" s="5"/>
      <c r="J639" s="5"/>
      <c r="K639" s="5"/>
      <c r="L639" s="5"/>
      <c r="M639" s="5"/>
      <c r="N639" s="5"/>
      <c r="O639" s="1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</row>
    <row r="640" spans="1:31" x14ac:dyDescent="0.2">
      <c r="A640" s="5"/>
      <c r="B640" s="5"/>
      <c r="C640" s="5"/>
      <c r="D640" s="5"/>
      <c r="E640" s="5"/>
      <c r="F640" s="5"/>
      <c r="G640" s="5"/>
      <c r="H640" s="24"/>
      <c r="I640" s="5"/>
      <c r="J640" s="5"/>
      <c r="K640" s="5"/>
      <c r="L640" s="5"/>
      <c r="M640" s="5"/>
      <c r="N640" s="5"/>
      <c r="O640" s="1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</row>
    <row r="641" spans="1:31" x14ac:dyDescent="0.2">
      <c r="A641" s="5"/>
      <c r="B641" s="5"/>
      <c r="C641" s="5"/>
      <c r="D641" s="5"/>
      <c r="E641" s="5"/>
      <c r="F641" s="5"/>
      <c r="G641" s="5"/>
      <c r="H641" s="24"/>
      <c r="I641" s="5"/>
      <c r="J641" s="5"/>
      <c r="K641" s="5"/>
      <c r="L641" s="5"/>
      <c r="M641" s="5"/>
      <c r="N641" s="5"/>
      <c r="O641" s="1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</row>
    <row r="642" spans="1:31" x14ac:dyDescent="0.2">
      <c r="A642" s="5"/>
      <c r="B642" s="5"/>
      <c r="C642" s="5"/>
      <c r="D642" s="5"/>
      <c r="E642" s="5"/>
      <c r="F642" s="5"/>
      <c r="G642" s="5"/>
      <c r="H642" s="24"/>
      <c r="I642" s="5"/>
      <c r="J642" s="5"/>
      <c r="K642" s="5"/>
      <c r="L642" s="5"/>
      <c r="M642" s="5"/>
      <c r="N642" s="5"/>
      <c r="O642" s="1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</row>
    <row r="643" spans="1:31" x14ac:dyDescent="0.2">
      <c r="A643" s="5"/>
      <c r="B643" s="5"/>
      <c r="C643" s="5"/>
      <c r="D643" s="5"/>
      <c r="E643" s="5"/>
      <c r="F643" s="5"/>
      <c r="G643" s="5"/>
      <c r="H643" s="24"/>
      <c r="I643" s="5"/>
      <c r="J643" s="5"/>
      <c r="K643" s="5"/>
      <c r="L643" s="5"/>
      <c r="M643" s="5"/>
      <c r="N643" s="5"/>
      <c r="O643" s="1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</row>
    <row r="644" spans="1:31" x14ac:dyDescent="0.2">
      <c r="A644" s="5"/>
      <c r="B644" s="5"/>
      <c r="C644" s="5"/>
      <c r="D644" s="5"/>
      <c r="E644" s="5"/>
      <c r="F644" s="5"/>
      <c r="G644" s="5"/>
      <c r="H644" s="24"/>
      <c r="I644" s="5"/>
      <c r="J644" s="5"/>
      <c r="K644" s="5"/>
      <c r="L644" s="5"/>
      <c r="M644" s="5"/>
      <c r="N644" s="5"/>
      <c r="O644" s="1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</row>
    <row r="645" spans="1:31" x14ac:dyDescent="0.2">
      <c r="A645" s="5"/>
      <c r="B645" s="5"/>
      <c r="C645" s="5"/>
      <c r="D645" s="5"/>
      <c r="E645" s="5"/>
      <c r="F645" s="5"/>
      <c r="G645" s="5"/>
      <c r="H645" s="24"/>
      <c r="I645" s="5"/>
      <c r="J645" s="5"/>
      <c r="K645" s="5"/>
      <c r="L645" s="5"/>
      <c r="M645" s="5"/>
      <c r="N645" s="5"/>
      <c r="O645" s="1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</row>
    <row r="646" spans="1:31" x14ac:dyDescent="0.2">
      <c r="A646" s="5"/>
      <c r="B646" s="5"/>
      <c r="C646" s="5"/>
      <c r="D646" s="5"/>
      <c r="E646" s="5"/>
      <c r="F646" s="5"/>
      <c r="G646" s="5"/>
      <c r="H646" s="24"/>
      <c r="I646" s="5"/>
      <c r="J646" s="5"/>
      <c r="K646" s="5"/>
      <c r="L646" s="5"/>
      <c r="M646" s="5"/>
      <c r="N646" s="5"/>
      <c r="O646" s="1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</row>
    <row r="647" spans="1:31" x14ac:dyDescent="0.2">
      <c r="A647" s="5"/>
      <c r="B647" s="5"/>
      <c r="C647" s="5"/>
      <c r="D647" s="5"/>
      <c r="E647" s="5"/>
      <c r="F647" s="5"/>
      <c r="G647" s="5"/>
      <c r="H647" s="24"/>
      <c r="I647" s="5"/>
      <c r="J647" s="5"/>
      <c r="K647" s="5"/>
      <c r="L647" s="5"/>
      <c r="M647" s="5"/>
      <c r="N647" s="5"/>
      <c r="O647" s="1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</row>
    <row r="648" spans="1:31" x14ac:dyDescent="0.2">
      <c r="A648" s="5"/>
      <c r="B648" s="5"/>
      <c r="C648" s="5"/>
      <c r="D648" s="5"/>
      <c r="E648" s="5"/>
      <c r="F648" s="5"/>
      <c r="G648" s="5"/>
      <c r="H648" s="24"/>
      <c r="I648" s="5"/>
      <c r="J648" s="5"/>
      <c r="K648" s="5"/>
      <c r="L648" s="5"/>
      <c r="M648" s="5"/>
      <c r="N648" s="5"/>
      <c r="O648" s="1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</row>
    <row r="649" spans="1:31" x14ac:dyDescent="0.2">
      <c r="A649" s="5"/>
      <c r="B649" s="5"/>
      <c r="C649" s="5"/>
      <c r="D649" s="5"/>
      <c r="E649" s="5"/>
      <c r="F649" s="5"/>
      <c r="G649" s="5"/>
      <c r="H649" s="24"/>
      <c r="I649" s="5"/>
      <c r="J649" s="5"/>
      <c r="K649" s="5"/>
      <c r="L649" s="5"/>
      <c r="M649" s="5"/>
      <c r="N649" s="5"/>
      <c r="O649" s="1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</row>
    <row r="650" spans="1:31" x14ac:dyDescent="0.2">
      <c r="A650" s="5"/>
      <c r="B650" s="5"/>
      <c r="C650" s="5"/>
      <c r="D650" s="5"/>
      <c r="E650" s="5"/>
      <c r="F650" s="5"/>
      <c r="G650" s="5"/>
      <c r="H650" s="24"/>
      <c r="I650" s="5"/>
      <c r="J650" s="5"/>
      <c r="K650" s="5"/>
      <c r="L650" s="5"/>
      <c r="M650" s="5"/>
      <c r="N650" s="5"/>
      <c r="O650" s="1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</row>
    <row r="651" spans="1:31" x14ac:dyDescent="0.2">
      <c r="A651" s="5"/>
      <c r="B651" s="5"/>
      <c r="C651" s="5"/>
      <c r="D651" s="5"/>
      <c r="E651" s="5"/>
      <c r="F651" s="5"/>
      <c r="G651" s="5"/>
      <c r="H651" s="24"/>
      <c r="I651" s="5"/>
      <c r="J651" s="5"/>
      <c r="K651" s="5"/>
      <c r="L651" s="5"/>
      <c r="M651" s="5"/>
      <c r="N651" s="5"/>
      <c r="O651" s="1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</row>
    <row r="652" spans="1:31" x14ac:dyDescent="0.2">
      <c r="A652" s="5"/>
      <c r="B652" s="5"/>
      <c r="C652" s="5"/>
      <c r="D652" s="5"/>
      <c r="E652" s="5"/>
      <c r="F652" s="5"/>
      <c r="G652" s="5"/>
      <c r="H652" s="24"/>
      <c r="I652" s="5"/>
      <c r="J652" s="5"/>
      <c r="K652" s="5"/>
      <c r="L652" s="5"/>
      <c r="M652" s="5"/>
      <c r="N652" s="5"/>
      <c r="O652" s="1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</row>
    <row r="653" spans="1:31" x14ac:dyDescent="0.2">
      <c r="A653" s="5"/>
      <c r="B653" s="5"/>
      <c r="C653" s="5"/>
      <c r="D653" s="5"/>
      <c r="E653" s="5"/>
      <c r="F653" s="5"/>
      <c r="G653" s="5"/>
      <c r="H653" s="24"/>
      <c r="I653" s="5"/>
      <c r="J653" s="5"/>
      <c r="K653" s="5"/>
      <c r="L653" s="5"/>
      <c r="M653" s="5"/>
      <c r="N653" s="5"/>
      <c r="O653" s="1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</row>
    <row r="654" spans="1:31" x14ac:dyDescent="0.2">
      <c r="A654" s="5"/>
      <c r="B654" s="5"/>
      <c r="C654" s="5"/>
      <c r="D654" s="5"/>
      <c r="E654" s="5"/>
      <c r="F654" s="5"/>
      <c r="G654" s="5"/>
      <c r="H654" s="24"/>
      <c r="I654" s="5"/>
      <c r="J654" s="5"/>
      <c r="K654" s="5"/>
      <c r="L654" s="5"/>
      <c r="M654" s="5"/>
      <c r="N654" s="5"/>
      <c r="O654" s="1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</row>
    <row r="655" spans="1:31" x14ac:dyDescent="0.2">
      <c r="A655" s="5"/>
      <c r="B655" s="5"/>
      <c r="C655" s="5"/>
      <c r="D655" s="5"/>
      <c r="E655" s="5"/>
      <c r="F655" s="5"/>
      <c r="G655" s="5"/>
      <c r="H655" s="24"/>
      <c r="I655" s="5"/>
      <c r="J655" s="5"/>
      <c r="K655" s="5"/>
      <c r="L655" s="5"/>
      <c r="M655" s="5"/>
      <c r="N655" s="5"/>
      <c r="O655" s="1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</row>
    <row r="656" spans="1:31" x14ac:dyDescent="0.2">
      <c r="A656" s="5"/>
      <c r="B656" s="5"/>
      <c r="C656" s="5"/>
      <c r="D656" s="5"/>
      <c r="E656" s="5"/>
      <c r="F656" s="5"/>
      <c r="G656" s="5"/>
      <c r="H656" s="24"/>
      <c r="I656" s="5"/>
      <c r="J656" s="5"/>
      <c r="K656" s="5"/>
      <c r="L656" s="5"/>
      <c r="M656" s="5"/>
      <c r="N656" s="5"/>
      <c r="O656" s="1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</row>
    <row r="657" spans="1:31" x14ac:dyDescent="0.2">
      <c r="A657" s="5"/>
      <c r="B657" s="5"/>
      <c r="C657" s="5"/>
      <c r="D657" s="5"/>
      <c r="E657" s="5"/>
      <c r="F657" s="5"/>
      <c r="G657" s="5"/>
      <c r="H657" s="24"/>
      <c r="I657" s="5"/>
      <c r="J657" s="5"/>
      <c r="K657" s="5"/>
      <c r="L657" s="5"/>
      <c r="M657" s="5"/>
      <c r="N657" s="5"/>
      <c r="O657" s="1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</row>
    <row r="658" spans="1:31" x14ac:dyDescent="0.2">
      <c r="A658" s="5"/>
      <c r="B658" s="5"/>
      <c r="C658" s="5"/>
      <c r="D658" s="5"/>
      <c r="E658" s="5"/>
      <c r="F658" s="5"/>
      <c r="G658" s="5"/>
      <c r="H658" s="24"/>
      <c r="I658" s="5"/>
      <c r="J658" s="5"/>
      <c r="K658" s="5"/>
      <c r="L658" s="5"/>
      <c r="M658" s="5"/>
      <c r="N658" s="5"/>
      <c r="O658" s="1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</row>
    <row r="659" spans="1:31" x14ac:dyDescent="0.2">
      <c r="A659" s="5"/>
      <c r="B659" s="5"/>
      <c r="C659" s="5"/>
      <c r="D659" s="5"/>
      <c r="E659" s="5"/>
      <c r="F659" s="5"/>
      <c r="G659" s="5"/>
      <c r="H659" s="24"/>
      <c r="I659" s="5"/>
      <c r="J659" s="5"/>
      <c r="K659" s="5"/>
      <c r="L659" s="5"/>
      <c r="M659" s="5"/>
      <c r="N659" s="5"/>
      <c r="O659" s="1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</row>
    <row r="660" spans="1:31" x14ac:dyDescent="0.2">
      <c r="A660" s="5"/>
      <c r="B660" s="5"/>
      <c r="C660" s="5"/>
      <c r="D660" s="5"/>
      <c r="E660" s="5"/>
      <c r="F660" s="5"/>
      <c r="G660" s="5"/>
      <c r="H660" s="24"/>
      <c r="I660" s="5"/>
      <c r="J660" s="5"/>
      <c r="K660" s="5"/>
      <c r="L660" s="5"/>
      <c r="M660" s="5"/>
      <c r="N660" s="5"/>
      <c r="O660" s="1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</row>
    <row r="661" spans="1:31" x14ac:dyDescent="0.2">
      <c r="A661" s="5"/>
      <c r="B661" s="5"/>
      <c r="C661" s="5"/>
      <c r="D661" s="5"/>
      <c r="E661" s="5"/>
      <c r="F661" s="5"/>
      <c r="G661" s="5"/>
      <c r="H661" s="24"/>
      <c r="I661" s="5"/>
      <c r="J661" s="5"/>
      <c r="K661" s="5"/>
      <c r="L661" s="5"/>
      <c r="M661" s="5"/>
      <c r="N661" s="5"/>
      <c r="O661" s="1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</row>
    <row r="662" spans="1:31" x14ac:dyDescent="0.2">
      <c r="A662" s="5"/>
      <c r="B662" s="5"/>
      <c r="C662" s="5"/>
      <c r="D662" s="5"/>
      <c r="E662" s="5"/>
      <c r="F662" s="5"/>
      <c r="G662" s="5"/>
      <c r="H662" s="24"/>
      <c r="I662" s="5"/>
      <c r="J662" s="5"/>
      <c r="K662" s="5"/>
      <c r="L662" s="5"/>
      <c r="M662" s="5"/>
      <c r="N662" s="5"/>
      <c r="O662" s="1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</row>
    <row r="663" spans="1:31" x14ac:dyDescent="0.2">
      <c r="A663" s="5"/>
      <c r="B663" s="5"/>
      <c r="C663" s="5"/>
      <c r="D663" s="5"/>
      <c r="E663" s="5"/>
      <c r="F663" s="5"/>
      <c r="G663" s="5"/>
      <c r="H663" s="24"/>
      <c r="I663" s="5"/>
      <c r="J663" s="5"/>
      <c r="K663" s="5"/>
      <c r="L663" s="5"/>
      <c r="M663" s="5"/>
      <c r="N663" s="5"/>
      <c r="O663" s="1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</row>
    <row r="664" spans="1:31" x14ac:dyDescent="0.2">
      <c r="A664" s="5"/>
      <c r="B664" s="5"/>
      <c r="C664" s="5"/>
      <c r="D664" s="5"/>
      <c r="E664" s="5"/>
      <c r="F664" s="5"/>
      <c r="G664" s="5"/>
      <c r="H664" s="24"/>
      <c r="I664" s="5"/>
      <c r="J664" s="5"/>
      <c r="K664" s="5"/>
      <c r="L664" s="5"/>
      <c r="M664" s="5"/>
      <c r="N664" s="5"/>
      <c r="O664" s="1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</row>
    <row r="665" spans="1:31" x14ac:dyDescent="0.2">
      <c r="A665" s="5"/>
      <c r="B665" s="5"/>
      <c r="C665" s="5"/>
      <c r="D665" s="5"/>
      <c r="E665" s="5"/>
      <c r="F665" s="5"/>
      <c r="G665" s="5"/>
      <c r="H665" s="24"/>
      <c r="I665" s="5"/>
      <c r="J665" s="5"/>
      <c r="K665" s="5"/>
      <c r="L665" s="5"/>
      <c r="M665" s="5"/>
      <c r="N665" s="5"/>
      <c r="O665" s="1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</row>
    <row r="666" spans="1:31" x14ac:dyDescent="0.2">
      <c r="A666" s="5"/>
      <c r="B666" s="5"/>
      <c r="C666" s="5"/>
      <c r="D666" s="5"/>
      <c r="E666" s="5"/>
      <c r="F666" s="5"/>
      <c r="G666" s="5"/>
      <c r="H666" s="24"/>
      <c r="I666" s="5"/>
      <c r="J666" s="5"/>
      <c r="K666" s="5"/>
      <c r="L666" s="5"/>
      <c r="M666" s="5"/>
      <c r="N666" s="5"/>
      <c r="O666" s="1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</row>
    <row r="667" spans="1:31" x14ac:dyDescent="0.2">
      <c r="A667" s="5"/>
      <c r="B667" s="5"/>
      <c r="C667" s="5"/>
      <c r="D667" s="5"/>
      <c r="E667" s="5"/>
      <c r="F667" s="5"/>
      <c r="G667" s="5"/>
      <c r="H667" s="24"/>
      <c r="I667" s="5"/>
      <c r="J667" s="5"/>
      <c r="K667" s="5"/>
      <c r="L667" s="5"/>
      <c r="M667" s="5"/>
      <c r="N667" s="5"/>
      <c r="O667" s="1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</row>
    <row r="668" spans="1:31" x14ac:dyDescent="0.2">
      <c r="A668" s="5"/>
      <c r="B668" s="5"/>
      <c r="C668" s="5"/>
      <c r="D668" s="5"/>
      <c r="E668" s="5"/>
      <c r="F668" s="5"/>
      <c r="G668" s="5"/>
      <c r="H668" s="24"/>
      <c r="I668" s="5"/>
      <c r="J668" s="5"/>
      <c r="K668" s="5"/>
      <c r="L668" s="5"/>
      <c r="M668" s="5"/>
      <c r="N668" s="5"/>
      <c r="O668" s="1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</row>
    <row r="669" spans="1:31" x14ac:dyDescent="0.2">
      <c r="A669" s="5"/>
      <c r="B669" s="5"/>
      <c r="C669" s="5"/>
      <c r="D669" s="5"/>
      <c r="E669" s="5"/>
      <c r="F669" s="5"/>
      <c r="G669" s="5"/>
      <c r="H669" s="24"/>
      <c r="I669" s="5"/>
      <c r="J669" s="5"/>
      <c r="K669" s="5"/>
      <c r="L669" s="5"/>
      <c r="M669" s="5"/>
      <c r="N669" s="5"/>
      <c r="O669" s="1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</row>
    <row r="670" spans="1:31" x14ac:dyDescent="0.2">
      <c r="A670" s="5"/>
      <c r="B670" s="5"/>
      <c r="C670" s="5"/>
      <c r="D670" s="5"/>
      <c r="E670" s="5"/>
      <c r="F670" s="5"/>
      <c r="G670" s="5"/>
      <c r="H670" s="24"/>
      <c r="I670" s="5"/>
      <c r="J670" s="5"/>
      <c r="K670" s="5"/>
      <c r="L670" s="5"/>
      <c r="M670" s="5"/>
      <c r="N670" s="5"/>
      <c r="O670" s="1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</row>
    <row r="671" spans="1:31" x14ac:dyDescent="0.2">
      <c r="A671" s="5"/>
      <c r="B671" s="5"/>
      <c r="C671" s="5"/>
      <c r="D671" s="5"/>
      <c r="E671" s="5"/>
      <c r="F671" s="5"/>
      <c r="G671" s="5"/>
      <c r="H671" s="24"/>
      <c r="I671" s="5"/>
      <c r="J671" s="5"/>
      <c r="K671" s="5"/>
      <c r="L671" s="5"/>
      <c r="M671" s="5"/>
      <c r="N671" s="5"/>
      <c r="O671" s="1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</row>
    <row r="672" spans="1:31" x14ac:dyDescent="0.2">
      <c r="A672" s="5"/>
      <c r="B672" s="5"/>
      <c r="C672" s="5"/>
      <c r="D672" s="5"/>
      <c r="E672" s="5"/>
      <c r="F672" s="5"/>
      <c r="G672" s="5"/>
      <c r="H672" s="24"/>
      <c r="I672" s="5"/>
      <c r="J672" s="5"/>
      <c r="K672" s="5"/>
      <c r="L672" s="5"/>
      <c r="M672" s="5"/>
      <c r="N672" s="5"/>
      <c r="O672" s="1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</row>
    <row r="673" spans="1:31" x14ac:dyDescent="0.2">
      <c r="A673" s="5"/>
      <c r="B673" s="5"/>
      <c r="C673" s="5"/>
      <c r="D673" s="5"/>
      <c r="E673" s="5"/>
      <c r="F673" s="5"/>
      <c r="G673" s="5"/>
      <c r="H673" s="24"/>
      <c r="I673" s="5"/>
      <c r="J673" s="5"/>
      <c r="K673" s="5"/>
      <c r="L673" s="5"/>
      <c r="M673" s="5"/>
      <c r="N673" s="5"/>
      <c r="O673" s="1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</row>
    <row r="674" spans="1:31" x14ac:dyDescent="0.2">
      <c r="A674" s="5"/>
      <c r="B674" s="5"/>
      <c r="C674" s="5"/>
      <c r="D674" s="5"/>
      <c r="E674" s="5"/>
      <c r="F674" s="5"/>
      <c r="G674" s="5"/>
      <c r="H674" s="24"/>
      <c r="I674" s="5"/>
      <c r="J674" s="5"/>
      <c r="K674" s="5"/>
      <c r="L674" s="5"/>
      <c r="M674" s="5"/>
      <c r="N674" s="5"/>
      <c r="O674" s="1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</row>
    <row r="675" spans="1:31" x14ac:dyDescent="0.2">
      <c r="A675" s="5"/>
      <c r="B675" s="5"/>
      <c r="C675" s="5"/>
      <c r="D675" s="5"/>
      <c r="E675" s="5"/>
      <c r="F675" s="5"/>
      <c r="G675" s="5"/>
      <c r="H675" s="24"/>
      <c r="I675" s="5"/>
      <c r="J675" s="5"/>
      <c r="K675" s="5"/>
      <c r="L675" s="5"/>
      <c r="M675" s="5"/>
      <c r="N675" s="5"/>
      <c r="O675" s="1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</row>
    <row r="676" spans="1:31" x14ac:dyDescent="0.2">
      <c r="A676" s="5"/>
      <c r="B676" s="5"/>
      <c r="C676" s="5"/>
      <c r="D676" s="5"/>
      <c r="E676" s="5"/>
      <c r="F676" s="5"/>
      <c r="G676" s="5"/>
      <c r="H676" s="24"/>
      <c r="I676" s="5"/>
      <c r="J676" s="5"/>
      <c r="K676" s="5"/>
      <c r="L676" s="5"/>
      <c r="M676" s="5"/>
      <c r="N676" s="5"/>
      <c r="O676" s="1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</row>
    <row r="677" spans="1:31" x14ac:dyDescent="0.2">
      <c r="A677" s="5"/>
      <c r="B677" s="5"/>
      <c r="C677" s="5"/>
      <c r="D677" s="5"/>
      <c r="E677" s="5"/>
      <c r="F677" s="5"/>
      <c r="G677" s="5"/>
      <c r="H677" s="24"/>
      <c r="I677" s="5"/>
      <c r="J677" s="5"/>
      <c r="K677" s="5"/>
      <c r="L677" s="5"/>
      <c r="M677" s="5"/>
      <c r="N677" s="5"/>
      <c r="O677" s="1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</row>
    <row r="678" spans="1:31" x14ac:dyDescent="0.2">
      <c r="A678" s="5"/>
      <c r="B678" s="5"/>
      <c r="C678" s="5"/>
      <c r="D678" s="5"/>
      <c r="E678" s="5"/>
      <c r="F678" s="5"/>
      <c r="G678" s="5"/>
      <c r="H678" s="24"/>
      <c r="I678" s="5"/>
      <c r="J678" s="5"/>
      <c r="K678" s="5"/>
      <c r="L678" s="5"/>
      <c r="M678" s="5"/>
      <c r="N678" s="5"/>
      <c r="O678" s="1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</row>
    <row r="679" spans="1:31" x14ac:dyDescent="0.2">
      <c r="A679" s="5"/>
      <c r="B679" s="5"/>
      <c r="C679" s="5"/>
      <c r="D679" s="5"/>
      <c r="E679" s="5"/>
      <c r="F679" s="5"/>
      <c r="G679" s="5"/>
      <c r="H679" s="24"/>
      <c r="I679" s="5"/>
      <c r="J679" s="5"/>
      <c r="K679" s="5"/>
      <c r="L679" s="5"/>
      <c r="M679" s="5"/>
      <c r="N679" s="5"/>
      <c r="O679" s="1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</row>
    <row r="680" spans="1:31" x14ac:dyDescent="0.2">
      <c r="A680" s="5"/>
      <c r="B680" s="5"/>
      <c r="C680" s="5"/>
      <c r="D680" s="5"/>
      <c r="E680" s="5"/>
      <c r="F680" s="5"/>
      <c r="G680" s="5"/>
      <c r="H680" s="24"/>
      <c r="I680" s="5"/>
      <c r="J680" s="5"/>
      <c r="K680" s="5"/>
      <c r="L680" s="5"/>
      <c r="M680" s="5"/>
      <c r="N680" s="5"/>
      <c r="O680" s="1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</row>
    <row r="681" spans="1:31" x14ac:dyDescent="0.2">
      <c r="A681" s="5"/>
      <c r="B681" s="5"/>
      <c r="C681" s="5"/>
      <c r="D681" s="5"/>
      <c r="E681" s="5"/>
      <c r="F681" s="5"/>
      <c r="G681" s="5"/>
      <c r="H681" s="24"/>
      <c r="I681" s="5"/>
      <c r="J681" s="5"/>
      <c r="K681" s="5"/>
      <c r="L681" s="5"/>
      <c r="M681" s="5"/>
      <c r="N681" s="5"/>
      <c r="O681" s="1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</row>
    <row r="682" spans="1:31" x14ac:dyDescent="0.2">
      <c r="A682" s="5"/>
      <c r="B682" s="5"/>
      <c r="C682" s="5"/>
      <c r="D682" s="5"/>
      <c r="E682" s="5"/>
      <c r="F682" s="5"/>
      <c r="G682" s="5"/>
      <c r="H682" s="24"/>
      <c r="I682" s="5"/>
      <c r="J682" s="5"/>
      <c r="K682" s="5"/>
      <c r="L682" s="5"/>
      <c r="M682" s="5"/>
      <c r="N682" s="5"/>
      <c r="O682" s="1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</row>
    <row r="683" spans="1:31" x14ac:dyDescent="0.2">
      <c r="A683" s="5"/>
      <c r="B683" s="5"/>
      <c r="C683" s="5"/>
      <c r="D683" s="5"/>
      <c r="E683" s="5"/>
      <c r="F683" s="5"/>
      <c r="G683" s="5"/>
      <c r="H683" s="24"/>
      <c r="I683" s="5"/>
      <c r="J683" s="5"/>
      <c r="K683" s="5"/>
      <c r="L683" s="5"/>
      <c r="M683" s="5"/>
      <c r="N683" s="5"/>
      <c r="O683" s="1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</row>
    <row r="684" spans="1:31" x14ac:dyDescent="0.2">
      <c r="A684" s="5"/>
      <c r="B684" s="5"/>
      <c r="C684" s="5"/>
      <c r="D684" s="5"/>
      <c r="E684" s="5"/>
      <c r="F684" s="5"/>
      <c r="G684" s="5"/>
      <c r="H684" s="24"/>
      <c r="I684" s="5"/>
      <c r="J684" s="5"/>
      <c r="K684" s="5"/>
      <c r="L684" s="5"/>
      <c r="M684" s="5"/>
      <c r="N684" s="5"/>
      <c r="O684" s="1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</row>
    <row r="685" spans="1:31" x14ac:dyDescent="0.2">
      <c r="A685" s="5"/>
      <c r="B685" s="5"/>
      <c r="C685" s="5"/>
      <c r="D685" s="5"/>
      <c r="E685" s="5"/>
      <c r="F685" s="5"/>
      <c r="G685" s="5"/>
      <c r="H685" s="24"/>
      <c r="I685" s="5"/>
      <c r="J685" s="5"/>
      <c r="K685" s="5"/>
      <c r="L685" s="5"/>
      <c r="M685" s="5"/>
      <c r="N685" s="5"/>
      <c r="O685" s="1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</row>
    <row r="686" spans="1:31" x14ac:dyDescent="0.2">
      <c r="A686" s="5"/>
      <c r="B686" s="5"/>
      <c r="C686" s="5"/>
      <c r="D686" s="5"/>
      <c r="E686" s="5"/>
      <c r="F686" s="5"/>
      <c r="G686" s="5"/>
      <c r="H686" s="24"/>
      <c r="I686" s="5"/>
      <c r="J686" s="5"/>
      <c r="K686" s="5"/>
      <c r="L686" s="5"/>
      <c r="M686" s="5"/>
      <c r="N686" s="5"/>
      <c r="O686" s="1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</row>
    <row r="687" spans="1:31" x14ac:dyDescent="0.2">
      <c r="A687" s="5"/>
      <c r="B687" s="5"/>
      <c r="C687" s="5"/>
      <c r="D687" s="5"/>
      <c r="E687" s="5"/>
      <c r="F687" s="5"/>
      <c r="G687" s="5"/>
      <c r="H687" s="24"/>
      <c r="I687" s="5"/>
      <c r="J687" s="5"/>
      <c r="K687" s="5"/>
      <c r="L687" s="5"/>
      <c r="M687" s="5"/>
      <c r="N687" s="5"/>
      <c r="O687" s="1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</row>
    <row r="688" spans="1:31" x14ac:dyDescent="0.2">
      <c r="A688" s="5"/>
      <c r="B688" s="5"/>
      <c r="C688" s="5"/>
      <c r="D688" s="5"/>
      <c r="E688" s="5"/>
      <c r="F688" s="5"/>
      <c r="G688" s="5"/>
      <c r="H688" s="24"/>
      <c r="I688" s="5"/>
      <c r="J688" s="5"/>
      <c r="K688" s="5"/>
      <c r="L688" s="5"/>
      <c r="M688" s="5"/>
      <c r="N688" s="5"/>
      <c r="O688" s="1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</row>
    <row r="689" spans="1:31" x14ac:dyDescent="0.2">
      <c r="A689" s="5"/>
      <c r="B689" s="5"/>
      <c r="C689" s="5"/>
      <c r="D689" s="5"/>
      <c r="E689" s="5"/>
      <c r="F689" s="5"/>
      <c r="G689" s="5"/>
      <c r="H689" s="24"/>
      <c r="I689" s="5"/>
      <c r="J689" s="5"/>
      <c r="K689" s="5"/>
      <c r="L689" s="5"/>
      <c r="M689" s="5"/>
      <c r="N689" s="5"/>
      <c r="O689" s="1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</row>
    <row r="690" spans="1:31" x14ac:dyDescent="0.2">
      <c r="A690" s="5"/>
      <c r="B690" s="5"/>
      <c r="C690" s="5"/>
      <c r="D690" s="5"/>
      <c r="E690" s="5"/>
      <c r="F690" s="5"/>
      <c r="G690" s="5"/>
      <c r="H690" s="24"/>
      <c r="I690" s="5"/>
      <c r="J690" s="5"/>
      <c r="K690" s="5"/>
      <c r="L690" s="5"/>
      <c r="M690" s="5"/>
      <c r="N690" s="5"/>
      <c r="O690" s="1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</row>
    <row r="691" spans="1:31" x14ac:dyDescent="0.2">
      <c r="A691" s="5"/>
      <c r="B691" s="5"/>
      <c r="C691" s="5"/>
      <c r="D691" s="5"/>
      <c r="E691" s="5"/>
      <c r="F691" s="5"/>
      <c r="G691" s="5"/>
      <c r="H691" s="24"/>
      <c r="I691" s="5"/>
      <c r="J691" s="5"/>
      <c r="K691" s="5"/>
      <c r="L691" s="5"/>
      <c r="M691" s="5"/>
      <c r="N691" s="5"/>
      <c r="O691" s="1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</row>
    <row r="692" spans="1:31" x14ac:dyDescent="0.2">
      <c r="A692" s="5"/>
      <c r="B692" s="5"/>
      <c r="C692" s="5"/>
      <c r="D692" s="5"/>
      <c r="E692" s="5"/>
      <c r="F692" s="5"/>
      <c r="G692" s="5"/>
      <c r="H692" s="24"/>
      <c r="I692" s="5"/>
      <c r="J692" s="5"/>
      <c r="K692" s="5"/>
      <c r="L692" s="5"/>
      <c r="M692" s="5"/>
      <c r="N692" s="5"/>
      <c r="O692" s="1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</row>
    <row r="693" spans="1:31" x14ac:dyDescent="0.2">
      <c r="A693" s="5"/>
      <c r="B693" s="5"/>
      <c r="C693" s="5"/>
      <c r="D693" s="5"/>
      <c r="E693" s="5"/>
      <c r="F693" s="5"/>
      <c r="G693" s="5"/>
      <c r="H693" s="24"/>
      <c r="I693" s="5"/>
      <c r="J693" s="5"/>
      <c r="K693" s="5"/>
      <c r="L693" s="5"/>
      <c r="M693" s="5"/>
      <c r="N693" s="5"/>
      <c r="O693" s="1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</row>
    <row r="694" spans="1:31" x14ac:dyDescent="0.2">
      <c r="A694" s="5"/>
      <c r="B694" s="5"/>
      <c r="C694" s="5"/>
      <c r="D694" s="5"/>
      <c r="E694" s="5"/>
      <c r="F694" s="5"/>
      <c r="G694" s="5"/>
      <c r="H694" s="24"/>
      <c r="I694" s="5"/>
      <c r="J694" s="5"/>
      <c r="K694" s="5"/>
      <c r="L694" s="5"/>
      <c r="M694" s="5"/>
      <c r="N694" s="5"/>
      <c r="O694" s="1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</row>
    <row r="695" spans="1:31" x14ac:dyDescent="0.2">
      <c r="A695" s="5"/>
      <c r="B695" s="5"/>
      <c r="C695" s="5"/>
      <c r="D695" s="5"/>
      <c r="E695" s="5"/>
      <c r="F695" s="5"/>
      <c r="G695" s="5"/>
      <c r="H695" s="24"/>
      <c r="I695" s="5"/>
      <c r="J695" s="5"/>
      <c r="K695" s="5"/>
      <c r="L695" s="5"/>
      <c r="M695" s="5"/>
      <c r="N695" s="5"/>
      <c r="O695" s="1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</row>
    <row r="696" spans="1:31" x14ac:dyDescent="0.2">
      <c r="A696" s="5"/>
      <c r="B696" s="5"/>
      <c r="C696" s="5"/>
      <c r="D696" s="5"/>
      <c r="E696" s="5"/>
      <c r="F696" s="5"/>
      <c r="G696" s="5"/>
      <c r="H696" s="24"/>
      <c r="I696" s="5"/>
      <c r="J696" s="5"/>
      <c r="K696" s="5"/>
      <c r="L696" s="5"/>
      <c r="M696" s="5"/>
      <c r="N696" s="5"/>
      <c r="O696" s="1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</row>
    <row r="697" spans="1:31" x14ac:dyDescent="0.2">
      <c r="A697" s="5"/>
      <c r="B697" s="5"/>
      <c r="C697" s="5"/>
      <c r="D697" s="5"/>
      <c r="E697" s="5"/>
      <c r="F697" s="5"/>
      <c r="G697" s="5"/>
      <c r="H697" s="24"/>
      <c r="I697" s="5"/>
      <c r="J697" s="5"/>
      <c r="K697" s="5"/>
      <c r="L697" s="5"/>
      <c r="M697" s="5"/>
      <c r="N697" s="5"/>
      <c r="O697" s="1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</row>
    <row r="698" spans="1:31" x14ac:dyDescent="0.2">
      <c r="A698" s="5"/>
      <c r="B698" s="5"/>
      <c r="C698" s="5"/>
      <c r="D698" s="5"/>
      <c r="E698" s="5"/>
      <c r="F698" s="5"/>
      <c r="G698" s="5"/>
      <c r="H698" s="24"/>
      <c r="I698" s="5"/>
      <c r="J698" s="5"/>
      <c r="K698" s="5"/>
      <c r="L698" s="5"/>
      <c r="M698" s="5"/>
      <c r="N698" s="5"/>
      <c r="O698" s="1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</row>
    <row r="699" spans="1:31" x14ac:dyDescent="0.2">
      <c r="A699" s="5"/>
      <c r="B699" s="5"/>
      <c r="C699" s="5"/>
      <c r="D699" s="5"/>
      <c r="E699" s="5"/>
      <c r="F699" s="5"/>
      <c r="G699" s="5"/>
      <c r="H699" s="24"/>
      <c r="I699" s="5"/>
      <c r="J699" s="5"/>
      <c r="K699" s="5"/>
      <c r="L699" s="5"/>
      <c r="M699" s="5"/>
      <c r="N699" s="5"/>
      <c r="O699" s="1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</row>
    <row r="700" spans="1:31" x14ac:dyDescent="0.2">
      <c r="A700" s="5"/>
      <c r="B700" s="5"/>
      <c r="C700" s="5"/>
      <c r="D700" s="5"/>
      <c r="E700" s="5"/>
      <c r="F700" s="5"/>
      <c r="G700" s="5"/>
      <c r="H700" s="24"/>
      <c r="I700" s="5"/>
      <c r="J700" s="5"/>
      <c r="K700" s="5"/>
      <c r="L700" s="5"/>
      <c r="M700" s="5"/>
      <c r="N700" s="5"/>
      <c r="O700" s="1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</row>
    <row r="701" spans="1:31" x14ac:dyDescent="0.2">
      <c r="A701" s="5"/>
      <c r="B701" s="5"/>
      <c r="C701" s="5"/>
      <c r="D701" s="5"/>
      <c r="E701" s="5"/>
      <c r="F701" s="5"/>
      <c r="G701" s="5"/>
      <c r="H701" s="24"/>
      <c r="I701" s="5"/>
      <c r="J701" s="5"/>
      <c r="K701" s="5"/>
      <c r="L701" s="5"/>
      <c r="M701" s="5"/>
      <c r="N701" s="5"/>
      <c r="O701" s="1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</row>
    <row r="702" spans="1:31" x14ac:dyDescent="0.2">
      <c r="A702" s="5"/>
      <c r="B702" s="5"/>
      <c r="C702" s="5"/>
      <c r="D702" s="5"/>
      <c r="E702" s="5"/>
      <c r="F702" s="5"/>
      <c r="G702" s="5"/>
      <c r="H702" s="24"/>
      <c r="I702" s="5"/>
      <c r="J702" s="5"/>
      <c r="K702" s="5"/>
      <c r="L702" s="5"/>
      <c r="M702" s="5"/>
      <c r="N702" s="5"/>
      <c r="O702" s="1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</row>
    <row r="703" spans="1:31" x14ac:dyDescent="0.2">
      <c r="A703" s="5"/>
      <c r="B703" s="5"/>
      <c r="C703" s="5"/>
      <c r="D703" s="5"/>
      <c r="E703" s="5"/>
      <c r="F703" s="5"/>
      <c r="G703" s="5"/>
      <c r="H703" s="24"/>
      <c r="I703" s="5"/>
      <c r="J703" s="5"/>
      <c r="K703" s="5"/>
      <c r="L703" s="5"/>
      <c r="M703" s="5"/>
      <c r="N703" s="5"/>
      <c r="O703" s="1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</row>
    <row r="704" spans="1:31" x14ac:dyDescent="0.2">
      <c r="A704" s="5"/>
      <c r="B704" s="5"/>
      <c r="C704" s="5"/>
      <c r="D704" s="5"/>
      <c r="E704" s="5"/>
      <c r="F704" s="5"/>
      <c r="G704" s="5"/>
      <c r="H704" s="24"/>
      <c r="I704" s="5"/>
      <c r="J704" s="5"/>
      <c r="K704" s="5"/>
      <c r="L704" s="5"/>
      <c r="M704" s="5"/>
      <c r="N704" s="5"/>
      <c r="O704" s="1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</row>
    <row r="705" spans="1:31" x14ac:dyDescent="0.2">
      <c r="A705" s="5"/>
      <c r="B705" s="5"/>
      <c r="C705" s="5"/>
      <c r="D705" s="5"/>
      <c r="E705" s="5"/>
      <c r="F705" s="5"/>
      <c r="G705" s="5"/>
      <c r="H705" s="24"/>
      <c r="I705" s="5"/>
      <c r="J705" s="5"/>
      <c r="K705" s="5"/>
      <c r="L705" s="5"/>
      <c r="M705" s="5"/>
      <c r="N705" s="5"/>
      <c r="O705" s="1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</row>
    <row r="706" spans="1:31" x14ac:dyDescent="0.2">
      <c r="A706" s="5"/>
      <c r="B706" s="5"/>
      <c r="C706" s="5"/>
      <c r="D706" s="5"/>
      <c r="E706" s="5"/>
      <c r="F706" s="5"/>
      <c r="G706" s="5"/>
      <c r="H706" s="24"/>
      <c r="I706" s="5"/>
      <c r="J706" s="5"/>
      <c r="K706" s="5"/>
      <c r="L706" s="5"/>
      <c r="M706" s="5"/>
      <c r="N706" s="5"/>
      <c r="O706" s="1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</row>
    <row r="707" spans="1:31" x14ac:dyDescent="0.2">
      <c r="A707" s="5"/>
      <c r="B707" s="5"/>
      <c r="C707" s="5"/>
      <c r="D707" s="5"/>
      <c r="E707" s="5"/>
      <c r="F707" s="5"/>
      <c r="G707" s="5"/>
      <c r="H707" s="24"/>
      <c r="I707" s="5"/>
      <c r="J707" s="5"/>
      <c r="K707" s="5"/>
      <c r="L707" s="5"/>
      <c r="M707" s="5"/>
      <c r="N707" s="5"/>
      <c r="O707" s="1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</row>
    <row r="708" spans="1:31" x14ac:dyDescent="0.2">
      <c r="A708" s="5"/>
      <c r="B708" s="5"/>
      <c r="C708" s="5"/>
      <c r="D708" s="5"/>
      <c r="E708" s="5"/>
      <c r="F708" s="5"/>
      <c r="G708" s="5"/>
      <c r="H708" s="24"/>
      <c r="I708" s="5"/>
      <c r="J708" s="5"/>
      <c r="K708" s="5"/>
      <c r="L708" s="5"/>
      <c r="M708" s="5"/>
      <c r="N708" s="5"/>
      <c r="O708" s="1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</row>
    <row r="709" spans="1:31" x14ac:dyDescent="0.2">
      <c r="A709" s="5"/>
      <c r="B709" s="5"/>
      <c r="C709" s="5"/>
      <c r="D709" s="5"/>
      <c r="E709" s="5"/>
      <c r="F709" s="5"/>
      <c r="G709" s="5"/>
      <c r="H709" s="24"/>
      <c r="I709" s="5"/>
      <c r="J709" s="5"/>
      <c r="K709" s="5"/>
      <c r="L709" s="5"/>
      <c r="M709" s="5"/>
      <c r="N709" s="5"/>
      <c r="O709" s="1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</row>
    <row r="710" spans="1:31" x14ac:dyDescent="0.2">
      <c r="A710" s="5"/>
      <c r="B710" s="5"/>
      <c r="C710" s="5"/>
      <c r="D710" s="5"/>
      <c r="E710" s="5"/>
      <c r="F710" s="5"/>
      <c r="G710" s="5"/>
      <c r="H710" s="24"/>
      <c r="I710" s="5"/>
      <c r="J710" s="5"/>
      <c r="K710" s="5"/>
      <c r="L710" s="5"/>
      <c r="M710" s="5"/>
      <c r="N710" s="5"/>
      <c r="O710" s="1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</row>
    <row r="711" spans="1:31" x14ac:dyDescent="0.2">
      <c r="A711" s="5"/>
      <c r="B711" s="5"/>
      <c r="C711" s="5"/>
      <c r="D711" s="5"/>
      <c r="E711" s="5"/>
      <c r="F711" s="5"/>
      <c r="G711" s="5"/>
      <c r="H711" s="24"/>
      <c r="I711" s="5"/>
      <c r="J711" s="5"/>
      <c r="K711" s="5"/>
      <c r="L711" s="5"/>
      <c r="M711" s="5"/>
      <c r="N711" s="5"/>
      <c r="O711" s="1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</row>
    <row r="712" spans="1:31" x14ac:dyDescent="0.2">
      <c r="A712" s="5"/>
      <c r="B712" s="5"/>
      <c r="C712" s="5"/>
      <c r="D712" s="5"/>
      <c r="E712" s="5"/>
      <c r="F712" s="5"/>
      <c r="G712" s="5"/>
      <c r="H712" s="24"/>
      <c r="I712" s="5"/>
      <c r="J712" s="5"/>
      <c r="K712" s="5"/>
      <c r="L712" s="5"/>
      <c r="M712" s="5"/>
      <c r="N712" s="5"/>
      <c r="O712" s="1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</row>
    <row r="713" spans="1:31" x14ac:dyDescent="0.2">
      <c r="A713" s="5"/>
      <c r="B713" s="5"/>
      <c r="C713" s="5"/>
      <c r="D713" s="5"/>
      <c r="E713" s="5"/>
      <c r="F713" s="5"/>
      <c r="G713" s="5"/>
      <c r="H713" s="24"/>
      <c r="I713" s="5"/>
      <c r="J713" s="5"/>
      <c r="K713" s="5"/>
      <c r="L713" s="5"/>
      <c r="M713" s="5"/>
      <c r="N713" s="5"/>
      <c r="O713" s="1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</row>
    <row r="714" spans="1:31" x14ac:dyDescent="0.2">
      <c r="A714" s="5"/>
      <c r="B714" s="5"/>
      <c r="C714" s="5"/>
      <c r="D714" s="5"/>
      <c r="E714" s="5"/>
      <c r="F714" s="5"/>
      <c r="G714" s="5"/>
      <c r="H714" s="24"/>
      <c r="I714" s="5"/>
      <c r="J714" s="5"/>
      <c r="K714" s="5"/>
      <c r="L714" s="5"/>
      <c r="M714" s="5"/>
      <c r="N714" s="5"/>
      <c r="O714" s="1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</row>
    <row r="715" spans="1:31" x14ac:dyDescent="0.2">
      <c r="A715" s="5"/>
      <c r="B715" s="5"/>
      <c r="C715" s="5"/>
      <c r="D715" s="5"/>
      <c r="E715" s="5"/>
      <c r="F715" s="5"/>
      <c r="G715" s="5"/>
      <c r="H715" s="24"/>
      <c r="I715" s="5"/>
      <c r="J715" s="5"/>
      <c r="K715" s="5"/>
      <c r="L715" s="5"/>
      <c r="M715" s="5"/>
      <c r="N715" s="5"/>
      <c r="O715" s="1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</row>
    <row r="716" spans="1:31" x14ac:dyDescent="0.2">
      <c r="A716" s="5"/>
      <c r="B716" s="5"/>
      <c r="C716" s="5"/>
      <c r="D716" s="5"/>
      <c r="E716" s="5"/>
      <c r="F716" s="5"/>
      <c r="G716" s="5"/>
      <c r="H716" s="24"/>
      <c r="I716" s="5"/>
      <c r="J716" s="5"/>
      <c r="K716" s="5"/>
      <c r="L716" s="5"/>
      <c r="M716" s="5"/>
      <c r="N716" s="5"/>
      <c r="O716" s="1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</row>
    <row r="717" spans="1:31" x14ac:dyDescent="0.2">
      <c r="A717" s="5"/>
      <c r="B717" s="5"/>
      <c r="C717" s="5"/>
      <c r="D717" s="5"/>
      <c r="E717" s="5"/>
      <c r="F717" s="5"/>
      <c r="G717" s="5"/>
      <c r="H717" s="24"/>
      <c r="I717" s="5"/>
      <c r="J717" s="5"/>
      <c r="K717" s="5"/>
      <c r="L717" s="5"/>
      <c r="M717" s="5"/>
      <c r="N717" s="5"/>
      <c r="O717" s="1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</row>
    <row r="718" spans="1:31" x14ac:dyDescent="0.2">
      <c r="A718" s="5"/>
      <c r="B718" s="5"/>
      <c r="C718" s="5"/>
      <c r="D718" s="5"/>
      <c r="E718" s="5"/>
      <c r="F718" s="5"/>
      <c r="G718" s="5"/>
      <c r="H718" s="24"/>
      <c r="I718" s="5"/>
      <c r="J718" s="5"/>
      <c r="K718" s="5"/>
      <c r="L718" s="5"/>
      <c r="M718" s="5"/>
      <c r="N718" s="5"/>
      <c r="O718" s="1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</row>
    <row r="719" spans="1:31" x14ac:dyDescent="0.2">
      <c r="A719" s="5"/>
      <c r="B719" s="5"/>
      <c r="C719" s="5"/>
      <c r="D719" s="5"/>
      <c r="E719" s="5"/>
      <c r="F719" s="5"/>
      <c r="G719" s="5"/>
      <c r="H719" s="24"/>
      <c r="I719" s="5"/>
      <c r="J719" s="5"/>
      <c r="K719" s="5"/>
      <c r="L719" s="5"/>
      <c r="M719" s="5"/>
      <c r="N719" s="5"/>
      <c r="O719" s="1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</row>
    <row r="720" spans="1:31" x14ac:dyDescent="0.2">
      <c r="A720" s="5"/>
      <c r="B720" s="5"/>
      <c r="C720" s="5"/>
      <c r="D720" s="5"/>
      <c r="E720" s="5"/>
      <c r="F720" s="5"/>
      <c r="G720" s="5"/>
      <c r="H720" s="24"/>
      <c r="I720" s="5"/>
      <c r="J720" s="5"/>
      <c r="K720" s="5"/>
      <c r="L720" s="5"/>
      <c r="M720" s="5"/>
      <c r="N720" s="5"/>
      <c r="O720" s="1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</row>
    <row r="721" spans="1:31" x14ac:dyDescent="0.2">
      <c r="A721" s="5"/>
      <c r="B721" s="5"/>
      <c r="C721" s="5"/>
      <c r="D721" s="5"/>
      <c r="E721" s="5"/>
      <c r="F721" s="5"/>
      <c r="G721" s="5"/>
      <c r="H721" s="24"/>
      <c r="I721" s="5"/>
      <c r="J721" s="5"/>
      <c r="K721" s="5"/>
      <c r="L721" s="5"/>
      <c r="M721" s="5"/>
      <c r="N721" s="5"/>
      <c r="O721" s="1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</row>
    <row r="722" spans="1:31" x14ac:dyDescent="0.2">
      <c r="A722" s="5"/>
      <c r="B722" s="5"/>
      <c r="C722" s="5"/>
      <c r="D722" s="5"/>
      <c r="E722" s="5"/>
      <c r="F722" s="5"/>
      <c r="G722" s="5"/>
      <c r="H722" s="24"/>
      <c r="I722" s="5"/>
      <c r="J722" s="5"/>
      <c r="K722" s="5"/>
      <c r="L722" s="5"/>
      <c r="M722" s="5"/>
      <c r="N722" s="5"/>
      <c r="O722" s="1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</row>
    <row r="723" spans="1:31" x14ac:dyDescent="0.2">
      <c r="A723" s="5"/>
      <c r="B723" s="5"/>
      <c r="C723" s="5"/>
      <c r="D723" s="5"/>
      <c r="E723" s="5"/>
      <c r="F723" s="5"/>
      <c r="G723" s="5"/>
      <c r="H723" s="24"/>
      <c r="I723" s="5"/>
      <c r="J723" s="5"/>
      <c r="K723" s="5"/>
      <c r="L723" s="5"/>
      <c r="M723" s="5"/>
      <c r="N723" s="5"/>
      <c r="O723" s="1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</row>
    <row r="724" spans="1:31" x14ac:dyDescent="0.2">
      <c r="A724" s="5"/>
      <c r="B724" s="5"/>
      <c r="C724" s="5"/>
      <c r="D724" s="5"/>
      <c r="E724" s="5"/>
      <c r="F724" s="5"/>
      <c r="G724" s="5"/>
      <c r="H724" s="24"/>
      <c r="I724" s="5"/>
      <c r="J724" s="5"/>
      <c r="K724" s="5"/>
      <c r="L724" s="5"/>
      <c r="M724" s="5"/>
      <c r="N724" s="5"/>
      <c r="O724" s="1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</row>
    <row r="725" spans="1:31" x14ac:dyDescent="0.2">
      <c r="A725" s="5"/>
      <c r="B725" s="5"/>
      <c r="C725" s="5"/>
      <c r="D725" s="5"/>
      <c r="E725" s="5"/>
      <c r="F725" s="5"/>
      <c r="G725" s="5"/>
      <c r="H725" s="24"/>
      <c r="I725" s="5"/>
      <c r="J725" s="5"/>
      <c r="K725" s="5"/>
      <c r="L725" s="5"/>
      <c r="M725" s="5"/>
      <c r="N725" s="5"/>
      <c r="O725" s="1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</row>
    <row r="726" spans="1:31" x14ac:dyDescent="0.2">
      <c r="A726" s="5"/>
      <c r="B726" s="5"/>
      <c r="C726" s="5"/>
      <c r="D726" s="5"/>
      <c r="E726" s="5"/>
      <c r="F726" s="5"/>
      <c r="G726" s="5"/>
      <c r="H726" s="24"/>
      <c r="I726" s="5"/>
      <c r="J726" s="5"/>
      <c r="K726" s="5"/>
      <c r="L726" s="5"/>
      <c r="M726" s="5"/>
      <c r="N726" s="5"/>
      <c r="O726" s="1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</row>
    <row r="727" spans="1:31" x14ac:dyDescent="0.2">
      <c r="A727" s="5"/>
      <c r="B727" s="5"/>
      <c r="C727" s="5"/>
      <c r="D727" s="5"/>
      <c r="E727" s="5"/>
      <c r="F727" s="5"/>
      <c r="G727" s="5"/>
      <c r="H727" s="24"/>
      <c r="I727" s="5"/>
      <c r="J727" s="5"/>
      <c r="K727" s="5"/>
      <c r="L727" s="5"/>
      <c r="M727" s="5"/>
      <c r="N727" s="5"/>
      <c r="O727" s="1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</row>
    <row r="728" spans="1:31" x14ac:dyDescent="0.2">
      <c r="A728" s="5"/>
      <c r="B728" s="5"/>
      <c r="C728" s="5"/>
      <c r="D728" s="5"/>
      <c r="E728" s="5"/>
      <c r="F728" s="5"/>
      <c r="G728" s="5"/>
      <c r="H728" s="24"/>
      <c r="I728" s="5"/>
      <c r="J728" s="5"/>
      <c r="K728" s="5"/>
      <c r="L728" s="5"/>
      <c r="M728" s="5"/>
      <c r="N728" s="5"/>
      <c r="O728" s="1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</row>
    <row r="729" spans="1:31" x14ac:dyDescent="0.2">
      <c r="A729" s="5"/>
      <c r="B729" s="5"/>
      <c r="C729" s="5"/>
      <c r="D729" s="5"/>
      <c r="E729" s="5"/>
      <c r="F729" s="5"/>
      <c r="G729" s="5"/>
      <c r="H729" s="24"/>
      <c r="I729" s="5"/>
      <c r="J729" s="5"/>
      <c r="K729" s="5"/>
      <c r="L729" s="5"/>
      <c r="M729" s="5"/>
      <c r="N729" s="5"/>
      <c r="O729" s="1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</row>
    <row r="730" spans="1:31" x14ac:dyDescent="0.2">
      <c r="A730" s="5"/>
      <c r="B730" s="5"/>
      <c r="C730" s="5"/>
      <c r="D730" s="5"/>
      <c r="E730" s="5"/>
      <c r="F730" s="5"/>
      <c r="G730" s="5"/>
      <c r="H730" s="24"/>
      <c r="I730" s="5"/>
      <c r="J730" s="5"/>
      <c r="K730" s="5"/>
      <c r="L730" s="5"/>
      <c r="M730" s="5"/>
      <c r="N730" s="5"/>
      <c r="O730" s="1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</row>
    <row r="731" spans="1:31" x14ac:dyDescent="0.2">
      <c r="A731" s="5"/>
      <c r="B731" s="5"/>
      <c r="C731" s="5"/>
      <c r="D731" s="5"/>
      <c r="E731" s="5"/>
      <c r="F731" s="5"/>
      <c r="G731" s="5"/>
      <c r="H731" s="24"/>
      <c r="I731" s="5"/>
      <c r="J731" s="5"/>
      <c r="K731" s="5"/>
      <c r="L731" s="5"/>
      <c r="M731" s="5"/>
      <c r="N731" s="5"/>
      <c r="O731" s="1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</row>
    <row r="732" spans="1:31" x14ac:dyDescent="0.2">
      <c r="A732" s="5"/>
      <c r="B732" s="5"/>
      <c r="C732" s="5"/>
      <c r="D732" s="5"/>
      <c r="E732" s="5"/>
      <c r="F732" s="5"/>
      <c r="G732" s="5"/>
      <c r="H732" s="24"/>
      <c r="I732" s="5"/>
      <c r="J732" s="5"/>
      <c r="K732" s="5"/>
      <c r="L732" s="5"/>
      <c r="M732" s="5"/>
      <c r="N732" s="5"/>
      <c r="O732" s="1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</row>
    <row r="733" spans="1:31" x14ac:dyDescent="0.2">
      <c r="A733" s="5"/>
      <c r="B733" s="5"/>
      <c r="C733" s="5"/>
      <c r="D733" s="5"/>
      <c r="E733" s="5"/>
      <c r="F733" s="5"/>
      <c r="G733" s="5"/>
      <c r="H733" s="24"/>
      <c r="I733" s="5"/>
      <c r="J733" s="5"/>
      <c r="K733" s="5"/>
      <c r="L733" s="5"/>
      <c r="M733" s="5"/>
      <c r="N733" s="5"/>
      <c r="O733" s="1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</row>
    <row r="734" spans="1:31" x14ac:dyDescent="0.2">
      <c r="A734" s="5"/>
      <c r="B734" s="5"/>
      <c r="C734" s="5"/>
      <c r="D734" s="5"/>
      <c r="E734" s="5"/>
      <c r="F734" s="5"/>
      <c r="G734" s="5"/>
      <c r="H734" s="24"/>
      <c r="I734" s="5"/>
      <c r="J734" s="5"/>
      <c r="K734" s="5"/>
      <c r="L734" s="5"/>
      <c r="M734" s="5"/>
      <c r="N734" s="5"/>
      <c r="O734" s="1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</row>
    <row r="735" spans="1:31" x14ac:dyDescent="0.2">
      <c r="A735" s="5"/>
      <c r="B735" s="5"/>
      <c r="C735" s="5"/>
      <c r="D735" s="5"/>
      <c r="E735" s="5"/>
      <c r="F735" s="5"/>
      <c r="G735" s="5"/>
      <c r="H735" s="24"/>
      <c r="I735" s="5"/>
      <c r="J735" s="5"/>
      <c r="K735" s="5"/>
      <c r="L735" s="5"/>
      <c r="M735" s="5"/>
      <c r="N735" s="5"/>
      <c r="O735" s="1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</row>
    <row r="736" spans="1:31" x14ac:dyDescent="0.2">
      <c r="A736" s="5"/>
      <c r="B736" s="5"/>
      <c r="C736" s="5"/>
      <c r="D736" s="5"/>
      <c r="E736" s="5"/>
      <c r="F736" s="5"/>
      <c r="G736" s="5"/>
      <c r="H736" s="24"/>
      <c r="I736" s="5"/>
      <c r="J736" s="5"/>
      <c r="K736" s="5"/>
      <c r="L736" s="5"/>
      <c r="M736" s="5"/>
      <c r="N736" s="5"/>
      <c r="O736" s="1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</row>
    <row r="737" spans="1:31" x14ac:dyDescent="0.2">
      <c r="A737" s="5"/>
      <c r="B737" s="5"/>
      <c r="C737" s="5"/>
      <c r="D737" s="5"/>
      <c r="E737" s="5"/>
      <c r="F737" s="5"/>
      <c r="G737" s="5"/>
      <c r="H737" s="24"/>
      <c r="I737" s="5"/>
      <c r="J737" s="5"/>
      <c r="K737" s="5"/>
      <c r="L737" s="5"/>
      <c r="M737" s="5"/>
      <c r="N737" s="5"/>
      <c r="O737" s="1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</row>
    <row r="738" spans="1:31" x14ac:dyDescent="0.2">
      <c r="A738" s="5"/>
      <c r="B738" s="5"/>
      <c r="C738" s="5"/>
      <c r="D738" s="5"/>
      <c r="E738" s="5"/>
      <c r="F738" s="5"/>
      <c r="G738" s="5"/>
      <c r="H738" s="24"/>
      <c r="I738" s="5"/>
      <c r="J738" s="5"/>
      <c r="K738" s="5"/>
      <c r="L738" s="5"/>
      <c r="M738" s="5"/>
      <c r="N738" s="5"/>
      <c r="O738" s="1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</row>
    <row r="739" spans="1:31" x14ac:dyDescent="0.2">
      <c r="A739" s="5"/>
      <c r="B739" s="5"/>
      <c r="C739" s="5"/>
      <c r="D739" s="5"/>
      <c r="E739" s="5"/>
      <c r="F739" s="5"/>
      <c r="G739" s="5"/>
      <c r="H739" s="24"/>
      <c r="I739" s="5"/>
      <c r="J739" s="5"/>
      <c r="K739" s="5"/>
      <c r="L739" s="5"/>
      <c r="M739" s="5"/>
      <c r="N739" s="5"/>
      <c r="O739" s="1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</row>
    <row r="740" spans="1:31" x14ac:dyDescent="0.2">
      <c r="A740" s="5"/>
      <c r="B740" s="5"/>
      <c r="C740" s="5"/>
      <c r="D740" s="5"/>
      <c r="E740" s="5"/>
      <c r="F740" s="5"/>
      <c r="G740" s="5"/>
      <c r="H740" s="24"/>
      <c r="I740" s="5"/>
      <c r="J740" s="5"/>
      <c r="K740" s="5"/>
      <c r="L740" s="5"/>
      <c r="M740" s="5"/>
      <c r="N740" s="5"/>
      <c r="O740" s="1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</row>
    <row r="741" spans="1:31" x14ac:dyDescent="0.2">
      <c r="A741" s="5"/>
      <c r="B741" s="5"/>
      <c r="C741" s="5"/>
      <c r="D741" s="5"/>
      <c r="E741" s="5"/>
      <c r="F741" s="5"/>
      <c r="G741" s="5"/>
      <c r="H741" s="24"/>
      <c r="I741" s="5"/>
      <c r="J741" s="5"/>
      <c r="K741" s="5"/>
      <c r="L741" s="5"/>
      <c r="M741" s="5"/>
      <c r="N741" s="5"/>
      <c r="O741" s="1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</row>
    <row r="742" spans="1:31" x14ac:dyDescent="0.2">
      <c r="A742" s="5"/>
      <c r="B742" s="5"/>
      <c r="C742" s="5"/>
      <c r="D742" s="5"/>
      <c r="E742" s="5"/>
      <c r="F742" s="5"/>
      <c r="G742" s="5"/>
      <c r="H742" s="24"/>
      <c r="I742" s="5"/>
      <c r="J742" s="5"/>
      <c r="K742" s="5"/>
      <c r="L742" s="5"/>
      <c r="M742" s="5"/>
      <c r="N742" s="5"/>
      <c r="O742" s="1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</row>
    <row r="743" spans="1:31" x14ac:dyDescent="0.2">
      <c r="A743" s="5"/>
      <c r="B743" s="5"/>
      <c r="C743" s="5"/>
      <c r="D743" s="5"/>
      <c r="E743" s="5"/>
      <c r="F743" s="5"/>
      <c r="G743" s="5"/>
      <c r="H743" s="24"/>
      <c r="I743" s="5"/>
      <c r="J743" s="5"/>
      <c r="K743" s="5"/>
      <c r="L743" s="5"/>
      <c r="M743" s="5"/>
      <c r="N743" s="5"/>
      <c r="O743" s="1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</row>
    <row r="744" spans="1:31" x14ac:dyDescent="0.2">
      <c r="A744" s="5"/>
      <c r="B744" s="5"/>
      <c r="C744" s="5"/>
      <c r="D744" s="5"/>
      <c r="E744" s="5"/>
      <c r="F744" s="5"/>
      <c r="G744" s="5"/>
      <c r="H744" s="24"/>
      <c r="I744" s="5"/>
      <c r="J744" s="5"/>
      <c r="K744" s="5"/>
      <c r="L744" s="5"/>
      <c r="M744" s="5"/>
      <c r="N744" s="5"/>
      <c r="O744" s="1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</row>
    <row r="745" spans="1:31" x14ac:dyDescent="0.2">
      <c r="A745" s="5"/>
      <c r="B745" s="5"/>
      <c r="C745" s="5"/>
      <c r="D745" s="5"/>
      <c r="E745" s="5"/>
      <c r="F745" s="5"/>
      <c r="G745" s="5"/>
      <c r="H745" s="24"/>
      <c r="I745" s="5"/>
      <c r="J745" s="5"/>
      <c r="K745" s="5"/>
      <c r="L745" s="5"/>
      <c r="M745" s="5"/>
      <c r="N745" s="5"/>
      <c r="O745" s="1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</row>
    <row r="746" spans="1:31" x14ac:dyDescent="0.2">
      <c r="A746" s="5"/>
      <c r="B746" s="5"/>
      <c r="C746" s="5"/>
      <c r="D746" s="5"/>
      <c r="E746" s="5"/>
      <c r="F746" s="5"/>
      <c r="G746" s="5"/>
      <c r="H746" s="24"/>
      <c r="I746" s="5"/>
      <c r="J746" s="5"/>
      <c r="K746" s="5"/>
      <c r="L746" s="5"/>
      <c r="M746" s="5"/>
      <c r="N746" s="5"/>
      <c r="O746" s="1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</row>
    <row r="747" spans="1:31" x14ac:dyDescent="0.2">
      <c r="A747" s="5"/>
      <c r="B747" s="5"/>
      <c r="C747" s="5"/>
      <c r="D747" s="5"/>
      <c r="E747" s="5"/>
      <c r="F747" s="5"/>
      <c r="G747" s="5"/>
      <c r="H747" s="24"/>
      <c r="I747" s="5"/>
      <c r="J747" s="5"/>
      <c r="K747" s="5"/>
      <c r="L747" s="5"/>
      <c r="M747" s="5"/>
      <c r="N747" s="5"/>
      <c r="O747" s="1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</row>
    <row r="748" spans="1:31" x14ac:dyDescent="0.2">
      <c r="A748" s="5"/>
      <c r="B748" s="5"/>
      <c r="C748" s="5"/>
      <c r="D748" s="5"/>
      <c r="E748" s="5"/>
      <c r="F748" s="5"/>
      <c r="G748" s="5"/>
      <c r="H748" s="24"/>
      <c r="I748" s="5"/>
      <c r="J748" s="5"/>
      <c r="K748" s="5"/>
      <c r="L748" s="5"/>
      <c r="M748" s="5"/>
      <c r="N748" s="5"/>
      <c r="O748" s="1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</row>
    <row r="749" spans="1:31" x14ac:dyDescent="0.2">
      <c r="A749" s="5"/>
      <c r="B749" s="5"/>
      <c r="C749" s="5"/>
      <c r="D749" s="5"/>
      <c r="E749" s="5"/>
      <c r="F749" s="5"/>
      <c r="G749" s="5"/>
      <c r="H749" s="24"/>
      <c r="I749" s="5"/>
      <c r="J749" s="5"/>
      <c r="K749" s="5"/>
      <c r="L749" s="5"/>
      <c r="M749" s="5"/>
      <c r="N749" s="5"/>
      <c r="O749" s="1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</row>
    <row r="750" spans="1:31" x14ac:dyDescent="0.2">
      <c r="A750" s="5"/>
      <c r="B750" s="5"/>
      <c r="C750" s="5"/>
      <c r="D750" s="5"/>
      <c r="E750" s="5"/>
      <c r="F750" s="5"/>
      <c r="G750" s="5"/>
      <c r="H750" s="24"/>
      <c r="I750" s="5"/>
      <c r="J750" s="5"/>
      <c r="K750" s="5"/>
      <c r="L750" s="5"/>
      <c r="M750" s="5"/>
      <c r="N750" s="5"/>
      <c r="O750" s="1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</row>
    <row r="751" spans="1:31" x14ac:dyDescent="0.2">
      <c r="A751" s="5"/>
      <c r="B751" s="5"/>
      <c r="C751" s="5"/>
      <c r="D751" s="5"/>
      <c r="E751" s="5"/>
      <c r="F751" s="5"/>
      <c r="G751" s="5"/>
      <c r="H751" s="24"/>
      <c r="I751" s="5"/>
      <c r="J751" s="5"/>
      <c r="K751" s="5"/>
      <c r="L751" s="5"/>
      <c r="M751" s="5"/>
      <c r="N751" s="5"/>
      <c r="O751" s="1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</row>
    <row r="752" spans="1:31" x14ac:dyDescent="0.2">
      <c r="A752" s="5"/>
      <c r="B752" s="5"/>
      <c r="C752" s="5"/>
      <c r="D752" s="5"/>
      <c r="E752" s="5"/>
      <c r="F752" s="5"/>
      <c r="G752" s="5"/>
      <c r="H752" s="24"/>
      <c r="I752" s="5"/>
      <c r="J752" s="5"/>
      <c r="K752" s="5"/>
      <c r="L752" s="5"/>
      <c r="M752" s="5"/>
      <c r="N752" s="5"/>
      <c r="O752" s="1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</row>
    <row r="753" spans="1:31" x14ac:dyDescent="0.2">
      <c r="A753" s="5"/>
      <c r="B753" s="5"/>
      <c r="C753" s="5"/>
      <c r="D753" s="5"/>
      <c r="E753" s="5"/>
      <c r="F753" s="5"/>
      <c r="G753" s="5"/>
      <c r="H753" s="24"/>
      <c r="I753" s="5"/>
      <c r="J753" s="5"/>
      <c r="K753" s="5"/>
      <c r="L753" s="5"/>
      <c r="M753" s="5"/>
      <c r="N753" s="5"/>
      <c r="O753" s="1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</row>
    <row r="754" spans="1:31" x14ac:dyDescent="0.2">
      <c r="A754" s="5"/>
      <c r="B754" s="5"/>
      <c r="C754" s="5"/>
      <c r="D754" s="5"/>
      <c r="E754" s="5"/>
      <c r="F754" s="5"/>
      <c r="G754" s="5"/>
      <c r="H754" s="24"/>
      <c r="I754" s="5"/>
      <c r="J754" s="5"/>
      <c r="K754" s="5"/>
      <c r="L754" s="5"/>
      <c r="M754" s="5"/>
      <c r="N754" s="5"/>
      <c r="O754" s="1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</row>
    <row r="755" spans="1:31" x14ac:dyDescent="0.2">
      <c r="A755" s="5"/>
      <c r="B755" s="5"/>
      <c r="C755" s="5"/>
      <c r="D755" s="5"/>
      <c r="E755" s="5"/>
      <c r="F755" s="5"/>
      <c r="G755" s="5"/>
      <c r="H755" s="24"/>
      <c r="I755" s="5"/>
      <c r="J755" s="5"/>
      <c r="K755" s="5"/>
      <c r="L755" s="5"/>
      <c r="M755" s="5"/>
      <c r="N755" s="5"/>
      <c r="O755" s="1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</row>
    <row r="756" spans="1:31" x14ac:dyDescent="0.2">
      <c r="A756" s="5"/>
      <c r="B756" s="5"/>
      <c r="C756" s="5"/>
      <c r="D756" s="5"/>
      <c r="E756" s="5"/>
      <c r="F756" s="5"/>
      <c r="G756" s="5"/>
      <c r="H756" s="24"/>
      <c r="I756" s="5"/>
      <c r="J756" s="5"/>
      <c r="K756" s="5"/>
      <c r="L756" s="5"/>
      <c r="M756" s="5"/>
      <c r="N756" s="5"/>
      <c r="O756" s="1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</row>
    <row r="757" spans="1:31" x14ac:dyDescent="0.2">
      <c r="A757" s="5"/>
      <c r="B757" s="5"/>
      <c r="C757" s="5"/>
      <c r="D757" s="5"/>
      <c r="E757" s="5"/>
      <c r="F757" s="5"/>
      <c r="G757" s="5"/>
      <c r="H757" s="24"/>
      <c r="I757" s="5"/>
      <c r="J757" s="5"/>
      <c r="K757" s="5"/>
      <c r="L757" s="5"/>
      <c r="M757" s="5"/>
      <c r="N757" s="5"/>
      <c r="O757" s="1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</row>
    <row r="758" spans="1:31" x14ac:dyDescent="0.2">
      <c r="A758" s="5"/>
      <c r="B758" s="5"/>
      <c r="C758" s="5"/>
      <c r="D758" s="5"/>
      <c r="E758" s="5"/>
      <c r="F758" s="5"/>
      <c r="G758" s="5"/>
      <c r="H758" s="24"/>
      <c r="I758" s="5"/>
      <c r="J758" s="5"/>
      <c r="K758" s="5"/>
      <c r="L758" s="5"/>
      <c r="M758" s="5"/>
      <c r="N758" s="5"/>
      <c r="O758" s="1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</row>
    <row r="759" spans="1:31" x14ac:dyDescent="0.2">
      <c r="A759" s="5"/>
      <c r="B759" s="5"/>
      <c r="C759" s="5"/>
      <c r="D759" s="5"/>
      <c r="E759" s="5"/>
      <c r="F759" s="5"/>
      <c r="G759" s="5"/>
      <c r="H759" s="24"/>
      <c r="I759" s="5"/>
      <c r="J759" s="5"/>
      <c r="K759" s="5"/>
      <c r="L759" s="5"/>
      <c r="M759" s="5"/>
      <c r="N759" s="5"/>
      <c r="O759" s="1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</row>
    <row r="760" spans="1:31" x14ac:dyDescent="0.2">
      <c r="A760" s="5"/>
      <c r="B760" s="5"/>
      <c r="C760" s="5"/>
      <c r="D760" s="5"/>
      <c r="E760" s="5"/>
      <c r="F760" s="5"/>
      <c r="G760" s="5"/>
      <c r="H760" s="24"/>
      <c r="I760" s="5"/>
      <c r="J760" s="5"/>
      <c r="K760" s="5"/>
      <c r="L760" s="5"/>
      <c r="M760" s="5"/>
      <c r="N760" s="5"/>
      <c r="O760" s="1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</row>
    <row r="761" spans="1:31" x14ac:dyDescent="0.2">
      <c r="A761" s="5"/>
      <c r="B761" s="5"/>
      <c r="C761" s="5"/>
      <c r="D761" s="5"/>
      <c r="E761" s="5"/>
      <c r="F761" s="5"/>
      <c r="G761" s="5"/>
      <c r="H761" s="24"/>
      <c r="I761" s="5"/>
      <c r="J761" s="5"/>
      <c r="K761" s="5"/>
      <c r="L761" s="5"/>
      <c r="M761" s="5"/>
      <c r="N761" s="5"/>
      <c r="O761" s="1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</row>
    <row r="762" spans="1:31" x14ac:dyDescent="0.2">
      <c r="A762" s="5"/>
      <c r="B762" s="5"/>
      <c r="C762" s="5"/>
      <c r="D762" s="5"/>
      <c r="E762" s="5"/>
      <c r="F762" s="5"/>
      <c r="G762" s="5"/>
      <c r="H762" s="24"/>
      <c r="I762" s="5"/>
      <c r="J762" s="5"/>
      <c r="K762" s="5"/>
      <c r="L762" s="5"/>
      <c r="M762" s="5"/>
      <c r="N762" s="5"/>
      <c r="O762" s="1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</row>
    <row r="763" spans="1:31" x14ac:dyDescent="0.2">
      <c r="A763" s="5"/>
      <c r="B763" s="5"/>
      <c r="C763" s="5"/>
      <c r="D763" s="5"/>
      <c r="E763" s="5"/>
      <c r="F763" s="5"/>
      <c r="G763" s="5"/>
      <c r="H763" s="24"/>
      <c r="I763" s="5"/>
      <c r="J763" s="5"/>
      <c r="K763" s="5"/>
      <c r="L763" s="5"/>
      <c r="M763" s="5"/>
      <c r="N763" s="5"/>
      <c r="O763" s="1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</row>
    <row r="764" spans="1:31" x14ac:dyDescent="0.2">
      <c r="A764" s="5"/>
      <c r="B764" s="5"/>
      <c r="C764" s="5"/>
      <c r="D764" s="5"/>
      <c r="E764" s="5"/>
      <c r="F764" s="5"/>
      <c r="G764" s="5"/>
      <c r="H764" s="24"/>
      <c r="I764" s="5"/>
      <c r="J764" s="5"/>
      <c r="K764" s="5"/>
      <c r="L764" s="5"/>
      <c r="M764" s="5"/>
      <c r="N764" s="5"/>
      <c r="O764" s="1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</row>
    <row r="765" spans="1:31" x14ac:dyDescent="0.2">
      <c r="A765" s="5"/>
      <c r="B765" s="5"/>
      <c r="C765" s="5"/>
      <c r="D765" s="5"/>
      <c r="E765" s="5"/>
      <c r="F765" s="5"/>
      <c r="G765" s="5"/>
      <c r="H765" s="24"/>
      <c r="I765" s="5"/>
      <c r="J765" s="5"/>
      <c r="K765" s="5"/>
      <c r="L765" s="5"/>
      <c r="M765" s="5"/>
      <c r="N765" s="5"/>
      <c r="O765" s="1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</row>
    <row r="766" spans="1:31" x14ac:dyDescent="0.2">
      <c r="A766" s="5"/>
      <c r="B766" s="5"/>
      <c r="C766" s="5"/>
      <c r="D766" s="5"/>
      <c r="E766" s="5"/>
      <c r="F766" s="5"/>
      <c r="G766" s="5"/>
      <c r="H766" s="24"/>
      <c r="I766" s="5"/>
      <c r="J766" s="5"/>
      <c r="K766" s="5"/>
      <c r="L766" s="5"/>
      <c r="M766" s="5"/>
      <c r="N766" s="5"/>
      <c r="O766" s="1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</row>
    <row r="767" spans="1:31" x14ac:dyDescent="0.2">
      <c r="A767" s="5"/>
      <c r="B767" s="5"/>
      <c r="C767" s="5"/>
      <c r="D767" s="5"/>
      <c r="E767" s="5"/>
      <c r="F767" s="5"/>
      <c r="G767" s="5"/>
      <c r="H767" s="24"/>
      <c r="I767" s="5"/>
      <c r="J767" s="5"/>
      <c r="K767" s="5"/>
      <c r="L767" s="5"/>
      <c r="M767" s="5"/>
      <c r="N767" s="5"/>
      <c r="O767" s="1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</row>
    <row r="768" spans="1:31" x14ac:dyDescent="0.2">
      <c r="A768" s="5"/>
      <c r="B768" s="5"/>
      <c r="C768" s="5"/>
      <c r="D768" s="5"/>
      <c r="E768" s="5"/>
      <c r="F768" s="5"/>
      <c r="G768" s="5"/>
      <c r="H768" s="24"/>
      <c r="I768" s="5"/>
      <c r="J768" s="5"/>
      <c r="K768" s="5"/>
      <c r="L768" s="5"/>
      <c r="M768" s="5"/>
      <c r="N768" s="5"/>
      <c r="O768" s="1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</row>
    <row r="769" spans="1:31" x14ac:dyDescent="0.2">
      <c r="A769" s="5"/>
      <c r="B769" s="5"/>
      <c r="C769" s="5"/>
      <c r="D769" s="5"/>
      <c r="E769" s="5"/>
      <c r="F769" s="5"/>
      <c r="G769" s="5"/>
      <c r="H769" s="24"/>
      <c r="I769" s="5"/>
      <c r="J769" s="5"/>
      <c r="K769" s="5"/>
      <c r="L769" s="5"/>
      <c r="M769" s="5"/>
      <c r="N769" s="5"/>
      <c r="O769" s="1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</row>
    <row r="770" spans="1:31" x14ac:dyDescent="0.2">
      <c r="A770" s="5"/>
      <c r="B770" s="5"/>
      <c r="C770" s="5"/>
      <c r="D770" s="5"/>
      <c r="E770" s="5"/>
      <c r="F770" s="5"/>
      <c r="G770" s="5"/>
      <c r="H770" s="24"/>
      <c r="I770" s="5"/>
      <c r="J770" s="5"/>
      <c r="K770" s="5"/>
      <c r="L770" s="5"/>
      <c r="M770" s="5"/>
      <c r="N770" s="5"/>
      <c r="O770" s="1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</row>
    <row r="771" spans="1:31" x14ac:dyDescent="0.2">
      <c r="A771" s="5"/>
      <c r="B771" s="5"/>
      <c r="C771" s="5"/>
      <c r="D771" s="5"/>
      <c r="E771" s="5"/>
      <c r="F771" s="5"/>
      <c r="G771" s="5"/>
      <c r="H771" s="24"/>
      <c r="I771" s="5"/>
      <c r="J771" s="5"/>
      <c r="K771" s="5"/>
      <c r="L771" s="5"/>
      <c r="M771" s="5"/>
      <c r="N771" s="5"/>
      <c r="O771" s="1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</row>
    <row r="772" spans="1:31" x14ac:dyDescent="0.2">
      <c r="A772" s="5"/>
      <c r="B772" s="5"/>
      <c r="C772" s="5"/>
      <c r="D772" s="5"/>
      <c r="E772" s="5"/>
      <c r="F772" s="5"/>
      <c r="G772" s="5"/>
      <c r="H772" s="24"/>
      <c r="I772" s="5"/>
      <c r="J772" s="5"/>
      <c r="K772" s="5"/>
      <c r="L772" s="5"/>
      <c r="M772" s="5"/>
      <c r="N772" s="5"/>
      <c r="O772" s="1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</row>
    <row r="773" spans="1:31" x14ac:dyDescent="0.2">
      <c r="A773" s="5"/>
      <c r="B773" s="5"/>
      <c r="C773" s="5"/>
      <c r="D773" s="5"/>
      <c r="E773" s="5"/>
      <c r="F773" s="5"/>
      <c r="G773" s="5"/>
      <c r="H773" s="24"/>
      <c r="I773" s="5"/>
      <c r="J773" s="5"/>
      <c r="K773" s="5"/>
      <c r="L773" s="5"/>
      <c r="M773" s="5"/>
      <c r="N773" s="5"/>
      <c r="O773" s="1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</row>
    <row r="774" spans="1:31" x14ac:dyDescent="0.2">
      <c r="A774" s="5"/>
      <c r="B774" s="5"/>
      <c r="C774" s="5"/>
      <c r="D774" s="5"/>
      <c r="E774" s="5"/>
      <c r="F774" s="5"/>
      <c r="G774" s="5"/>
      <c r="H774" s="24"/>
      <c r="I774" s="5"/>
      <c r="J774" s="5"/>
      <c r="K774" s="5"/>
      <c r="L774" s="5"/>
      <c r="M774" s="5"/>
      <c r="N774" s="5"/>
      <c r="O774" s="1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</row>
    <row r="775" spans="1:31" x14ac:dyDescent="0.2">
      <c r="A775" s="5"/>
      <c r="B775" s="5"/>
      <c r="C775" s="5"/>
      <c r="D775" s="5"/>
      <c r="E775" s="5"/>
      <c r="F775" s="5"/>
      <c r="G775" s="5"/>
      <c r="H775" s="24"/>
      <c r="I775" s="5"/>
      <c r="J775" s="5"/>
      <c r="K775" s="5"/>
      <c r="L775" s="5"/>
      <c r="M775" s="5"/>
      <c r="N775" s="5"/>
      <c r="O775" s="1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</row>
    <row r="776" spans="1:31" x14ac:dyDescent="0.2">
      <c r="A776" s="5"/>
      <c r="B776" s="5"/>
      <c r="C776" s="5"/>
      <c r="D776" s="5"/>
      <c r="E776" s="5"/>
      <c r="F776" s="5"/>
      <c r="G776" s="5"/>
      <c r="H776" s="24"/>
      <c r="I776" s="5"/>
      <c r="J776" s="5"/>
      <c r="K776" s="5"/>
      <c r="L776" s="5"/>
      <c r="M776" s="5"/>
      <c r="N776" s="5"/>
      <c r="O776" s="1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</row>
    <row r="777" spans="1:31" x14ac:dyDescent="0.2">
      <c r="A777" s="5"/>
      <c r="B777" s="5"/>
      <c r="C777" s="5"/>
      <c r="D777" s="5"/>
      <c r="E777" s="5"/>
      <c r="F777" s="5"/>
      <c r="G777" s="5"/>
      <c r="H777" s="24"/>
      <c r="I777" s="5"/>
      <c r="J777" s="5"/>
      <c r="K777" s="5"/>
      <c r="L777" s="5"/>
      <c r="M777" s="5"/>
      <c r="N777" s="5"/>
      <c r="O777" s="1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</row>
    <row r="778" spans="1:31" x14ac:dyDescent="0.2">
      <c r="A778" s="5"/>
      <c r="B778" s="5"/>
      <c r="C778" s="5"/>
      <c r="D778" s="5"/>
      <c r="E778" s="5"/>
      <c r="F778" s="5"/>
      <c r="G778" s="5"/>
      <c r="H778" s="24"/>
      <c r="I778" s="5"/>
      <c r="J778" s="5"/>
      <c r="K778" s="5"/>
      <c r="L778" s="5"/>
      <c r="M778" s="5"/>
      <c r="N778" s="5"/>
      <c r="O778" s="1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</row>
    <row r="779" spans="1:31" x14ac:dyDescent="0.2">
      <c r="A779" s="5"/>
      <c r="B779" s="5"/>
      <c r="C779" s="5"/>
      <c r="D779" s="5"/>
      <c r="E779" s="5"/>
      <c r="F779" s="5"/>
      <c r="G779" s="5"/>
      <c r="H779" s="24"/>
      <c r="I779" s="5"/>
      <c r="J779" s="5"/>
      <c r="K779" s="5"/>
      <c r="L779" s="5"/>
      <c r="M779" s="5"/>
      <c r="N779" s="5"/>
      <c r="O779" s="1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</row>
    <row r="780" spans="1:31" x14ac:dyDescent="0.2">
      <c r="A780" s="5"/>
      <c r="B780" s="5"/>
      <c r="C780" s="5"/>
      <c r="D780" s="5"/>
      <c r="E780" s="5"/>
      <c r="F780" s="5"/>
      <c r="G780" s="5"/>
      <c r="H780" s="24"/>
      <c r="I780" s="5"/>
      <c r="J780" s="5"/>
      <c r="K780" s="5"/>
      <c r="L780" s="5"/>
      <c r="M780" s="5"/>
      <c r="N780" s="5"/>
      <c r="O780" s="1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</row>
    <row r="781" spans="1:31" x14ac:dyDescent="0.2">
      <c r="A781" s="5"/>
      <c r="B781" s="5"/>
      <c r="C781" s="5"/>
      <c r="D781" s="5"/>
      <c r="E781" s="5"/>
      <c r="F781" s="5"/>
      <c r="G781" s="5"/>
      <c r="H781" s="24"/>
      <c r="I781" s="5"/>
      <c r="J781" s="5"/>
      <c r="K781" s="5"/>
      <c r="L781" s="5"/>
      <c r="M781" s="5"/>
      <c r="N781" s="5"/>
      <c r="O781" s="1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</row>
    <row r="782" spans="1:31" x14ac:dyDescent="0.2">
      <c r="A782" s="5"/>
      <c r="B782" s="5"/>
      <c r="C782" s="5"/>
      <c r="D782" s="5"/>
      <c r="E782" s="5"/>
      <c r="F782" s="5"/>
      <c r="G782" s="5"/>
      <c r="H782" s="24"/>
      <c r="I782" s="5"/>
      <c r="J782" s="5"/>
      <c r="K782" s="5"/>
      <c r="L782" s="5"/>
      <c r="M782" s="5"/>
      <c r="N782" s="5"/>
      <c r="O782" s="1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</row>
    <row r="783" spans="1:31" x14ac:dyDescent="0.2">
      <c r="A783" s="5"/>
      <c r="B783" s="5"/>
      <c r="C783" s="5"/>
      <c r="D783" s="5"/>
      <c r="E783" s="5"/>
      <c r="F783" s="5"/>
      <c r="G783" s="5"/>
      <c r="H783" s="24"/>
      <c r="I783" s="5"/>
      <c r="J783" s="5"/>
      <c r="K783" s="5"/>
      <c r="L783" s="5"/>
      <c r="M783" s="5"/>
      <c r="N783" s="5"/>
      <c r="O783" s="1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</row>
    <row r="784" spans="1:31" x14ac:dyDescent="0.2">
      <c r="A784" s="5"/>
      <c r="B784" s="5"/>
      <c r="C784" s="5"/>
      <c r="D784" s="5"/>
      <c r="E784" s="5"/>
      <c r="F784" s="5"/>
      <c r="G784" s="5"/>
      <c r="H784" s="24"/>
      <c r="I784" s="5"/>
      <c r="J784" s="5"/>
      <c r="K784" s="5"/>
      <c r="L784" s="5"/>
      <c r="M784" s="5"/>
      <c r="N784" s="5"/>
      <c r="O784" s="1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</row>
    <row r="785" spans="1:31" x14ac:dyDescent="0.2">
      <c r="A785" s="5"/>
      <c r="B785" s="5"/>
      <c r="C785" s="5"/>
      <c r="D785" s="5"/>
      <c r="E785" s="5"/>
      <c r="F785" s="5"/>
      <c r="G785" s="5"/>
      <c r="H785" s="24"/>
      <c r="I785" s="5"/>
      <c r="J785" s="5"/>
      <c r="K785" s="5"/>
      <c r="L785" s="5"/>
      <c r="M785" s="5"/>
      <c r="N785" s="5"/>
      <c r="O785" s="1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</row>
    <row r="786" spans="1:31" x14ac:dyDescent="0.2">
      <c r="A786" s="5"/>
      <c r="B786" s="5"/>
      <c r="C786" s="5"/>
      <c r="D786" s="5"/>
      <c r="E786" s="5"/>
      <c r="F786" s="5"/>
      <c r="G786" s="5"/>
      <c r="H786" s="24"/>
      <c r="I786" s="5"/>
      <c r="J786" s="5"/>
      <c r="K786" s="5"/>
      <c r="L786" s="5"/>
      <c r="M786" s="5"/>
      <c r="N786" s="5"/>
      <c r="O786" s="1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</row>
    <row r="787" spans="1:31" x14ac:dyDescent="0.2">
      <c r="A787" s="5"/>
      <c r="B787" s="5"/>
      <c r="C787" s="5"/>
      <c r="D787" s="5"/>
      <c r="E787" s="5"/>
      <c r="F787" s="5"/>
      <c r="G787" s="5"/>
      <c r="H787" s="24"/>
      <c r="I787" s="5"/>
      <c r="J787" s="5"/>
      <c r="K787" s="5"/>
      <c r="L787" s="5"/>
      <c r="M787" s="5"/>
      <c r="N787" s="5"/>
      <c r="O787" s="1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</row>
    <row r="788" spans="1:31" x14ac:dyDescent="0.2">
      <c r="A788" s="5"/>
      <c r="B788" s="5"/>
      <c r="C788" s="5"/>
      <c r="D788" s="5"/>
      <c r="E788" s="5"/>
      <c r="F788" s="5"/>
      <c r="G788" s="5"/>
      <c r="H788" s="24"/>
      <c r="I788" s="5"/>
      <c r="J788" s="5"/>
      <c r="K788" s="5"/>
      <c r="L788" s="5"/>
      <c r="M788" s="5"/>
      <c r="N788" s="5"/>
      <c r="O788" s="1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</row>
    <row r="789" spans="1:31" x14ac:dyDescent="0.2">
      <c r="A789" s="5"/>
      <c r="B789" s="5"/>
      <c r="C789" s="5"/>
      <c r="D789" s="5"/>
      <c r="E789" s="5"/>
      <c r="F789" s="5"/>
      <c r="G789" s="5"/>
      <c r="H789" s="24"/>
      <c r="I789" s="5"/>
      <c r="J789" s="5"/>
      <c r="K789" s="5"/>
      <c r="L789" s="5"/>
      <c r="M789" s="5"/>
      <c r="N789" s="5"/>
      <c r="O789" s="1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</row>
    <row r="790" spans="1:31" x14ac:dyDescent="0.2">
      <c r="A790" s="5"/>
      <c r="B790" s="5"/>
      <c r="C790" s="5"/>
      <c r="D790" s="5"/>
      <c r="E790" s="5"/>
      <c r="F790" s="5"/>
      <c r="G790" s="5"/>
      <c r="H790" s="24"/>
      <c r="I790" s="5"/>
      <c r="J790" s="5"/>
      <c r="K790" s="5"/>
      <c r="L790" s="5"/>
      <c r="M790" s="5"/>
      <c r="N790" s="5"/>
      <c r="O790" s="1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</row>
    <row r="791" spans="1:31" x14ac:dyDescent="0.2">
      <c r="A791" s="5"/>
      <c r="B791" s="5"/>
      <c r="C791" s="5"/>
      <c r="D791" s="5"/>
      <c r="E791" s="5"/>
      <c r="F791" s="5"/>
      <c r="G791" s="5"/>
      <c r="H791" s="24"/>
      <c r="I791" s="5"/>
      <c r="J791" s="5"/>
      <c r="K791" s="5"/>
      <c r="L791" s="5"/>
      <c r="M791" s="5"/>
      <c r="N791" s="5"/>
      <c r="O791" s="1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</row>
    <row r="792" spans="1:31" x14ac:dyDescent="0.2">
      <c r="A792" s="5"/>
      <c r="B792" s="5"/>
      <c r="C792" s="5"/>
      <c r="D792" s="5"/>
      <c r="E792" s="5"/>
      <c r="F792" s="5"/>
      <c r="G792" s="5"/>
      <c r="H792" s="24"/>
      <c r="I792" s="5"/>
      <c r="J792" s="5"/>
      <c r="K792" s="5"/>
      <c r="L792" s="5"/>
      <c r="M792" s="5"/>
      <c r="N792" s="5"/>
      <c r="O792" s="1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</row>
    <row r="793" spans="1:31" x14ac:dyDescent="0.2">
      <c r="A793" s="5"/>
      <c r="B793" s="5"/>
      <c r="C793" s="5"/>
      <c r="D793" s="5"/>
      <c r="E793" s="5"/>
      <c r="F793" s="5"/>
      <c r="G793" s="5"/>
      <c r="H793" s="24"/>
      <c r="I793" s="5"/>
      <c r="J793" s="5"/>
      <c r="K793" s="5"/>
      <c r="L793" s="5"/>
      <c r="M793" s="5"/>
      <c r="N793" s="5"/>
      <c r="O793" s="1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</row>
    <row r="794" spans="1:31" x14ac:dyDescent="0.2">
      <c r="A794" s="5"/>
      <c r="B794" s="5"/>
      <c r="C794" s="5"/>
      <c r="D794" s="5"/>
      <c r="E794" s="5"/>
      <c r="F794" s="5"/>
      <c r="G794" s="5"/>
      <c r="H794" s="24"/>
      <c r="I794" s="5"/>
      <c r="J794" s="5"/>
      <c r="K794" s="5"/>
      <c r="L794" s="5"/>
      <c r="M794" s="5"/>
      <c r="N794" s="5"/>
      <c r="O794" s="1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</row>
    <row r="795" spans="1:31" x14ac:dyDescent="0.2">
      <c r="A795" s="5"/>
      <c r="B795" s="5"/>
      <c r="C795" s="5"/>
      <c r="D795" s="5"/>
      <c r="E795" s="5"/>
      <c r="F795" s="5"/>
      <c r="G795" s="5"/>
      <c r="H795" s="24"/>
      <c r="I795" s="5"/>
      <c r="J795" s="5"/>
      <c r="K795" s="5"/>
      <c r="L795" s="5"/>
      <c r="M795" s="5"/>
      <c r="N795" s="5"/>
      <c r="O795" s="1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</row>
    <row r="796" spans="1:31" x14ac:dyDescent="0.2">
      <c r="A796" s="5"/>
      <c r="B796" s="5"/>
      <c r="C796" s="5"/>
      <c r="D796" s="5"/>
      <c r="E796" s="5"/>
      <c r="F796" s="5"/>
      <c r="G796" s="5"/>
      <c r="H796" s="24"/>
      <c r="I796" s="5"/>
      <c r="J796" s="5"/>
      <c r="K796" s="5"/>
      <c r="L796" s="5"/>
      <c r="M796" s="5"/>
      <c r="N796" s="5"/>
      <c r="O796" s="1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</row>
    <row r="797" spans="1:31" x14ac:dyDescent="0.2">
      <c r="A797" s="5"/>
      <c r="B797" s="5"/>
      <c r="C797" s="5"/>
      <c r="D797" s="5"/>
      <c r="E797" s="5"/>
      <c r="F797" s="5"/>
      <c r="G797" s="5"/>
      <c r="H797" s="24"/>
      <c r="I797" s="5"/>
      <c r="J797" s="5"/>
      <c r="K797" s="5"/>
      <c r="L797" s="5"/>
      <c r="M797" s="5"/>
      <c r="N797" s="5"/>
      <c r="O797" s="1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</row>
    <row r="798" spans="1:31" x14ac:dyDescent="0.2">
      <c r="A798" s="5"/>
      <c r="B798" s="5"/>
      <c r="C798" s="5"/>
      <c r="D798" s="5"/>
      <c r="E798" s="5"/>
      <c r="F798" s="5"/>
      <c r="G798" s="5"/>
      <c r="H798" s="24"/>
      <c r="I798" s="5"/>
      <c r="J798" s="5"/>
      <c r="K798" s="5"/>
      <c r="L798" s="5"/>
      <c r="M798" s="5"/>
      <c r="N798" s="5"/>
      <c r="O798" s="1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</row>
    <row r="799" spans="1:31" x14ac:dyDescent="0.2">
      <c r="A799" s="5"/>
      <c r="B799" s="5"/>
      <c r="C799" s="5"/>
      <c r="D799" s="5"/>
      <c r="E799" s="5"/>
      <c r="F799" s="5"/>
      <c r="G799" s="5"/>
      <c r="H799" s="24"/>
      <c r="I799" s="5"/>
      <c r="J799" s="5"/>
      <c r="K799" s="5"/>
      <c r="L799" s="5"/>
      <c r="M799" s="5"/>
      <c r="N799" s="5"/>
      <c r="O799" s="1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</row>
    <row r="800" spans="1:31" x14ac:dyDescent="0.2">
      <c r="A800" s="5"/>
      <c r="B800" s="5"/>
      <c r="C800" s="5"/>
      <c r="D800" s="5"/>
      <c r="E800" s="5"/>
      <c r="F800" s="5"/>
      <c r="G800" s="5"/>
      <c r="H800" s="24"/>
      <c r="I800" s="5"/>
      <c r="J800" s="5"/>
      <c r="K800" s="5"/>
      <c r="L800" s="5"/>
      <c r="M800" s="5"/>
      <c r="N800" s="5"/>
      <c r="O800" s="1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</row>
    <row r="801" spans="1:31" x14ac:dyDescent="0.2">
      <c r="A801" s="5"/>
      <c r="B801" s="5"/>
      <c r="C801" s="5"/>
      <c r="D801" s="5"/>
      <c r="E801" s="5"/>
      <c r="F801" s="5"/>
      <c r="G801" s="5"/>
      <c r="H801" s="24"/>
      <c r="I801" s="5"/>
      <c r="J801" s="5"/>
      <c r="K801" s="5"/>
      <c r="L801" s="5"/>
      <c r="M801" s="5"/>
      <c r="N801" s="5"/>
      <c r="O801" s="1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</row>
    <row r="802" spans="1:31" x14ac:dyDescent="0.2">
      <c r="A802" s="5"/>
      <c r="B802" s="5"/>
      <c r="C802" s="5"/>
      <c r="D802" s="5"/>
      <c r="E802" s="5"/>
      <c r="F802" s="5"/>
      <c r="G802" s="5"/>
      <c r="H802" s="24"/>
      <c r="I802" s="5"/>
      <c r="J802" s="5"/>
      <c r="K802" s="5"/>
      <c r="L802" s="5"/>
      <c r="M802" s="5"/>
      <c r="N802" s="5"/>
      <c r="O802" s="1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</row>
    <row r="803" spans="1:31" x14ac:dyDescent="0.2">
      <c r="A803" s="5"/>
      <c r="B803" s="5"/>
      <c r="C803" s="5"/>
      <c r="D803" s="5"/>
      <c r="E803" s="5"/>
      <c r="F803" s="5"/>
      <c r="G803" s="5"/>
      <c r="H803" s="24"/>
      <c r="I803" s="5"/>
      <c r="J803" s="5"/>
      <c r="K803" s="5"/>
      <c r="L803" s="5"/>
      <c r="M803" s="5"/>
      <c r="N803" s="5"/>
      <c r="O803" s="1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</row>
    <row r="804" spans="1:31" x14ac:dyDescent="0.2">
      <c r="A804" s="5"/>
      <c r="B804" s="5"/>
      <c r="C804" s="5"/>
      <c r="D804" s="5"/>
      <c r="E804" s="5"/>
      <c r="F804" s="5"/>
      <c r="G804" s="5"/>
      <c r="H804" s="24"/>
      <c r="I804" s="5"/>
      <c r="J804" s="5"/>
      <c r="K804" s="5"/>
      <c r="L804" s="5"/>
      <c r="M804" s="5"/>
      <c r="N804" s="5"/>
      <c r="O804" s="1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</row>
    <row r="805" spans="1:31" x14ac:dyDescent="0.2">
      <c r="A805" s="5"/>
      <c r="B805" s="5"/>
      <c r="C805" s="5"/>
      <c r="D805" s="5"/>
      <c r="E805" s="5"/>
      <c r="F805" s="5"/>
      <c r="G805" s="5"/>
      <c r="H805" s="24"/>
      <c r="I805" s="5"/>
      <c r="J805" s="5"/>
      <c r="K805" s="5"/>
      <c r="L805" s="5"/>
      <c r="M805" s="5"/>
      <c r="N805" s="5"/>
      <c r="O805" s="1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</row>
    <row r="806" spans="1:31" x14ac:dyDescent="0.2">
      <c r="A806" s="5"/>
      <c r="B806" s="5"/>
      <c r="C806" s="5"/>
      <c r="D806" s="5"/>
      <c r="E806" s="5"/>
      <c r="F806" s="5"/>
      <c r="G806" s="5"/>
      <c r="H806" s="24"/>
      <c r="I806" s="5"/>
      <c r="J806" s="5"/>
      <c r="K806" s="5"/>
      <c r="L806" s="5"/>
      <c r="M806" s="5"/>
      <c r="N806" s="5"/>
      <c r="O806" s="1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</row>
    <row r="807" spans="1:31" x14ac:dyDescent="0.2">
      <c r="A807" s="5"/>
      <c r="B807" s="5"/>
      <c r="C807" s="5"/>
      <c r="D807" s="5"/>
      <c r="E807" s="5"/>
      <c r="F807" s="5"/>
      <c r="G807" s="5"/>
      <c r="H807" s="24"/>
      <c r="I807" s="5"/>
      <c r="J807" s="5"/>
      <c r="K807" s="5"/>
      <c r="L807" s="5"/>
      <c r="M807" s="5"/>
      <c r="N807" s="5"/>
      <c r="O807" s="1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</row>
    <row r="808" spans="1:31" x14ac:dyDescent="0.2">
      <c r="A808" s="5"/>
      <c r="B808" s="5"/>
      <c r="C808" s="5"/>
      <c r="D808" s="5"/>
      <c r="E808" s="5"/>
      <c r="F808" s="5"/>
      <c r="G808" s="5"/>
      <c r="H808" s="24"/>
      <c r="I808" s="5"/>
      <c r="J808" s="5"/>
      <c r="K808" s="5"/>
      <c r="L808" s="5"/>
      <c r="M808" s="5"/>
      <c r="N808" s="5"/>
      <c r="O808" s="1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</row>
    <row r="809" spans="1:31" x14ac:dyDescent="0.2">
      <c r="A809" s="5"/>
      <c r="B809" s="5"/>
      <c r="C809" s="5"/>
      <c r="D809" s="5"/>
      <c r="E809" s="5"/>
      <c r="F809" s="5"/>
      <c r="G809" s="5"/>
      <c r="H809" s="24"/>
      <c r="I809" s="5"/>
      <c r="J809" s="5"/>
      <c r="K809" s="5"/>
      <c r="L809" s="5"/>
      <c r="M809" s="5"/>
      <c r="N809" s="5"/>
      <c r="O809" s="1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</row>
    <row r="810" spans="1:31" x14ac:dyDescent="0.2">
      <c r="A810" s="5"/>
      <c r="B810" s="5"/>
      <c r="C810" s="5"/>
      <c r="D810" s="5"/>
      <c r="E810" s="5"/>
      <c r="F810" s="5"/>
      <c r="G810" s="5"/>
      <c r="H810" s="24"/>
      <c r="I810" s="5"/>
      <c r="J810" s="5"/>
      <c r="K810" s="5"/>
      <c r="L810" s="5"/>
      <c r="M810" s="5"/>
      <c r="N810" s="5"/>
      <c r="O810" s="1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</row>
    <row r="811" spans="1:31" x14ac:dyDescent="0.2">
      <c r="A811" s="5"/>
      <c r="B811" s="5"/>
      <c r="C811" s="5"/>
      <c r="D811" s="5"/>
      <c r="E811" s="5"/>
      <c r="F811" s="5"/>
      <c r="G811" s="5"/>
      <c r="H811" s="24"/>
      <c r="I811" s="5"/>
      <c r="J811" s="5"/>
      <c r="K811" s="5"/>
      <c r="L811" s="5"/>
      <c r="M811" s="5"/>
      <c r="N811" s="5"/>
      <c r="O811" s="1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</row>
    <row r="812" spans="1:31" x14ac:dyDescent="0.2">
      <c r="A812" s="5"/>
      <c r="B812" s="5"/>
      <c r="C812" s="5"/>
      <c r="D812" s="5"/>
      <c r="E812" s="5"/>
      <c r="F812" s="5"/>
      <c r="G812" s="5"/>
      <c r="H812" s="24"/>
      <c r="I812" s="5"/>
      <c r="J812" s="5"/>
      <c r="K812" s="5"/>
      <c r="L812" s="5"/>
      <c r="M812" s="5"/>
      <c r="N812" s="5"/>
      <c r="O812" s="1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</row>
    <row r="813" spans="1:31" x14ac:dyDescent="0.2">
      <c r="A813" s="5"/>
      <c r="B813" s="5"/>
      <c r="C813" s="5"/>
      <c r="D813" s="5"/>
      <c r="E813" s="5"/>
      <c r="F813" s="5"/>
      <c r="G813" s="5"/>
      <c r="H813" s="24"/>
      <c r="I813" s="5"/>
      <c r="J813" s="5"/>
      <c r="K813" s="5"/>
      <c r="L813" s="5"/>
      <c r="M813" s="5"/>
      <c r="N813" s="5"/>
      <c r="O813" s="1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</row>
    <row r="814" spans="1:31" x14ac:dyDescent="0.2">
      <c r="A814" s="5"/>
      <c r="B814" s="5"/>
      <c r="C814" s="5"/>
      <c r="D814" s="5"/>
      <c r="E814" s="5"/>
      <c r="F814" s="5"/>
      <c r="G814" s="5"/>
      <c r="H814" s="24"/>
      <c r="I814" s="5"/>
      <c r="J814" s="5"/>
      <c r="K814" s="5"/>
      <c r="L814" s="5"/>
      <c r="M814" s="5"/>
      <c r="N814" s="5"/>
      <c r="O814" s="1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</row>
    <row r="815" spans="1:31" x14ac:dyDescent="0.2">
      <c r="A815" s="5"/>
      <c r="B815" s="5"/>
      <c r="C815" s="5"/>
      <c r="D815" s="5"/>
      <c r="E815" s="5"/>
      <c r="F815" s="5"/>
      <c r="G815" s="5"/>
      <c r="H815" s="24"/>
      <c r="I815" s="5"/>
      <c r="J815" s="5"/>
      <c r="K815" s="5"/>
      <c r="L815" s="5"/>
      <c r="M815" s="5"/>
      <c r="N815" s="5"/>
      <c r="O815" s="1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</row>
    <row r="816" spans="1:31" x14ac:dyDescent="0.2">
      <c r="A816" s="5"/>
      <c r="B816" s="5"/>
      <c r="C816" s="5"/>
      <c r="D816" s="5"/>
      <c r="E816" s="5"/>
      <c r="F816" s="5"/>
      <c r="G816" s="5"/>
      <c r="H816" s="24"/>
      <c r="I816" s="5"/>
      <c r="J816" s="5"/>
      <c r="K816" s="5"/>
      <c r="L816" s="5"/>
      <c r="M816" s="5"/>
      <c r="N816" s="5"/>
      <c r="O816" s="1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</row>
    <row r="817" spans="1:31" x14ac:dyDescent="0.2">
      <c r="A817" s="5"/>
      <c r="B817" s="5"/>
      <c r="C817" s="5"/>
      <c r="D817" s="5"/>
      <c r="E817" s="5"/>
      <c r="F817" s="5"/>
      <c r="G817" s="5"/>
      <c r="H817" s="24"/>
      <c r="I817" s="5"/>
      <c r="J817" s="5"/>
      <c r="K817" s="5"/>
      <c r="L817" s="5"/>
      <c r="M817" s="5"/>
      <c r="N817" s="5"/>
      <c r="O817" s="1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</row>
    <row r="818" spans="1:31" x14ac:dyDescent="0.2">
      <c r="A818" s="5"/>
      <c r="B818" s="5"/>
      <c r="C818" s="5"/>
      <c r="D818" s="5"/>
      <c r="E818" s="5"/>
      <c r="F818" s="5"/>
      <c r="G818" s="5"/>
      <c r="H818" s="24"/>
      <c r="I818" s="5"/>
      <c r="J818" s="5"/>
      <c r="K818" s="5"/>
      <c r="L818" s="5"/>
      <c r="M818" s="5"/>
      <c r="N818" s="5"/>
      <c r="O818" s="1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</row>
    <row r="819" spans="1:31" x14ac:dyDescent="0.2">
      <c r="A819" s="5"/>
      <c r="B819" s="5"/>
      <c r="C819" s="5"/>
      <c r="D819" s="5"/>
      <c r="E819" s="5"/>
      <c r="F819" s="5"/>
      <c r="G819" s="5"/>
      <c r="H819" s="24"/>
      <c r="I819" s="5"/>
      <c r="J819" s="5"/>
      <c r="K819" s="5"/>
      <c r="L819" s="5"/>
      <c r="M819" s="5"/>
      <c r="N819" s="5"/>
      <c r="O819" s="1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</row>
    <row r="820" spans="1:31" x14ac:dyDescent="0.2">
      <c r="A820" s="5"/>
      <c r="B820" s="5"/>
      <c r="C820" s="5"/>
      <c r="D820" s="5"/>
      <c r="E820" s="5"/>
      <c r="F820" s="5"/>
      <c r="G820" s="5"/>
      <c r="H820" s="24"/>
      <c r="I820" s="5"/>
      <c r="J820" s="5"/>
      <c r="K820" s="5"/>
      <c r="L820" s="5"/>
      <c r="M820" s="5"/>
      <c r="N820" s="5"/>
      <c r="O820" s="1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</row>
    <row r="821" spans="1:31" x14ac:dyDescent="0.2">
      <c r="A821" s="5"/>
      <c r="B821" s="5"/>
      <c r="C821" s="5"/>
      <c r="D821" s="5"/>
      <c r="E821" s="5"/>
      <c r="F821" s="5"/>
      <c r="G821" s="5"/>
      <c r="H821" s="24"/>
      <c r="I821" s="5"/>
      <c r="J821" s="5"/>
      <c r="K821" s="5"/>
      <c r="L821" s="5"/>
      <c r="M821" s="5"/>
      <c r="N821" s="5"/>
      <c r="O821" s="1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</row>
    <row r="822" spans="1:31" x14ac:dyDescent="0.2">
      <c r="A822" s="5"/>
      <c r="B822" s="5"/>
      <c r="C822" s="5"/>
      <c r="D822" s="5"/>
      <c r="E822" s="5"/>
      <c r="F822" s="5"/>
      <c r="G822" s="5"/>
      <c r="H822" s="24"/>
      <c r="I822" s="5"/>
      <c r="J822" s="5"/>
      <c r="K822" s="5"/>
      <c r="L822" s="5"/>
      <c r="M822" s="5"/>
      <c r="N822" s="5"/>
      <c r="O822" s="1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</row>
    <row r="823" spans="1:31" x14ac:dyDescent="0.2">
      <c r="A823" s="5"/>
      <c r="B823" s="5"/>
      <c r="C823" s="5"/>
      <c r="D823" s="5"/>
      <c r="E823" s="5"/>
      <c r="F823" s="5"/>
      <c r="G823" s="5"/>
      <c r="H823" s="24"/>
      <c r="I823" s="5"/>
      <c r="J823" s="5"/>
      <c r="K823" s="5"/>
      <c r="L823" s="5"/>
      <c r="M823" s="5"/>
      <c r="N823" s="5"/>
      <c r="O823" s="1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</row>
    <row r="824" spans="1:31" x14ac:dyDescent="0.2">
      <c r="A824" s="5"/>
      <c r="B824" s="5"/>
      <c r="C824" s="5"/>
      <c r="D824" s="5"/>
      <c r="E824" s="5"/>
      <c r="F824" s="5"/>
      <c r="G824" s="5"/>
      <c r="H824" s="24"/>
      <c r="I824" s="5"/>
      <c r="J824" s="5"/>
      <c r="K824" s="5"/>
      <c r="L824" s="5"/>
      <c r="M824" s="5"/>
      <c r="N824" s="5"/>
      <c r="O824" s="1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</row>
    <row r="825" spans="1:31" x14ac:dyDescent="0.2">
      <c r="A825" s="5"/>
      <c r="B825" s="5"/>
      <c r="C825" s="5"/>
      <c r="D825" s="5"/>
      <c r="E825" s="5"/>
      <c r="F825" s="5"/>
      <c r="G825" s="5"/>
      <c r="H825" s="24"/>
      <c r="I825" s="5"/>
      <c r="J825" s="5"/>
      <c r="K825" s="5"/>
      <c r="L825" s="5"/>
      <c r="M825" s="5"/>
      <c r="N825" s="5"/>
      <c r="O825" s="1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</row>
    <row r="826" spans="1:31" x14ac:dyDescent="0.2">
      <c r="A826" s="5"/>
      <c r="B826" s="5"/>
      <c r="C826" s="5"/>
      <c r="D826" s="5"/>
      <c r="E826" s="5"/>
      <c r="F826" s="5"/>
      <c r="G826" s="5"/>
      <c r="H826" s="24"/>
      <c r="I826" s="5"/>
      <c r="J826" s="5"/>
      <c r="K826" s="5"/>
      <c r="L826" s="5"/>
      <c r="M826" s="5"/>
      <c r="N826" s="5"/>
      <c r="O826" s="1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</row>
    <row r="827" spans="1:31" x14ac:dyDescent="0.2">
      <c r="A827" s="5"/>
      <c r="B827" s="5"/>
      <c r="C827" s="5"/>
      <c r="D827" s="5"/>
      <c r="E827" s="5"/>
      <c r="F827" s="5"/>
      <c r="G827" s="5"/>
      <c r="H827" s="24"/>
      <c r="I827" s="5"/>
      <c r="J827" s="5"/>
      <c r="K827" s="5"/>
      <c r="L827" s="5"/>
      <c r="M827" s="5"/>
      <c r="N827" s="5"/>
      <c r="O827" s="1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</row>
    <row r="828" spans="1:31" x14ac:dyDescent="0.2">
      <c r="A828" s="5"/>
      <c r="B828" s="5"/>
      <c r="C828" s="5"/>
      <c r="D828" s="5"/>
      <c r="E828" s="5"/>
      <c r="F828" s="5"/>
      <c r="G828" s="5"/>
      <c r="H828" s="24"/>
      <c r="I828" s="5"/>
      <c r="J828" s="5"/>
      <c r="K828" s="5"/>
      <c r="L828" s="5"/>
      <c r="M828" s="5"/>
      <c r="N828" s="5"/>
      <c r="O828" s="1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</row>
    <row r="829" spans="1:31" x14ac:dyDescent="0.2">
      <c r="A829" s="5"/>
      <c r="B829" s="5"/>
      <c r="C829" s="5"/>
      <c r="D829" s="5"/>
      <c r="E829" s="5"/>
      <c r="F829" s="5"/>
      <c r="G829" s="5"/>
      <c r="H829" s="24"/>
      <c r="I829" s="5"/>
      <c r="J829" s="5"/>
      <c r="K829" s="5"/>
      <c r="L829" s="5"/>
      <c r="M829" s="5"/>
      <c r="N829" s="5"/>
      <c r="O829" s="1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</row>
    <row r="830" spans="1:31" x14ac:dyDescent="0.2">
      <c r="A830" s="5"/>
      <c r="B830" s="5"/>
      <c r="C830" s="5"/>
      <c r="D830" s="5"/>
      <c r="E830" s="5"/>
      <c r="F830" s="5"/>
      <c r="G830" s="5"/>
      <c r="H830" s="24"/>
      <c r="I830" s="5"/>
      <c r="J830" s="5"/>
      <c r="K830" s="5"/>
      <c r="L830" s="5"/>
      <c r="M830" s="5"/>
      <c r="N830" s="5"/>
      <c r="O830" s="1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</row>
    <row r="831" spans="1:31" x14ac:dyDescent="0.2">
      <c r="A831" s="5"/>
      <c r="B831" s="5"/>
      <c r="C831" s="5"/>
      <c r="D831" s="5"/>
      <c r="E831" s="5"/>
      <c r="F831" s="5"/>
      <c r="G831" s="5"/>
      <c r="H831" s="24"/>
      <c r="I831" s="5"/>
      <c r="J831" s="5"/>
      <c r="K831" s="5"/>
      <c r="L831" s="5"/>
      <c r="M831" s="5"/>
      <c r="N831" s="5"/>
      <c r="O831" s="1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</row>
    <row r="832" spans="1:31" x14ac:dyDescent="0.2">
      <c r="A832" s="5"/>
      <c r="B832" s="5"/>
      <c r="C832" s="5"/>
      <c r="D832" s="5"/>
      <c r="E832" s="5"/>
      <c r="F832" s="5"/>
      <c r="G832" s="5"/>
      <c r="H832" s="24"/>
      <c r="I832" s="5"/>
      <c r="J832" s="5"/>
      <c r="K832" s="5"/>
      <c r="L832" s="5"/>
      <c r="M832" s="5"/>
      <c r="N832" s="5"/>
      <c r="O832" s="1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</row>
    <row r="833" spans="1:31" x14ac:dyDescent="0.2">
      <c r="A833" s="5"/>
      <c r="B833" s="5"/>
      <c r="C833" s="5"/>
      <c r="D833" s="5"/>
      <c r="E833" s="5"/>
      <c r="F833" s="5"/>
      <c r="G833" s="5"/>
      <c r="H833" s="24"/>
      <c r="I833" s="5"/>
      <c r="J833" s="5"/>
      <c r="K833" s="5"/>
      <c r="L833" s="5"/>
      <c r="M833" s="5"/>
      <c r="N833" s="5"/>
      <c r="O833" s="1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</row>
    <row r="834" spans="1:31" x14ac:dyDescent="0.2">
      <c r="A834" s="5"/>
      <c r="B834" s="5"/>
      <c r="C834" s="5"/>
      <c r="D834" s="5"/>
      <c r="E834" s="5"/>
      <c r="F834" s="5"/>
      <c r="G834" s="5"/>
      <c r="H834" s="24"/>
      <c r="I834" s="5"/>
      <c r="J834" s="5"/>
      <c r="K834" s="5"/>
      <c r="L834" s="5"/>
      <c r="M834" s="5"/>
      <c r="N834" s="5"/>
      <c r="O834" s="1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</row>
    <row r="835" spans="1:31" x14ac:dyDescent="0.2">
      <c r="A835" s="5"/>
      <c r="B835" s="5"/>
      <c r="C835" s="5"/>
      <c r="D835" s="5"/>
      <c r="E835" s="5"/>
      <c r="F835" s="5"/>
      <c r="G835" s="5"/>
      <c r="H835" s="24"/>
      <c r="I835" s="5"/>
      <c r="J835" s="5"/>
      <c r="K835" s="5"/>
      <c r="L835" s="5"/>
      <c r="M835" s="5"/>
      <c r="N835" s="5"/>
      <c r="O835" s="1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</row>
    <row r="836" spans="1:31" x14ac:dyDescent="0.2">
      <c r="A836" s="5"/>
      <c r="B836" s="5"/>
      <c r="C836" s="5"/>
      <c r="D836" s="5"/>
      <c r="E836" s="5"/>
      <c r="F836" s="5"/>
      <c r="G836" s="5"/>
      <c r="H836" s="24"/>
      <c r="I836" s="5"/>
      <c r="J836" s="5"/>
      <c r="K836" s="5"/>
      <c r="L836" s="5"/>
      <c r="M836" s="5"/>
      <c r="N836" s="5"/>
      <c r="O836" s="1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</row>
    <row r="837" spans="1:31" x14ac:dyDescent="0.2">
      <c r="A837" s="5"/>
      <c r="B837" s="5"/>
      <c r="C837" s="5"/>
      <c r="D837" s="5"/>
      <c r="E837" s="5"/>
      <c r="F837" s="5"/>
      <c r="G837" s="5"/>
      <c r="H837" s="24"/>
      <c r="I837" s="5"/>
      <c r="J837" s="5"/>
      <c r="K837" s="5"/>
      <c r="L837" s="5"/>
      <c r="M837" s="5"/>
      <c r="N837" s="5"/>
      <c r="O837" s="1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</row>
    <row r="838" spans="1:31" x14ac:dyDescent="0.2">
      <c r="A838" s="5"/>
      <c r="B838" s="5"/>
      <c r="C838" s="5"/>
      <c r="D838" s="5"/>
      <c r="E838" s="5"/>
      <c r="F838" s="5"/>
      <c r="G838" s="5"/>
      <c r="H838" s="24"/>
      <c r="I838" s="5"/>
      <c r="J838" s="5"/>
      <c r="K838" s="5"/>
      <c r="L838" s="5"/>
      <c r="M838" s="5"/>
      <c r="N838" s="5"/>
      <c r="O838" s="1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</row>
    <row r="839" spans="1:31" x14ac:dyDescent="0.2">
      <c r="A839" s="5"/>
      <c r="B839" s="5"/>
      <c r="C839" s="5"/>
      <c r="D839" s="5"/>
      <c r="E839" s="5"/>
      <c r="F839" s="5"/>
      <c r="G839" s="5"/>
      <c r="H839" s="24"/>
      <c r="I839" s="5"/>
      <c r="J839" s="5"/>
      <c r="K839" s="5"/>
      <c r="L839" s="5"/>
      <c r="M839" s="5"/>
      <c r="N839" s="5"/>
      <c r="O839" s="1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</row>
    <row r="840" spans="1:31" x14ac:dyDescent="0.2">
      <c r="A840" s="5"/>
      <c r="B840" s="5"/>
      <c r="C840" s="5"/>
      <c r="D840" s="5"/>
      <c r="E840" s="5"/>
      <c r="F840" s="5"/>
      <c r="G840" s="5"/>
      <c r="H840" s="24"/>
      <c r="I840" s="5"/>
      <c r="J840" s="5"/>
      <c r="K840" s="5"/>
      <c r="L840" s="5"/>
      <c r="M840" s="5"/>
      <c r="N840" s="5"/>
      <c r="O840" s="1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</row>
    <row r="841" spans="1:31" x14ac:dyDescent="0.2">
      <c r="A841" s="5"/>
      <c r="B841" s="5"/>
      <c r="C841" s="5"/>
      <c r="D841" s="5"/>
      <c r="E841" s="5"/>
      <c r="F841" s="5"/>
      <c r="G841" s="5"/>
      <c r="H841" s="24"/>
      <c r="I841" s="5"/>
      <c r="J841" s="5"/>
      <c r="K841" s="5"/>
      <c r="L841" s="5"/>
      <c r="M841" s="5"/>
      <c r="N841" s="5"/>
      <c r="O841" s="1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</row>
    <row r="842" spans="1:31" x14ac:dyDescent="0.2">
      <c r="A842" s="5"/>
      <c r="B842" s="5"/>
      <c r="C842" s="5"/>
      <c r="D842" s="5"/>
      <c r="E842" s="5"/>
      <c r="F842" s="5"/>
      <c r="G842" s="5"/>
      <c r="H842" s="24"/>
      <c r="I842" s="5"/>
      <c r="J842" s="5"/>
      <c r="K842" s="5"/>
      <c r="L842" s="5"/>
      <c r="M842" s="5"/>
      <c r="N842" s="5"/>
      <c r="O842" s="1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</row>
    <row r="843" spans="1:31" x14ac:dyDescent="0.2">
      <c r="A843" s="5"/>
      <c r="B843" s="5"/>
      <c r="C843" s="5"/>
      <c r="D843" s="5"/>
      <c r="E843" s="5"/>
      <c r="F843" s="5"/>
      <c r="G843" s="5"/>
      <c r="H843" s="24"/>
      <c r="I843" s="5"/>
      <c r="J843" s="5"/>
      <c r="K843" s="5"/>
      <c r="L843" s="5"/>
      <c r="M843" s="5"/>
      <c r="N843" s="5"/>
      <c r="O843" s="1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</row>
    <row r="844" spans="1:31" x14ac:dyDescent="0.2">
      <c r="A844" s="5"/>
      <c r="B844" s="5"/>
      <c r="C844" s="5"/>
      <c r="D844" s="5"/>
      <c r="E844" s="5"/>
      <c r="F844" s="5"/>
      <c r="G844" s="5"/>
      <c r="H844" s="24"/>
      <c r="I844" s="5"/>
      <c r="J844" s="5"/>
      <c r="K844" s="5"/>
      <c r="L844" s="5"/>
      <c r="M844" s="5"/>
      <c r="N844" s="5"/>
      <c r="O844" s="1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</row>
    <row r="845" spans="1:31" x14ac:dyDescent="0.2">
      <c r="A845" s="5"/>
      <c r="B845" s="5"/>
      <c r="C845" s="5"/>
      <c r="D845" s="5"/>
      <c r="E845" s="5"/>
      <c r="F845" s="5"/>
      <c r="G845" s="5"/>
      <c r="H845" s="24"/>
      <c r="I845" s="5"/>
      <c r="J845" s="5"/>
      <c r="K845" s="5"/>
      <c r="L845" s="5"/>
      <c r="M845" s="5"/>
      <c r="N845" s="5"/>
      <c r="O845" s="1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</row>
    <row r="846" spans="1:31" x14ac:dyDescent="0.2">
      <c r="A846" s="5"/>
      <c r="B846" s="5"/>
      <c r="C846" s="5"/>
      <c r="D846" s="5"/>
      <c r="E846" s="5"/>
      <c r="F846" s="5"/>
      <c r="G846" s="5"/>
      <c r="H846" s="24"/>
      <c r="I846" s="5"/>
      <c r="J846" s="5"/>
      <c r="K846" s="5"/>
      <c r="L846" s="5"/>
      <c r="M846" s="5"/>
      <c r="N846" s="5"/>
      <c r="O846" s="1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</row>
    <row r="847" spans="1:31" x14ac:dyDescent="0.2">
      <c r="A847" s="5"/>
      <c r="B847" s="5"/>
      <c r="C847" s="5"/>
      <c r="D847" s="5"/>
      <c r="E847" s="5"/>
      <c r="F847" s="5"/>
      <c r="G847" s="5"/>
      <c r="H847" s="24"/>
      <c r="I847" s="5"/>
      <c r="J847" s="5"/>
      <c r="K847" s="5"/>
      <c r="L847" s="5"/>
      <c r="M847" s="5"/>
      <c r="N847" s="5"/>
      <c r="O847" s="1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</row>
    <row r="848" spans="1:31" x14ac:dyDescent="0.2">
      <c r="A848" s="5"/>
      <c r="B848" s="5"/>
      <c r="C848" s="5"/>
      <c r="D848" s="5"/>
      <c r="E848" s="5"/>
      <c r="F848" s="5"/>
      <c r="G848" s="5"/>
      <c r="H848" s="24"/>
      <c r="I848" s="5"/>
      <c r="J848" s="5"/>
      <c r="K848" s="5"/>
      <c r="L848" s="5"/>
      <c r="M848" s="5"/>
      <c r="N848" s="5"/>
      <c r="O848" s="1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</row>
    <row r="849" spans="1:31" x14ac:dyDescent="0.2">
      <c r="A849" s="5"/>
      <c r="B849" s="5"/>
      <c r="C849" s="5"/>
      <c r="D849" s="5"/>
      <c r="E849" s="5"/>
      <c r="F849" s="5"/>
      <c r="G849" s="5"/>
      <c r="H849" s="24"/>
      <c r="I849" s="5"/>
      <c r="J849" s="5"/>
      <c r="K849" s="5"/>
      <c r="L849" s="5"/>
      <c r="M849" s="5"/>
      <c r="N849" s="5"/>
      <c r="O849" s="1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</row>
    <row r="850" spans="1:31" x14ac:dyDescent="0.2">
      <c r="A850" s="5"/>
      <c r="B850" s="5"/>
      <c r="C850" s="5"/>
      <c r="D850" s="5"/>
      <c r="E850" s="5"/>
      <c r="F850" s="5"/>
      <c r="G850" s="5"/>
      <c r="H850" s="24"/>
      <c r="I850" s="5"/>
      <c r="J850" s="5"/>
      <c r="K850" s="5"/>
      <c r="L850" s="5"/>
      <c r="M850" s="5"/>
      <c r="N850" s="5"/>
      <c r="O850" s="1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</row>
    <row r="851" spans="1:31" x14ac:dyDescent="0.2">
      <c r="A851" s="5"/>
      <c r="B851" s="5"/>
      <c r="C851" s="5"/>
      <c r="D851" s="5"/>
      <c r="E851" s="5"/>
      <c r="F851" s="5"/>
      <c r="G851" s="5"/>
      <c r="H851" s="24"/>
      <c r="I851" s="5"/>
      <c r="J851" s="5"/>
      <c r="K851" s="5"/>
      <c r="L851" s="5"/>
      <c r="M851" s="5"/>
      <c r="N851" s="5"/>
      <c r="O851" s="1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</row>
    <row r="852" spans="1:31" x14ac:dyDescent="0.2">
      <c r="A852" s="5"/>
      <c r="B852" s="5"/>
      <c r="C852" s="5"/>
      <c r="D852" s="5"/>
      <c r="E852" s="5"/>
      <c r="F852" s="5"/>
      <c r="G852" s="5"/>
      <c r="H852" s="24"/>
      <c r="I852" s="5"/>
      <c r="J852" s="5"/>
      <c r="K852" s="5"/>
      <c r="L852" s="5"/>
      <c r="M852" s="5"/>
      <c r="N852" s="5"/>
      <c r="O852" s="1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</row>
    <row r="853" spans="1:31" x14ac:dyDescent="0.2">
      <c r="A853" s="5"/>
      <c r="B853" s="5"/>
      <c r="C853" s="5"/>
      <c r="D853" s="5"/>
      <c r="E853" s="5"/>
      <c r="F853" s="5"/>
      <c r="G853" s="5"/>
      <c r="H853" s="24"/>
      <c r="I853" s="5"/>
      <c r="J853" s="5"/>
      <c r="K853" s="5"/>
      <c r="L853" s="5"/>
      <c r="M853" s="5"/>
      <c r="N853" s="5"/>
      <c r="O853" s="1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</row>
    <row r="854" spans="1:31" x14ac:dyDescent="0.2">
      <c r="A854" s="5"/>
      <c r="B854" s="5"/>
      <c r="C854" s="5"/>
      <c r="D854" s="5"/>
      <c r="E854" s="5"/>
      <c r="F854" s="5"/>
      <c r="G854" s="5"/>
      <c r="H854" s="24"/>
      <c r="I854" s="5"/>
      <c r="J854" s="5"/>
      <c r="K854" s="5"/>
      <c r="L854" s="5"/>
      <c r="M854" s="5"/>
      <c r="N854" s="5"/>
      <c r="O854" s="1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</row>
    <row r="855" spans="1:31" x14ac:dyDescent="0.2">
      <c r="A855" s="5"/>
      <c r="B855" s="5"/>
      <c r="C855" s="5"/>
      <c r="D855" s="5"/>
      <c r="E855" s="5"/>
      <c r="F855" s="5"/>
      <c r="G855" s="5"/>
      <c r="H855" s="24"/>
      <c r="I855" s="5"/>
      <c r="J855" s="5"/>
      <c r="K855" s="5"/>
      <c r="L855" s="5"/>
      <c r="M855" s="5"/>
      <c r="N855" s="5"/>
      <c r="O855" s="1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</row>
    <row r="856" spans="1:31" x14ac:dyDescent="0.2">
      <c r="A856" s="5"/>
      <c r="B856" s="5"/>
      <c r="C856" s="5"/>
      <c r="D856" s="5"/>
      <c r="E856" s="5"/>
      <c r="F856" s="5"/>
      <c r="G856" s="5"/>
      <c r="H856" s="24"/>
      <c r="I856" s="5"/>
      <c r="J856" s="5"/>
      <c r="K856" s="5"/>
      <c r="L856" s="5"/>
      <c r="M856" s="5"/>
      <c r="N856" s="5"/>
      <c r="O856" s="1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</row>
    <row r="857" spans="1:31" x14ac:dyDescent="0.2">
      <c r="A857" s="5"/>
      <c r="B857" s="5"/>
      <c r="C857" s="5"/>
      <c r="D857" s="5"/>
      <c r="E857" s="5"/>
      <c r="F857" s="5"/>
      <c r="G857" s="5"/>
      <c r="H857" s="24"/>
      <c r="I857" s="5"/>
      <c r="J857" s="5"/>
      <c r="K857" s="5"/>
      <c r="L857" s="5"/>
      <c r="M857" s="5"/>
      <c r="N857" s="5"/>
      <c r="O857" s="1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</row>
    <row r="858" spans="1:31" x14ac:dyDescent="0.2">
      <c r="A858" s="5"/>
      <c r="B858" s="5"/>
      <c r="C858" s="5"/>
      <c r="D858" s="5"/>
      <c r="E858" s="5"/>
      <c r="F858" s="5"/>
      <c r="G858" s="5"/>
      <c r="H858" s="24"/>
      <c r="I858" s="5"/>
      <c r="J858" s="5"/>
      <c r="K858" s="5"/>
      <c r="L858" s="5"/>
      <c r="M858" s="5"/>
      <c r="N858" s="5"/>
      <c r="O858" s="1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</row>
    <row r="859" spans="1:31" x14ac:dyDescent="0.2">
      <c r="A859" s="5"/>
      <c r="B859" s="5"/>
      <c r="C859" s="5"/>
      <c r="D859" s="5"/>
      <c r="E859" s="5"/>
      <c r="F859" s="5"/>
      <c r="G859" s="5"/>
      <c r="H859" s="24"/>
      <c r="I859" s="5"/>
      <c r="J859" s="5"/>
      <c r="K859" s="5"/>
      <c r="L859" s="5"/>
      <c r="M859" s="5"/>
      <c r="N859" s="5"/>
      <c r="O859" s="1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</row>
    <row r="860" spans="1:31" x14ac:dyDescent="0.2">
      <c r="A860" s="5"/>
      <c r="B860" s="5"/>
      <c r="C860" s="5"/>
      <c r="D860" s="5"/>
      <c r="E860" s="5"/>
      <c r="F860" s="5"/>
      <c r="G860" s="5"/>
      <c r="H860" s="24"/>
      <c r="I860" s="5"/>
      <c r="J860" s="5"/>
      <c r="K860" s="5"/>
      <c r="L860" s="5"/>
      <c r="M860" s="5"/>
      <c r="N860" s="5"/>
      <c r="O860" s="1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</row>
    <row r="861" spans="1:31" x14ac:dyDescent="0.2">
      <c r="A861" s="5"/>
      <c r="B861" s="5"/>
      <c r="C861" s="5"/>
      <c r="D861" s="5"/>
      <c r="E861" s="5"/>
      <c r="F861" s="5"/>
      <c r="G861" s="5"/>
      <c r="H861" s="24"/>
      <c r="I861" s="5"/>
      <c r="J861" s="5"/>
      <c r="K861" s="5"/>
      <c r="L861" s="5"/>
      <c r="M861" s="5"/>
      <c r="N861" s="5"/>
      <c r="O861" s="1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</row>
    <row r="862" spans="1:31" x14ac:dyDescent="0.2">
      <c r="A862" s="5"/>
      <c r="B862" s="5"/>
      <c r="C862" s="5"/>
      <c r="D862" s="5"/>
      <c r="E862" s="5"/>
      <c r="F862" s="5"/>
      <c r="G862" s="5"/>
      <c r="H862" s="24"/>
      <c r="I862" s="5"/>
      <c r="J862" s="5"/>
      <c r="K862" s="5"/>
      <c r="L862" s="5"/>
      <c r="M862" s="5"/>
      <c r="N862" s="5"/>
      <c r="O862" s="1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</row>
    <row r="863" spans="1:31" x14ac:dyDescent="0.2">
      <c r="A863" s="5"/>
      <c r="B863" s="5"/>
      <c r="C863" s="5"/>
      <c r="D863" s="5"/>
      <c r="E863" s="5"/>
      <c r="F863" s="5"/>
      <c r="G863" s="5"/>
      <c r="H863" s="24"/>
      <c r="I863" s="5"/>
      <c r="J863" s="5"/>
      <c r="K863" s="5"/>
      <c r="L863" s="5"/>
      <c r="M863" s="5"/>
      <c r="N863" s="5"/>
      <c r="O863" s="1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</row>
    <row r="864" spans="1:31" x14ac:dyDescent="0.2">
      <c r="A864" s="5"/>
      <c r="B864" s="5"/>
      <c r="C864" s="5"/>
      <c r="D864" s="5"/>
      <c r="E864" s="5"/>
      <c r="F864" s="5"/>
      <c r="G864" s="5"/>
      <c r="H864" s="24"/>
      <c r="I864" s="5"/>
      <c r="J864" s="5"/>
      <c r="K864" s="5"/>
      <c r="L864" s="5"/>
      <c r="M864" s="5"/>
      <c r="N864" s="5"/>
      <c r="O864" s="1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</row>
    <row r="865" spans="1:31" x14ac:dyDescent="0.2">
      <c r="A865" s="5"/>
      <c r="B865" s="5"/>
      <c r="C865" s="5"/>
      <c r="D865" s="5"/>
      <c r="E865" s="5"/>
      <c r="F865" s="5"/>
      <c r="G865" s="5"/>
      <c r="H865" s="24"/>
      <c r="I865" s="5"/>
      <c r="J865" s="5"/>
      <c r="K865" s="5"/>
      <c r="L865" s="5"/>
      <c r="M865" s="5"/>
      <c r="N865" s="5"/>
      <c r="O865" s="1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</row>
    <row r="866" spans="1:31" x14ac:dyDescent="0.2">
      <c r="A866" s="5"/>
      <c r="B866" s="5"/>
      <c r="C866" s="5"/>
      <c r="D866" s="5"/>
      <c r="E866" s="5"/>
      <c r="F866" s="5"/>
      <c r="G866" s="5"/>
      <c r="H866" s="24"/>
      <c r="I866" s="5"/>
      <c r="J866" s="5"/>
      <c r="K866" s="5"/>
      <c r="L866" s="5"/>
      <c r="M866" s="5"/>
      <c r="N866" s="5"/>
      <c r="O866" s="1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</row>
    <row r="867" spans="1:31" x14ac:dyDescent="0.2">
      <c r="A867" s="5"/>
      <c r="B867" s="5"/>
      <c r="C867" s="5"/>
      <c r="D867" s="5"/>
      <c r="E867" s="5"/>
      <c r="F867" s="5"/>
      <c r="G867" s="5"/>
      <c r="H867" s="24"/>
      <c r="I867" s="5"/>
      <c r="J867" s="5"/>
      <c r="K867" s="5"/>
      <c r="L867" s="5"/>
      <c r="M867" s="5"/>
      <c r="N867" s="5"/>
      <c r="O867" s="1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</row>
    <row r="868" spans="1:31" x14ac:dyDescent="0.2">
      <c r="A868" s="5"/>
      <c r="B868" s="5"/>
      <c r="C868" s="5"/>
      <c r="D868" s="5"/>
      <c r="E868" s="5"/>
      <c r="F868" s="5"/>
      <c r="G868" s="5"/>
      <c r="H868" s="24"/>
      <c r="I868" s="5"/>
      <c r="J868" s="5"/>
      <c r="K868" s="5"/>
      <c r="L868" s="5"/>
      <c r="M868" s="5"/>
      <c r="N868" s="5"/>
      <c r="O868" s="1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</row>
    <row r="869" spans="1:31" x14ac:dyDescent="0.2">
      <c r="A869" s="5"/>
      <c r="B869" s="5"/>
      <c r="C869" s="5"/>
      <c r="D869" s="5"/>
      <c r="E869" s="5"/>
      <c r="F869" s="5"/>
      <c r="G869" s="5"/>
      <c r="H869" s="24"/>
      <c r="I869" s="5"/>
      <c r="J869" s="5"/>
      <c r="K869" s="5"/>
      <c r="L869" s="5"/>
      <c r="M869" s="5"/>
      <c r="N869" s="5"/>
      <c r="O869" s="1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</row>
    <row r="870" spans="1:31" x14ac:dyDescent="0.2">
      <c r="A870" s="5"/>
      <c r="B870" s="5"/>
      <c r="C870" s="5"/>
      <c r="D870" s="5"/>
      <c r="E870" s="5"/>
      <c r="F870" s="5"/>
      <c r="G870" s="5"/>
      <c r="H870" s="24"/>
      <c r="I870" s="5"/>
      <c r="J870" s="5"/>
      <c r="K870" s="5"/>
      <c r="L870" s="5"/>
      <c r="M870" s="5"/>
      <c r="N870" s="5"/>
      <c r="O870" s="1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</row>
    <row r="871" spans="1:31" x14ac:dyDescent="0.2">
      <c r="A871" s="5"/>
      <c r="B871" s="5"/>
      <c r="C871" s="5"/>
      <c r="D871" s="5"/>
      <c r="E871" s="5"/>
      <c r="F871" s="5"/>
      <c r="G871" s="5"/>
      <c r="H871" s="24"/>
      <c r="I871" s="5"/>
      <c r="J871" s="5"/>
      <c r="K871" s="5"/>
      <c r="L871" s="5"/>
      <c r="M871" s="5"/>
      <c r="N871" s="5"/>
      <c r="O871" s="1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</row>
    <row r="872" spans="1:31" x14ac:dyDescent="0.2">
      <c r="A872" s="5"/>
      <c r="B872" s="5"/>
      <c r="C872" s="5"/>
      <c r="D872" s="5"/>
      <c r="E872" s="5"/>
      <c r="F872" s="5"/>
      <c r="G872" s="5"/>
      <c r="H872" s="24"/>
      <c r="I872" s="5"/>
      <c r="J872" s="5"/>
      <c r="K872" s="5"/>
      <c r="L872" s="5"/>
      <c r="M872" s="5"/>
      <c r="N872" s="5"/>
      <c r="O872" s="1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</row>
    <row r="873" spans="1:31" x14ac:dyDescent="0.2">
      <c r="A873" s="5"/>
      <c r="B873" s="5"/>
      <c r="C873" s="5"/>
      <c r="D873" s="5"/>
      <c r="E873" s="5"/>
      <c r="F873" s="5"/>
      <c r="G873" s="5"/>
      <c r="H873" s="24"/>
      <c r="I873" s="5"/>
      <c r="J873" s="5"/>
      <c r="K873" s="5"/>
      <c r="L873" s="5"/>
      <c r="M873" s="5"/>
      <c r="N873" s="5"/>
      <c r="O873" s="1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</row>
    <row r="874" spans="1:31" x14ac:dyDescent="0.2">
      <c r="A874" s="5"/>
      <c r="B874" s="5"/>
      <c r="C874" s="5"/>
      <c r="D874" s="5"/>
      <c r="E874" s="5"/>
      <c r="F874" s="5"/>
      <c r="G874" s="5"/>
      <c r="H874" s="24"/>
      <c r="I874" s="5"/>
      <c r="J874" s="5"/>
      <c r="K874" s="5"/>
      <c r="L874" s="5"/>
      <c r="M874" s="5"/>
      <c r="N874" s="5"/>
      <c r="O874" s="1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</row>
    <row r="875" spans="1:31" x14ac:dyDescent="0.2">
      <c r="A875" s="5"/>
      <c r="B875" s="5"/>
      <c r="C875" s="5"/>
      <c r="D875" s="5"/>
      <c r="E875" s="5"/>
      <c r="F875" s="5"/>
      <c r="G875" s="5"/>
      <c r="H875" s="24"/>
      <c r="I875" s="5"/>
      <c r="J875" s="5"/>
      <c r="K875" s="5"/>
      <c r="L875" s="5"/>
      <c r="M875" s="5"/>
      <c r="N875" s="5"/>
      <c r="O875" s="1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</row>
    <row r="876" spans="1:31" x14ac:dyDescent="0.2">
      <c r="A876" s="5"/>
      <c r="B876" s="5"/>
      <c r="C876" s="5"/>
      <c r="D876" s="5"/>
      <c r="E876" s="5"/>
      <c r="F876" s="5"/>
      <c r="G876" s="5"/>
      <c r="H876" s="24"/>
      <c r="I876" s="5"/>
      <c r="J876" s="5"/>
      <c r="K876" s="5"/>
      <c r="L876" s="5"/>
      <c r="M876" s="5"/>
      <c r="N876" s="5"/>
      <c r="O876" s="1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</row>
    <row r="877" spans="1:31" x14ac:dyDescent="0.2">
      <c r="A877" s="5"/>
      <c r="B877" s="5"/>
      <c r="C877" s="5"/>
      <c r="D877" s="5"/>
      <c r="E877" s="5"/>
      <c r="F877" s="5"/>
      <c r="G877" s="5"/>
      <c r="H877" s="24"/>
      <c r="I877" s="5"/>
      <c r="J877" s="5"/>
      <c r="K877" s="5"/>
      <c r="L877" s="5"/>
      <c r="M877" s="5"/>
      <c r="N877" s="5"/>
      <c r="O877" s="1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</row>
    <row r="878" spans="1:31" x14ac:dyDescent="0.2">
      <c r="A878" s="5"/>
      <c r="B878" s="5"/>
      <c r="C878" s="5"/>
      <c r="D878" s="5"/>
      <c r="E878" s="5"/>
      <c r="F878" s="5"/>
      <c r="G878" s="5"/>
      <c r="H878" s="24"/>
      <c r="I878" s="5"/>
      <c r="J878" s="5"/>
      <c r="K878" s="5"/>
      <c r="L878" s="5"/>
      <c r="M878" s="5"/>
      <c r="N878" s="5"/>
      <c r="O878" s="1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</row>
    <row r="879" spans="1:31" x14ac:dyDescent="0.2">
      <c r="A879" s="5"/>
      <c r="B879" s="5"/>
      <c r="C879" s="5"/>
      <c r="D879" s="5"/>
      <c r="E879" s="5"/>
      <c r="F879" s="5"/>
      <c r="G879" s="5"/>
      <c r="H879" s="24"/>
      <c r="I879" s="5"/>
      <c r="J879" s="5"/>
      <c r="K879" s="5"/>
      <c r="L879" s="5"/>
      <c r="M879" s="5"/>
      <c r="N879" s="5"/>
      <c r="O879" s="1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</row>
    <row r="880" spans="1:31" x14ac:dyDescent="0.2">
      <c r="A880" s="5"/>
      <c r="B880" s="5"/>
      <c r="C880" s="5"/>
      <c r="D880" s="5"/>
      <c r="E880" s="5"/>
      <c r="F880" s="5"/>
      <c r="G880" s="5"/>
      <c r="H880" s="24"/>
      <c r="I880" s="5"/>
      <c r="J880" s="5"/>
      <c r="K880" s="5"/>
      <c r="L880" s="5"/>
      <c r="M880" s="5"/>
      <c r="N880" s="5"/>
      <c r="O880" s="1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</row>
    <row r="881" spans="1:31" x14ac:dyDescent="0.2">
      <c r="A881" s="5"/>
      <c r="B881" s="5"/>
      <c r="C881" s="5"/>
      <c r="D881" s="5"/>
      <c r="E881" s="5"/>
      <c r="F881" s="5"/>
      <c r="G881" s="5"/>
      <c r="H881" s="24"/>
      <c r="I881" s="5"/>
      <c r="J881" s="5"/>
      <c r="K881" s="5"/>
      <c r="L881" s="5"/>
      <c r="M881" s="5"/>
      <c r="N881" s="5"/>
      <c r="O881" s="1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</row>
    <row r="882" spans="1:31" x14ac:dyDescent="0.2">
      <c r="A882" s="5"/>
      <c r="B882" s="5"/>
      <c r="C882" s="5"/>
      <c r="D882" s="5"/>
      <c r="E882" s="5"/>
      <c r="F882" s="5"/>
      <c r="G882" s="5"/>
      <c r="H882" s="24"/>
      <c r="I882" s="5"/>
      <c r="J882" s="5"/>
      <c r="K882" s="5"/>
      <c r="L882" s="5"/>
      <c r="M882" s="5"/>
      <c r="N882" s="5"/>
      <c r="O882" s="1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</row>
    <row r="883" spans="1:31" x14ac:dyDescent="0.2">
      <c r="A883" s="5"/>
      <c r="B883" s="5"/>
      <c r="C883" s="5"/>
      <c r="D883" s="5"/>
      <c r="E883" s="5"/>
      <c r="F883" s="5"/>
      <c r="G883" s="5"/>
      <c r="H883" s="24"/>
      <c r="I883" s="5"/>
      <c r="J883" s="5"/>
      <c r="K883" s="5"/>
      <c r="L883" s="5"/>
      <c r="M883" s="5"/>
      <c r="N883" s="5"/>
      <c r="O883" s="1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</row>
    <row r="884" spans="1:31" x14ac:dyDescent="0.2">
      <c r="A884" s="5"/>
      <c r="B884" s="5"/>
      <c r="C884" s="5"/>
      <c r="D884" s="5"/>
      <c r="E884" s="5"/>
      <c r="F884" s="5"/>
      <c r="G884" s="5"/>
      <c r="H884" s="24"/>
      <c r="I884" s="5"/>
      <c r="J884" s="5"/>
      <c r="K884" s="5"/>
      <c r="L884" s="5"/>
      <c r="M884" s="5"/>
      <c r="N884" s="5"/>
      <c r="O884" s="1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</row>
    <row r="885" spans="1:31" x14ac:dyDescent="0.2">
      <c r="A885" s="5"/>
      <c r="B885" s="5"/>
      <c r="C885" s="5"/>
      <c r="D885" s="5"/>
      <c r="E885" s="5"/>
      <c r="F885" s="5"/>
      <c r="G885" s="5"/>
      <c r="H885" s="24"/>
      <c r="I885" s="5"/>
      <c r="J885" s="5"/>
      <c r="K885" s="5"/>
      <c r="L885" s="5"/>
      <c r="M885" s="5"/>
      <c r="N885" s="5"/>
      <c r="O885" s="1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</row>
    <row r="886" spans="1:31" x14ac:dyDescent="0.2">
      <c r="A886" s="5"/>
      <c r="B886" s="5"/>
      <c r="C886" s="5"/>
      <c r="D886" s="5"/>
      <c r="E886" s="5"/>
      <c r="F886" s="5"/>
      <c r="G886" s="5"/>
      <c r="H886" s="24"/>
      <c r="I886" s="5"/>
      <c r="J886" s="5"/>
      <c r="K886" s="5"/>
      <c r="L886" s="5"/>
      <c r="M886" s="5"/>
      <c r="N886" s="5"/>
      <c r="O886" s="1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</row>
    <row r="887" spans="1:31" x14ac:dyDescent="0.2">
      <c r="A887" s="5"/>
      <c r="B887" s="5"/>
      <c r="C887" s="5"/>
      <c r="D887" s="5"/>
      <c r="E887" s="5"/>
      <c r="F887" s="5"/>
      <c r="G887" s="5"/>
      <c r="H887" s="24"/>
      <c r="I887" s="5"/>
      <c r="J887" s="5"/>
      <c r="K887" s="5"/>
      <c r="L887" s="5"/>
      <c r="M887" s="5"/>
      <c r="N887" s="5"/>
      <c r="O887" s="1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</row>
    <row r="888" spans="1:31" x14ac:dyDescent="0.2">
      <c r="A888" s="5"/>
      <c r="B888" s="5"/>
      <c r="C888" s="5"/>
      <c r="D888" s="5"/>
      <c r="E888" s="5"/>
      <c r="F888" s="5"/>
      <c r="G888" s="5"/>
      <c r="H888" s="24"/>
      <c r="I888" s="5"/>
      <c r="J888" s="5"/>
      <c r="K888" s="5"/>
      <c r="L888" s="5"/>
      <c r="M888" s="5"/>
      <c r="N888" s="5"/>
      <c r="O888" s="1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</row>
    <row r="889" spans="1:31" x14ac:dyDescent="0.2">
      <c r="A889" s="5"/>
      <c r="B889" s="5"/>
      <c r="C889" s="5"/>
      <c r="D889" s="5"/>
      <c r="E889" s="5"/>
      <c r="F889" s="5"/>
      <c r="G889" s="5"/>
      <c r="H889" s="24"/>
      <c r="I889" s="5"/>
      <c r="J889" s="5"/>
      <c r="K889" s="5"/>
      <c r="L889" s="5"/>
      <c r="M889" s="5"/>
      <c r="N889" s="5"/>
      <c r="O889" s="1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</row>
    <row r="890" spans="1:31" x14ac:dyDescent="0.2">
      <c r="A890" s="5"/>
      <c r="B890" s="5"/>
      <c r="C890" s="5"/>
      <c r="D890" s="5"/>
      <c r="E890" s="5"/>
      <c r="F890" s="5"/>
      <c r="G890" s="5"/>
      <c r="H890" s="24"/>
      <c r="I890" s="5"/>
      <c r="J890" s="5"/>
      <c r="K890" s="5"/>
      <c r="L890" s="5"/>
      <c r="M890" s="5"/>
      <c r="N890" s="5"/>
      <c r="O890" s="1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</row>
    <row r="891" spans="1:31" x14ac:dyDescent="0.2">
      <c r="A891" s="5"/>
      <c r="B891" s="5"/>
      <c r="C891" s="5"/>
      <c r="D891" s="5"/>
      <c r="E891" s="5"/>
      <c r="F891" s="5"/>
      <c r="G891" s="5"/>
      <c r="H891" s="24"/>
      <c r="I891" s="5"/>
      <c r="J891" s="5"/>
      <c r="K891" s="5"/>
      <c r="L891" s="5"/>
      <c r="M891" s="5"/>
      <c r="N891" s="5"/>
      <c r="O891" s="1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</row>
    <row r="892" spans="1:31" x14ac:dyDescent="0.2">
      <c r="A892" s="5"/>
      <c r="B892" s="5"/>
      <c r="C892" s="5"/>
      <c r="D892" s="5"/>
      <c r="E892" s="5"/>
      <c r="F892" s="5"/>
      <c r="G892" s="5"/>
      <c r="H892" s="24"/>
      <c r="I892" s="5"/>
      <c r="J892" s="5"/>
      <c r="K892" s="5"/>
      <c r="L892" s="5"/>
      <c r="M892" s="5"/>
      <c r="N892" s="5"/>
      <c r="O892" s="1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</row>
    <row r="893" spans="1:31" x14ac:dyDescent="0.2">
      <c r="A893" s="5"/>
      <c r="B893" s="5"/>
      <c r="C893" s="5"/>
      <c r="D893" s="5"/>
      <c r="E893" s="5"/>
      <c r="F893" s="5"/>
      <c r="G893" s="5"/>
      <c r="H893" s="24"/>
      <c r="I893" s="5"/>
      <c r="J893" s="5"/>
      <c r="K893" s="5"/>
      <c r="L893" s="5"/>
      <c r="M893" s="5"/>
      <c r="N893" s="5"/>
      <c r="O893" s="1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</row>
    <row r="894" spans="1:31" x14ac:dyDescent="0.2">
      <c r="A894" s="5"/>
      <c r="B894" s="5"/>
      <c r="C894" s="5"/>
      <c r="D894" s="5"/>
      <c r="E894" s="5"/>
      <c r="F894" s="5"/>
      <c r="G894" s="5"/>
      <c r="H894" s="24"/>
      <c r="I894" s="5"/>
      <c r="J894" s="5"/>
      <c r="K894" s="5"/>
      <c r="L894" s="5"/>
      <c r="M894" s="5"/>
      <c r="N894" s="5"/>
      <c r="O894" s="1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</row>
    <row r="895" spans="1:31" x14ac:dyDescent="0.2">
      <c r="A895" s="5"/>
      <c r="B895" s="5"/>
      <c r="C895" s="5"/>
      <c r="D895" s="5"/>
      <c r="E895" s="5"/>
      <c r="F895" s="5"/>
      <c r="G895" s="5"/>
      <c r="H895" s="24"/>
      <c r="I895" s="5"/>
      <c r="J895" s="5"/>
      <c r="K895" s="5"/>
      <c r="L895" s="5"/>
      <c r="M895" s="5"/>
      <c r="N895" s="5"/>
      <c r="O895" s="1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</row>
    <row r="896" spans="1:31" x14ac:dyDescent="0.2">
      <c r="A896" s="5"/>
      <c r="B896" s="5"/>
      <c r="C896" s="5"/>
      <c r="D896" s="5"/>
      <c r="E896" s="5"/>
      <c r="F896" s="5"/>
      <c r="G896" s="5"/>
      <c r="H896" s="24"/>
      <c r="I896" s="5"/>
      <c r="J896" s="5"/>
      <c r="K896" s="5"/>
      <c r="L896" s="5"/>
      <c r="M896" s="5"/>
      <c r="N896" s="5"/>
      <c r="O896" s="1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</row>
    <row r="897" spans="1:31" x14ac:dyDescent="0.2">
      <c r="A897" s="5"/>
      <c r="B897" s="5"/>
      <c r="C897" s="5"/>
      <c r="D897" s="5"/>
      <c r="E897" s="5"/>
      <c r="F897" s="5"/>
      <c r="G897" s="5"/>
      <c r="H897" s="24"/>
      <c r="I897" s="5"/>
      <c r="J897" s="5"/>
      <c r="K897" s="5"/>
      <c r="L897" s="5"/>
      <c r="M897" s="5"/>
      <c r="N897" s="5"/>
      <c r="O897" s="1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</row>
    <row r="898" spans="1:31" x14ac:dyDescent="0.2">
      <c r="A898" s="5"/>
      <c r="B898" s="5"/>
      <c r="C898" s="5"/>
      <c r="D898" s="5"/>
      <c r="E898" s="5"/>
      <c r="F898" s="5"/>
      <c r="G898" s="5"/>
      <c r="H898" s="24"/>
      <c r="I898" s="5"/>
      <c r="J898" s="5"/>
      <c r="K898" s="5"/>
      <c r="L898" s="5"/>
      <c r="M898" s="5"/>
      <c r="N898" s="5"/>
      <c r="O898" s="1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</row>
    <row r="899" spans="1:31" x14ac:dyDescent="0.2">
      <c r="A899" s="5"/>
      <c r="B899" s="5"/>
      <c r="C899" s="5"/>
      <c r="D899" s="5"/>
      <c r="E899" s="5"/>
      <c r="F899" s="5"/>
      <c r="G899" s="5"/>
      <c r="H899" s="24"/>
      <c r="I899" s="5"/>
      <c r="J899" s="5"/>
      <c r="K899" s="5"/>
      <c r="L899" s="5"/>
      <c r="M899" s="5"/>
      <c r="N899" s="5"/>
      <c r="O899" s="1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</row>
    <row r="900" spans="1:31" x14ac:dyDescent="0.2">
      <c r="A900" s="5"/>
      <c r="B900" s="5"/>
      <c r="C900" s="5"/>
      <c r="D900" s="5"/>
      <c r="E900" s="5"/>
      <c r="F900" s="5"/>
      <c r="G900" s="5"/>
      <c r="H900" s="24"/>
      <c r="I900" s="5"/>
      <c r="J900" s="5"/>
      <c r="K900" s="5"/>
      <c r="L900" s="5"/>
      <c r="M900" s="5"/>
      <c r="N900" s="5"/>
      <c r="O900" s="1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</row>
    <row r="901" spans="1:31" x14ac:dyDescent="0.2">
      <c r="A901" s="5"/>
      <c r="B901" s="5"/>
      <c r="C901" s="5"/>
      <c r="D901" s="5"/>
      <c r="E901" s="5"/>
      <c r="F901" s="5"/>
      <c r="G901" s="5"/>
      <c r="H901" s="24"/>
      <c r="I901" s="5"/>
      <c r="J901" s="5"/>
      <c r="K901" s="5"/>
      <c r="L901" s="5"/>
      <c r="M901" s="5"/>
      <c r="N901" s="5"/>
      <c r="O901" s="1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</row>
    <row r="902" spans="1:31" x14ac:dyDescent="0.2">
      <c r="A902" s="5"/>
      <c r="B902" s="5"/>
      <c r="C902" s="5"/>
      <c r="D902" s="5"/>
      <c r="E902" s="5"/>
      <c r="F902" s="5"/>
      <c r="G902" s="5"/>
      <c r="H902" s="24"/>
      <c r="I902" s="5"/>
      <c r="J902" s="5"/>
      <c r="K902" s="5"/>
      <c r="L902" s="5"/>
      <c r="M902" s="5"/>
      <c r="N902" s="5"/>
      <c r="O902" s="1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</row>
    <row r="903" spans="1:31" x14ac:dyDescent="0.2">
      <c r="A903" s="5"/>
      <c r="B903" s="5"/>
      <c r="C903" s="5"/>
      <c r="D903" s="5"/>
      <c r="E903" s="5"/>
      <c r="F903" s="5"/>
      <c r="G903" s="5"/>
      <c r="H903" s="24"/>
      <c r="I903" s="5"/>
      <c r="J903" s="5"/>
      <c r="K903" s="5"/>
      <c r="L903" s="5"/>
      <c r="M903" s="5"/>
      <c r="N903" s="5"/>
      <c r="O903" s="1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</row>
    <row r="904" spans="1:31" x14ac:dyDescent="0.2">
      <c r="A904" s="5"/>
      <c r="B904" s="5"/>
      <c r="C904" s="5"/>
      <c r="D904" s="5"/>
      <c r="E904" s="5"/>
      <c r="F904" s="5"/>
      <c r="G904" s="5"/>
      <c r="H904" s="24"/>
      <c r="I904" s="5"/>
      <c r="J904" s="5"/>
      <c r="K904" s="5"/>
      <c r="L904" s="5"/>
      <c r="M904" s="5"/>
      <c r="N904" s="5"/>
      <c r="O904" s="1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</row>
    <row r="905" spans="1:31" x14ac:dyDescent="0.2">
      <c r="A905" s="5"/>
      <c r="B905" s="5"/>
      <c r="C905" s="5"/>
      <c r="D905" s="5"/>
      <c r="E905" s="5"/>
      <c r="F905" s="5"/>
      <c r="G905" s="5"/>
      <c r="H905" s="24"/>
      <c r="I905" s="5"/>
      <c r="J905" s="5"/>
      <c r="K905" s="5"/>
      <c r="L905" s="5"/>
      <c r="M905" s="5"/>
      <c r="N905" s="5"/>
      <c r="O905" s="1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</row>
    <row r="906" spans="1:31" x14ac:dyDescent="0.2">
      <c r="A906" s="5"/>
      <c r="B906" s="5"/>
      <c r="C906" s="5"/>
      <c r="D906" s="5"/>
      <c r="E906" s="5"/>
      <c r="F906" s="5"/>
      <c r="G906" s="5"/>
      <c r="H906" s="24"/>
      <c r="I906" s="5"/>
      <c r="J906" s="5"/>
      <c r="K906" s="5"/>
      <c r="L906" s="5"/>
      <c r="M906" s="5"/>
      <c r="N906" s="5"/>
      <c r="O906" s="1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</row>
    <row r="907" spans="1:31" x14ac:dyDescent="0.2">
      <c r="A907" s="5"/>
      <c r="B907" s="5"/>
      <c r="C907" s="5"/>
      <c r="D907" s="5"/>
      <c r="E907" s="5"/>
      <c r="F907" s="5"/>
      <c r="G907" s="5"/>
      <c r="H907" s="24"/>
      <c r="I907" s="5"/>
      <c r="J907" s="5"/>
      <c r="K907" s="5"/>
      <c r="L907" s="5"/>
      <c r="M907" s="5"/>
      <c r="N907" s="5"/>
      <c r="O907" s="1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</row>
    <row r="908" spans="1:31" x14ac:dyDescent="0.2">
      <c r="A908" s="5"/>
      <c r="B908" s="5"/>
      <c r="C908" s="5"/>
      <c r="D908" s="5"/>
      <c r="E908" s="5"/>
      <c r="F908" s="5"/>
      <c r="G908" s="5"/>
      <c r="H908" s="24"/>
      <c r="I908" s="5"/>
      <c r="J908" s="5"/>
      <c r="K908" s="5"/>
      <c r="L908" s="5"/>
      <c r="M908" s="5"/>
      <c r="N908" s="5"/>
      <c r="O908" s="1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</row>
    <row r="909" spans="1:31" x14ac:dyDescent="0.2">
      <c r="A909" s="5"/>
      <c r="B909" s="5"/>
      <c r="C909" s="5"/>
      <c r="D909" s="5"/>
      <c r="E909" s="5"/>
      <c r="F909" s="5"/>
      <c r="G909" s="5"/>
      <c r="H909" s="24"/>
      <c r="I909" s="5"/>
      <c r="J909" s="5"/>
      <c r="K909" s="5"/>
      <c r="L909" s="5"/>
      <c r="M909" s="5"/>
      <c r="N909" s="5"/>
      <c r="O909" s="1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</row>
    <row r="910" spans="1:31" x14ac:dyDescent="0.2">
      <c r="A910" s="5"/>
      <c r="B910" s="5"/>
      <c r="C910" s="5"/>
      <c r="D910" s="5"/>
      <c r="E910" s="5"/>
      <c r="F910" s="5"/>
      <c r="G910" s="5"/>
      <c r="H910" s="24"/>
      <c r="I910" s="5"/>
      <c r="J910" s="5"/>
      <c r="K910" s="5"/>
      <c r="L910" s="5"/>
      <c r="M910" s="5"/>
      <c r="N910" s="5"/>
      <c r="O910" s="1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</row>
    <row r="911" spans="1:31" x14ac:dyDescent="0.2">
      <c r="A911" s="5"/>
      <c r="B911" s="5"/>
      <c r="C911" s="5"/>
      <c r="D911" s="5"/>
      <c r="E911" s="5"/>
      <c r="F911" s="5"/>
      <c r="G911" s="5"/>
      <c r="H911" s="24"/>
      <c r="I911" s="5"/>
      <c r="J911" s="5"/>
      <c r="K911" s="5"/>
      <c r="L911" s="5"/>
      <c r="M911" s="5"/>
      <c r="N911" s="5"/>
      <c r="O911" s="1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</row>
    <row r="912" spans="1:31" x14ac:dyDescent="0.2">
      <c r="A912" s="5"/>
      <c r="B912" s="5"/>
      <c r="C912" s="5"/>
      <c r="D912" s="5"/>
      <c r="E912" s="5"/>
      <c r="F912" s="5"/>
      <c r="G912" s="5"/>
      <c r="H912" s="24"/>
      <c r="I912" s="5"/>
      <c r="J912" s="5"/>
      <c r="K912" s="5"/>
      <c r="L912" s="5"/>
      <c r="M912" s="5"/>
      <c r="N912" s="5"/>
      <c r="O912" s="1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</row>
    <row r="913" spans="1:31" x14ac:dyDescent="0.2">
      <c r="A913" s="5"/>
      <c r="B913" s="5"/>
      <c r="C913" s="5"/>
      <c r="D913" s="5"/>
      <c r="E913" s="5"/>
      <c r="F913" s="5"/>
      <c r="G913" s="5"/>
      <c r="H913" s="24"/>
      <c r="I913" s="5"/>
      <c r="J913" s="5"/>
      <c r="K913" s="5"/>
      <c r="L913" s="5"/>
      <c r="M913" s="5"/>
      <c r="N913" s="5"/>
      <c r="O913" s="1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</row>
    <row r="914" spans="1:31" x14ac:dyDescent="0.2">
      <c r="A914" s="5"/>
      <c r="B914" s="5"/>
      <c r="C914" s="5"/>
      <c r="D914" s="5"/>
      <c r="E914" s="5"/>
      <c r="F914" s="5"/>
      <c r="G914" s="5"/>
      <c r="H914" s="24"/>
      <c r="I914" s="5"/>
      <c r="J914" s="5"/>
      <c r="K914" s="5"/>
      <c r="L914" s="5"/>
      <c r="M914" s="5"/>
      <c r="N914" s="5"/>
      <c r="O914" s="1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</row>
    <row r="915" spans="1:31" x14ac:dyDescent="0.2">
      <c r="A915" s="5"/>
      <c r="B915" s="5"/>
      <c r="C915" s="5"/>
      <c r="D915" s="5"/>
      <c r="E915" s="5"/>
      <c r="F915" s="5"/>
      <c r="G915" s="5"/>
      <c r="H915" s="24"/>
      <c r="I915" s="5"/>
      <c r="J915" s="5"/>
      <c r="K915" s="5"/>
      <c r="L915" s="5"/>
      <c r="M915" s="5"/>
      <c r="N915" s="5"/>
      <c r="O915" s="1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</row>
    <row r="916" spans="1:31" x14ac:dyDescent="0.2">
      <c r="A916" s="5"/>
      <c r="B916" s="5"/>
      <c r="C916" s="5"/>
      <c r="D916" s="5"/>
      <c r="E916" s="5"/>
      <c r="F916" s="5"/>
      <c r="G916" s="5"/>
      <c r="H916" s="24"/>
      <c r="I916" s="5"/>
      <c r="J916" s="5"/>
      <c r="K916" s="5"/>
      <c r="L916" s="5"/>
      <c r="M916" s="5"/>
      <c r="N916" s="5"/>
      <c r="O916" s="1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</row>
    <row r="917" spans="1:31" x14ac:dyDescent="0.2">
      <c r="A917" s="5"/>
      <c r="B917" s="5"/>
      <c r="C917" s="5"/>
      <c r="D917" s="5"/>
      <c r="E917" s="5"/>
      <c r="F917" s="5"/>
      <c r="G917" s="5"/>
      <c r="H917" s="24"/>
      <c r="I917" s="5"/>
      <c r="J917" s="5"/>
      <c r="K917" s="5"/>
      <c r="L917" s="5"/>
      <c r="M917" s="5"/>
      <c r="N917" s="5"/>
      <c r="O917" s="1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</row>
    <row r="918" spans="1:31" x14ac:dyDescent="0.2">
      <c r="A918" s="5"/>
      <c r="B918" s="5"/>
      <c r="C918" s="5"/>
      <c r="D918" s="5"/>
      <c r="E918" s="5"/>
      <c r="F918" s="5"/>
      <c r="G918" s="5"/>
      <c r="H918" s="24"/>
      <c r="I918" s="5"/>
      <c r="J918" s="5"/>
      <c r="K918" s="5"/>
      <c r="L918" s="5"/>
      <c r="M918" s="5"/>
      <c r="N918" s="5"/>
      <c r="O918" s="1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</row>
    <row r="919" spans="1:31" x14ac:dyDescent="0.2">
      <c r="A919" s="5"/>
      <c r="B919" s="5"/>
      <c r="C919" s="5"/>
      <c r="D919" s="5"/>
      <c r="E919" s="5"/>
      <c r="F919" s="5"/>
      <c r="G919" s="5"/>
      <c r="H919" s="24"/>
      <c r="I919" s="5"/>
      <c r="J919" s="5"/>
      <c r="K919" s="5"/>
      <c r="L919" s="5"/>
      <c r="M919" s="5"/>
      <c r="N919" s="5"/>
      <c r="O919" s="1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</row>
    <row r="920" spans="1:31" x14ac:dyDescent="0.2">
      <c r="A920" s="5"/>
      <c r="B920" s="5"/>
      <c r="C920" s="5"/>
      <c r="D920" s="5"/>
      <c r="E920" s="5"/>
      <c r="F920" s="5"/>
      <c r="G920" s="5"/>
      <c r="H920" s="24"/>
      <c r="I920" s="5"/>
      <c r="J920" s="5"/>
      <c r="K920" s="5"/>
      <c r="L920" s="5"/>
      <c r="M920" s="5"/>
      <c r="N920" s="5"/>
      <c r="O920" s="1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</row>
    <row r="921" spans="1:31" x14ac:dyDescent="0.2">
      <c r="A921" s="5"/>
      <c r="B921" s="5"/>
      <c r="C921" s="5"/>
      <c r="D921" s="5"/>
      <c r="E921" s="5"/>
      <c r="F921" s="5"/>
      <c r="G921" s="5"/>
      <c r="H921" s="24"/>
      <c r="I921" s="5"/>
      <c r="J921" s="5"/>
      <c r="K921" s="5"/>
      <c r="L921" s="5"/>
      <c r="M921" s="5"/>
      <c r="N921" s="5"/>
      <c r="O921" s="1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</row>
    <row r="922" spans="1:31" x14ac:dyDescent="0.2">
      <c r="A922" s="5"/>
      <c r="B922" s="5"/>
      <c r="C922" s="5"/>
      <c r="D922" s="5"/>
      <c r="E922" s="5"/>
      <c r="F922" s="5"/>
      <c r="G922" s="5"/>
      <c r="H922" s="24"/>
      <c r="I922" s="5"/>
      <c r="J922" s="5"/>
      <c r="K922" s="5"/>
      <c r="L922" s="5"/>
      <c r="M922" s="5"/>
      <c r="N922" s="5"/>
      <c r="O922" s="1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</row>
    <row r="923" spans="1:31" x14ac:dyDescent="0.2">
      <c r="A923" s="5"/>
      <c r="B923" s="5"/>
      <c r="C923" s="5"/>
      <c r="D923" s="5"/>
      <c r="E923" s="5"/>
      <c r="F923" s="5"/>
      <c r="G923" s="5"/>
      <c r="H923" s="24"/>
      <c r="I923" s="5"/>
      <c r="J923" s="5"/>
      <c r="K923" s="5"/>
      <c r="L923" s="5"/>
      <c r="M923" s="5"/>
      <c r="N923" s="5"/>
      <c r="O923" s="1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</row>
    <row r="924" spans="1:31" x14ac:dyDescent="0.2">
      <c r="A924" s="5"/>
      <c r="B924" s="5"/>
      <c r="C924" s="5"/>
      <c r="D924" s="5"/>
      <c r="E924" s="5"/>
      <c r="F924" s="5"/>
      <c r="G924" s="5"/>
      <c r="H924" s="24"/>
      <c r="I924" s="5"/>
      <c r="J924" s="5"/>
      <c r="K924" s="5"/>
      <c r="L924" s="5"/>
      <c r="M924" s="5"/>
      <c r="N924" s="5"/>
      <c r="O924" s="1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</row>
    <row r="925" spans="1:31" x14ac:dyDescent="0.2">
      <c r="A925" s="5"/>
      <c r="B925" s="5"/>
      <c r="C925" s="5"/>
      <c r="D925" s="5"/>
      <c r="E925" s="5"/>
      <c r="F925" s="5"/>
      <c r="G925" s="5"/>
      <c r="H925" s="24"/>
      <c r="I925" s="5"/>
      <c r="J925" s="5"/>
      <c r="K925" s="5"/>
      <c r="L925" s="5"/>
      <c r="M925" s="5"/>
      <c r="N925" s="5"/>
      <c r="O925" s="1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</row>
    <row r="926" spans="1:31" x14ac:dyDescent="0.2">
      <c r="A926" s="5"/>
      <c r="B926" s="5"/>
      <c r="C926" s="5"/>
      <c r="D926" s="5"/>
      <c r="E926" s="5"/>
      <c r="F926" s="5"/>
      <c r="G926" s="5"/>
      <c r="H926" s="24"/>
      <c r="I926" s="5"/>
      <c r="J926" s="5"/>
      <c r="K926" s="5"/>
      <c r="L926" s="5"/>
      <c r="M926" s="5"/>
      <c r="N926" s="5"/>
      <c r="O926" s="1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</row>
    <row r="927" spans="1:31" x14ac:dyDescent="0.2">
      <c r="A927" s="5"/>
      <c r="B927" s="5"/>
      <c r="C927" s="5"/>
      <c r="D927" s="5"/>
      <c r="E927" s="5"/>
      <c r="F927" s="5"/>
      <c r="G927" s="5"/>
      <c r="H927" s="24"/>
      <c r="I927" s="5"/>
      <c r="J927" s="5"/>
      <c r="K927" s="5"/>
      <c r="L927" s="5"/>
      <c r="M927" s="5"/>
      <c r="N927" s="5"/>
      <c r="O927" s="1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</row>
    <row r="928" spans="1:31" x14ac:dyDescent="0.2">
      <c r="A928" s="5"/>
      <c r="B928" s="5"/>
      <c r="C928" s="5"/>
      <c r="D928" s="5"/>
      <c r="E928" s="5"/>
      <c r="F928" s="5"/>
      <c r="G928" s="5"/>
      <c r="H928" s="24"/>
      <c r="I928" s="5"/>
      <c r="J928" s="5"/>
      <c r="K928" s="5"/>
      <c r="L928" s="5"/>
      <c r="M928" s="5"/>
      <c r="N928" s="5"/>
      <c r="O928" s="1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</row>
    <row r="929" spans="1:31" x14ac:dyDescent="0.2">
      <c r="A929" s="5"/>
      <c r="B929" s="5"/>
      <c r="C929" s="5"/>
      <c r="D929" s="5"/>
      <c r="E929" s="5"/>
      <c r="F929" s="5"/>
      <c r="G929" s="5"/>
      <c r="H929" s="24"/>
      <c r="I929" s="5"/>
      <c r="J929" s="5"/>
      <c r="K929" s="5"/>
      <c r="L929" s="5"/>
      <c r="M929" s="5"/>
      <c r="N929" s="5"/>
      <c r="O929" s="1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</row>
    <row r="930" spans="1:31" x14ac:dyDescent="0.2">
      <c r="A930" s="5"/>
      <c r="B930" s="5"/>
      <c r="C930" s="5"/>
      <c r="D930" s="5"/>
      <c r="E930" s="5"/>
      <c r="F930" s="5"/>
      <c r="G930" s="5"/>
      <c r="H930" s="24"/>
      <c r="I930" s="5"/>
      <c r="J930" s="5"/>
      <c r="K930" s="5"/>
      <c r="L930" s="5"/>
      <c r="M930" s="5"/>
      <c r="N930" s="5"/>
      <c r="O930" s="1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</row>
    <row r="931" spans="1:31" x14ac:dyDescent="0.2">
      <c r="A931" s="5"/>
      <c r="B931" s="5"/>
      <c r="C931" s="5"/>
      <c r="D931" s="5"/>
      <c r="E931" s="5"/>
      <c r="F931" s="5"/>
      <c r="G931" s="5"/>
      <c r="H931" s="24"/>
      <c r="I931" s="5"/>
      <c r="J931" s="5"/>
      <c r="K931" s="5"/>
      <c r="L931" s="5"/>
      <c r="M931" s="5"/>
      <c r="N931" s="5"/>
      <c r="O931" s="1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</row>
    <row r="932" spans="1:31" x14ac:dyDescent="0.2">
      <c r="A932" s="5"/>
      <c r="B932" s="5"/>
      <c r="C932" s="5"/>
      <c r="D932" s="5"/>
      <c r="E932" s="5"/>
      <c r="F932" s="5"/>
      <c r="G932" s="5"/>
      <c r="H932" s="24"/>
      <c r="I932" s="5"/>
      <c r="J932" s="5"/>
      <c r="K932" s="5"/>
      <c r="L932" s="5"/>
      <c r="M932" s="5"/>
      <c r="N932" s="5"/>
      <c r="O932" s="1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</row>
    <row r="933" spans="1:31" x14ac:dyDescent="0.2">
      <c r="A933" s="5"/>
      <c r="B933" s="5"/>
      <c r="C933" s="5"/>
      <c r="D933" s="5"/>
      <c r="E933" s="5"/>
      <c r="F933" s="5"/>
      <c r="G933" s="5"/>
      <c r="H933" s="24"/>
      <c r="I933" s="5"/>
      <c r="J933" s="5"/>
      <c r="K933" s="5"/>
      <c r="L933" s="5"/>
      <c r="M933" s="5"/>
      <c r="N933" s="5"/>
      <c r="O933" s="1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</row>
    <row r="934" spans="1:31" x14ac:dyDescent="0.2">
      <c r="A934" s="5"/>
      <c r="B934" s="5"/>
      <c r="C934" s="5"/>
      <c r="D934" s="5"/>
      <c r="E934" s="5"/>
      <c r="F934" s="5"/>
      <c r="G934" s="5"/>
      <c r="H934" s="24"/>
      <c r="I934" s="5"/>
      <c r="J934" s="5"/>
      <c r="K934" s="5"/>
      <c r="L934" s="5"/>
      <c r="M934" s="5"/>
      <c r="N934" s="5"/>
      <c r="O934" s="1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</row>
    <row r="935" spans="1:31" x14ac:dyDescent="0.2">
      <c r="A935" s="5"/>
      <c r="B935" s="5"/>
      <c r="C935" s="5"/>
      <c r="D935" s="5"/>
      <c r="E935" s="5"/>
      <c r="F935" s="5"/>
      <c r="G935" s="5"/>
      <c r="H935" s="24"/>
      <c r="I935" s="5"/>
      <c r="J935" s="5"/>
      <c r="K935" s="5"/>
      <c r="L935" s="5"/>
      <c r="M935" s="5"/>
      <c r="N935" s="5"/>
      <c r="O935" s="1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</row>
    <row r="936" spans="1:31" x14ac:dyDescent="0.2">
      <c r="A936" s="5"/>
      <c r="B936" s="5"/>
      <c r="C936" s="5"/>
      <c r="D936" s="5"/>
      <c r="E936" s="5"/>
      <c r="F936" s="5"/>
      <c r="G936" s="5"/>
      <c r="H936" s="24"/>
      <c r="I936" s="5"/>
      <c r="J936" s="5"/>
      <c r="K936" s="5"/>
      <c r="L936" s="5"/>
      <c r="M936" s="5"/>
      <c r="N936" s="5"/>
      <c r="O936" s="1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</row>
    <row r="937" spans="1:31" x14ac:dyDescent="0.2">
      <c r="A937" s="5"/>
      <c r="B937" s="5"/>
      <c r="C937" s="5"/>
      <c r="D937" s="5"/>
      <c r="E937" s="5"/>
      <c r="F937" s="5"/>
      <c r="G937" s="5"/>
      <c r="H937" s="24"/>
      <c r="I937" s="5"/>
      <c r="J937" s="5"/>
      <c r="K937" s="5"/>
      <c r="L937" s="5"/>
      <c r="M937" s="5"/>
      <c r="N937" s="5"/>
      <c r="O937" s="1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</row>
    <row r="938" spans="1:31" x14ac:dyDescent="0.2">
      <c r="A938" s="5"/>
      <c r="B938" s="5"/>
      <c r="C938" s="5"/>
      <c r="D938" s="5"/>
      <c r="E938" s="5"/>
      <c r="F938" s="5"/>
      <c r="G938" s="5"/>
      <c r="H938" s="24"/>
      <c r="I938" s="5"/>
      <c r="J938" s="5"/>
      <c r="K938" s="5"/>
      <c r="L938" s="5"/>
      <c r="M938" s="5"/>
      <c r="N938" s="5"/>
      <c r="O938" s="1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</row>
    <row r="939" spans="1:31" x14ac:dyDescent="0.2">
      <c r="A939" s="5"/>
      <c r="B939" s="5"/>
      <c r="C939" s="5"/>
      <c r="D939" s="5"/>
      <c r="E939" s="5"/>
      <c r="F939" s="5"/>
      <c r="G939" s="5"/>
      <c r="H939" s="24"/>
      <c r="I939" s="5"/>
      <c r="J939" s="5"/>
      <c r="K939" s="5"/>
      <c r="L939" s="5"/>
      <c r="M939" s="5"/>
      <c r="N939" s="5"/>
      <c r="O939" s="1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</row>
    <row r="940" spans="1:31" x14ac:dyDescent="0.2">
      <c r="A940" s="5"/>
      <c r="B940" s="5"/>
      <c r="C940" s="5"/>
      <c r="D940" s="5"/>
      <c r="E940" s="5"/>
      <c r="F940" s="5"/>
      <c r="G940" s="5"/>
      <c r="H940" s="24"/>
      <c r="I940" s="5"/>
      <c r="J940" s="5"/>
      <c r="K940" s="5"/>
      <c r="L940" s="5"/>
      <c r="M940" s="5"/>
      <c r="N940" s="5"/>
      <c r="O940" s="1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</row>
    <row r="941" spans="1:31" x14ac:dyDescent="0.2">
      <c r="A941" s="5"/>
      <c r="B941" s="5"/>
      <c r="C941" s="5"/>
      <c r="D941" s="5"/>
      <c r="E941" s="5"/>
      <c r="F941" s="5"/>
      <c r="G941" s="5"/>
      <c r="H941" s="24"/>
      <c r="I941" s="5"/>
      <c r="J941" s="5"/>
      <c r="K941" s="5"/>
      <c r="L941" s="5"/>
      <c r="M941" s="5"/>
      <c r="N941" s="5"/>
      <c r="O941" s="1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</row>
    <row r="942" spans="1:31" x14ac:dyDescent="0.2">
      <c r="A942" s="5"/>
      <c r="B942" s="5"/>
      <c r="C942" s="5"/>
      <c r="D942" s="5"/>
      <c r="E942" s="5"/>
      <c r="F942" s="5"/>
      <c r="G942" s="5"/>
      <c r="H942" s="24"/>
      <c r="I942" s="5"/>
      <c r="J942" s="5"/>
      <c r="K942" s="5"/>
      <c r="L942" s="5"/>
      <c r="M942" s="5"/>
      <c r="N942" s="5"/>
      <c r="O942" s="1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</row>
    <row r="943" spans="1:31" x14ac:dyDescent="0.2">
      <c r="A943" s="5"/>
      <c r="B943" s="5"/>
      <c r="C943" s="5"/>
      <c r="D943" s="5"/>
      <c r="E943" s="5"/>
      <c r="F943" s="5"/>
      <c r="G943" s="5"/>
      <c r="H943" s="24"/>
      <c r="I943" s="5"/>
      <c r="J943" s="5"/>
      <c r="K943" s="5"/>
      <c r="L943" s="5"/>
      <c r="M943" s="5"/>
      <c r="N943" s="5"/>
      <c r="O943" s="1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</row>
    <row r="944" spans="1:31" x14ac:dyDescent="0.2">
      <c r="A944" s="5"/>
      <c r="B944" s="5"/>
      <c r="C944" s="5"/>
      <c r="D944" s="5"/>
      <c r="E944" s="5"/>
      <c r="F944" s="5"/>
      <c r="G944" s="5"/>
      <c r="H944" s="24"/>
      <c r="I944" s="5"/>
      <c r="J944" s="5"/>
      <c r="K944" s="5"/>
      <c r="L944" s="5"/>
      <c r="M944" s="5"/>
      <c r="N944" s="5"/>
      <c r="O944" s="1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</row>
    <row r="945" spans="1:31" x14ac:dyDescent="0.2">
      <c r="A945" s="5"/>
      <c r="B945" s="5"/>
      <c r="C945" s="5"/>
      <c r="D945" s="5"/>
      <c r="E945" s="5"/>
      <c r="F945" s="5"/>
      <c r="G945" s="5"/>
      <c r="H945" s="24"/>
      <c r="I945" s="5"/>
      <c r="J945" s="5"/>
      <c r="K945" s="5"/>
      <c r="L945" s="5"/>
      <c r="M945" s="5"/>
      <c r="N945" s="5"/>
      <c r="O945" s="1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</row>
    <row r="946" spans="1:31" x14ac:dyDescent="0.2">
      <c r="A946" s="5"/>
      <c r="B946" s="5"/>
      <c r="C946" s="5"/>
      <c r="D946" s="5"/>
      <c r="E946" s="5"/>
      <c r="F946" s="5"/>
      <c r="G946" s="5"/>
      <c r="H946" s="24"/>
      <c r="I946" s="5"/>
      <c r="J946" s="5"/>
      <c r="K946" s="5"/>
      <c r="L946" s="5"/>
      <c r="M946" s="5"/>
      <c r="N946" s="5"/>
      <c r="O946" s="1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</row>
    <row r="947" spans="1:31" x14ac:dyDescent="0.2">
      <c r="A947" s="5"/>
      <c r="B947" s="5"/>
      <c r="C947" s="5"/>
      <c r="D947" s="5"/>
      <c r="E947" s="5"/>
      <c r="F947" s="5"/>
      <c r="G947" s="5"/>
      <c r="H947" s="24"/>
      <c r="I947" s="5"/>
      <c r="J947" s="5"/>
      <c r="K947" s="5"/>
      <c r="L947" s="5"/>
      <c r="M947" s="5"/>
      <c r="N947" s="5"/>
      <c r="O947" s="1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</row>
    <row r="948" spans="1:31" x14ac:dyDescent="0.2">
      <c r="A948" s="5"/>
      <c r="B948" s="5"/>
      <c r="C948" s="5"/>
      <c r="D948" s="5"/>
      <c r="E948" s="5"/>
      <c r="F948" s="5"/>
      <c r="G948" s="5"/>
      <c r="H948" s="24"/>
      <c r="I948" s="5"/>
      <c r="J948" s="5"/>
      <c r="K948" s="5"/>
      <c r="L948" s="5"/>
      <c r="M948" s="5"/>
      <c r="N948" s="5"/>
      <c r="O948" s="1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</row>
    <row r="949" spans="1:31" x14ac:dyDescent="0.2">
      <c r="A949" s="5"/>
      <c r="B949" s="5"/>
      <c r="C949" s="5"/>
      <c r="D949" s="5"/>
      <c r="E949" s="5"/>
      <c r="F949" s="5"/>
      <c r="G949" s="5"/>
      <c r="H949" s="24"/>
      <c r="I949" s="5"/>
      <c r="J949" s="5"/>
      <c r="K949" s="5"/>
      <c r="L949" s="5"/>
      <c r="M949" s="5"/>
      <c r="N949" s="5"/>
      <c r="O949" s="1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</row>
    <row r="950" spans="1:31" x14ac:dyDescent="0.2">
      <c r="A950" s="5"/>
      <c r="B950" s="5"/>
      <c r="C950" s="5"/>
      <c r="D950" s="5"/>
      <c r="E950" s="5"/>
      <c r="F950" s="5"/>
      <c r="G950" s="5"/>
      <c r="H950" s="24"/>
      <c r="I950" s="5"/>
      <c r="J950" s="5"/>
      <c r="K950" s="5"/>
      <c r="L950" s="5"/>
      <c r="M950" s="5"/>
      <c r="N950" s="5"/>
      <c r="O950" s="1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</row>
    <row r="951" spans="1:31" x14ac:dyDescent="0.2">
      <c r="A951" s="5"/>
      <c r="B951" s="5"/>
      <c r="C951" s="5"/>
      <c r="D951" s="5"/>
      <c r="E951" s="5"/>
      <c r="F951" s="5"/>
      <c r="G951" s="5"/>
      <c r="H951" s="24"/>
      <c r="I951" s="5"/>
      <c r="J951" s="5"/>
      <c r="K951" s="5"/>
      <c r="L951" s="5"/>
      <c r="M951" s="5"/>
      <c r="N951" s="5"/>
      <c r="O951" s="1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</row>
    <row r="952" spans="1:31" x14ac:dyDescent="0.2">
      <c r="A952" s="5"/>
      <c r="B952" s="5"/>
      <c r="C952" s="5"/>
      <c r="D952" s="5"/>
      <c r="E952" s="5"/>
      <c r="F952" s="5"/>
      <c r="G952" s="5"/>
      <c r="H952" s="24"/>
      <c r="I952" s="5"/>
      <c r="J952" s="5"/>
      <c r="K952" s="5"/>
      <c r="L952" s="5"/>
      <c r="M952" s="5"/>
      <c r="N952" s="5"/>
      <c r="O952" s="1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</row>
    <row r="953" spans="1:31" x14ac:dyDescent="0.2">
      <c r="A953" s="5"/>
      <c r="B953" s="5"/>
      <c r="C953" s="5"/>
      <c r="D953" s="5"/>
      <c r="E953" s="5"/>
      <c r="F953" s="5"/>
      <c r="G953" s="5"/>
      <c r="H953" s="24"/>
      <c r="I953" s="5"/>
      <c r="J953" s="5"/>
      <c r="K953" s="5"/>
      <c r="L953" s="5"/>
      <c r="M953" s="5"/>
      <c r="N953" s="5"/>
      <c r="O953" s="1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</row>
    <row r="954" spans="1:31" x14ac:dyDescent="0.2">
      <c r="A954" s="5"/>
      <c r="B954" s="5"/>
      <c r="C954" s="5"/>
      <c r="D954" s="5"/>
      <c r="E954" s="5"/>
      <c r="F954" s="5"/>
      <c r="G954" s="5"/>
      <c r="H954" s="24"/>
      <c r="I954" s="5"/>
      <c r="J954" s="5"/>
      <c r="K954" s="5"/>
      <c r="L954" s="5"/>
      <c r="M954" s="5"/>
      <c r="N954" s="5"/>
      <c r="O954" s="1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</row>
    <row r="955" spans="1:31" x14ac:dyDescent="0.2">
      <c r="A955" s="5"/>
      <c r="B955" s="5"/>
      <c r="C955" s="5"/>
      <c r="D955" s="5"/>
      <c r="E955" s="5"/>
      <c r="F955" s="5"/>
      <c r="G955" s="5"/>
      <c r="H955" s="24"/>
      <c r="I955" s="5"/>
      <c r="J955" s="5"/>
      <c r="K955" s="5"/>
      <c r="L955" s="5"/>
      <c r="M955" s="5"/>
      <c r="N955" s="5"/>
      <c r="O955" s="1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</row>
    <row r="956" spans="1:31" x14ac:dyDescent="0.2">
      <c r="A956" s="5"/>
      <c r="B956" s="5"/>
      <c r="C956" s="5"/>
      <c r="D956" s="5"/>
      <c r="E956" s="5"/>
      <c r="F956" s="5"/>
      <c r="G956" s="5"/>
      <c r="H956" s="24"/>
      <c r="I956" s="5"/>
      <c r="J956" s="5"/>
      <c r="K956" s="5"/>
      <c r="L956" s="5"/>
      <c r="M956" s="5"/>
      <c r="N956" s="5"/>
      <c r="O956" s="1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</row>
    <row r="957" spans="1:31" x14ac:dyDescent="0.2">
      <c r="A957" s="5"/>
      <c r="B957" s="5"/>
      <c r="C957" s="5"/>
      <c r="D957" s="5"/>
      <c r="E957" s="5"/>
      <c r="F957" s="5"/>
      <c r="G957" s="5"/>
      <c r="H957" s="24"/>
      <c r="I957" s="5"/>
      <c r="J957" s="5"/>
      <c r="K957" s="5"/>
      <c r="L957" s="5"/>
      <c r="M957" s="5"/>
      <c r="N957" s="5"/>
      <c r="O957" s="1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</row>
    <row r="958" spans="1:31" x14ac:dyDescent="0.2">
      <c r="A958" s="5"/>
      <c r="B958" s="5"/>
      <c r="C958" s="5"/>
      <c r="D958" s="5"/>
      <c r="E958" s="5"/>
      <c r="F958" s="5"/>
      <c r="G958" s="5"/>
      <c r="H958" s="24"/>
      <c r="I958" s="5"/>
      <c r="J958" s="5"/>
      <c r="K958" s="5"/>
      <c r="L958" s="5"/>
      <c r="M958" s="5"/>
      <c r="N958" s="5"/>
      <c r="O958" s="1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</row>
    <row r="959" spans="1:31" x14ac:dyDescent="0.2">
      <c r="A959" s="5"/>
      <c r="B959" s="5"/>
      <c r="C959" s="5"/>
      <c r="D959" s="5"/>
      <c r="E959" s="5"/>
      <c r="F959" s="5"/>
      <c r="G959" s="5"/>
      <c r="H959" s="24"/>
      <c r="I959" s="5"/>
      <c r="J959" s="5"/>
      <c r="K959" s="5"/>
      <c r="L959" s="5"/>
      <c r="M959" s="5"/>
      <c r="N959" s="5"/>
      <c r="O959" s="1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</row>
    <row r="960" spans="1:31" x14ac:dyDescent="0.2">
      <c r="A960" s="5"/>
      <c r="B960" s="5"/>
      <c r="C960" s="5"/>
      <c r="D960" s="5"/>
      <c r="E960" s="5"/>
      <c r="F960" s="5"/>
      <c r="G960" s="5"/>
      <c r="H960" s="24"/>
      <c r="I960" s="5"/>
      <c r="J960" s="5"/>
      <c r="K960" s="5"/>
      <c r="L960" s="5"/>
      <c r="M960" s="5"/>
      <c r="N960" s="5"/>
      <c r="O960" s="1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</row>
    <row r="961" spans="1:31" x14ac:dyDescent="0.2">
      <c r="A961" s="5"/>
      <c r="B961" s="5"/>
      <c r="C961" s="5"/>
      <c r="D961" s="5"/>
      <c r="E961" s="5"/>
      <c r="F961" s="5"/>
      <c r="G961" s="5"/>
      <c r="H961" s="24"/>
      <c r="I961" s="5"/>
      <c r="J961" s="5"/>
      <c r="K961" s="5"/>
      <c r="L961" s="5"/>
      <c r="M961" s="5"/>
      <c r="N961" s="5"/>
      <c r="O961" s="1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</row>
    <row r="962" spans="1:31" x14ac:dyDescent="0.2">
      <c r="A962" s="5"/>
      <c r="B962" s="5"/>
      <c r="C962" s="5"/>
      <c r="D962" s="5"/>
      <c r="E962" s="5"/>
      <c r="F962" s="5"/>
      <c r="G962" s="5"/>
      <c r="H962" s="24"/>
      <c r="I962" s="5"/>
      <c r="J962" s="5"/>
      <c r="K962" s="5"/>
      <c r="L962" s="5"/>
      <c r="M962" s="5"/>
      <c r="N962" s="5"/>
      <c r="O962" s="1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</row>
    <row r="963" spans="1:31" x14ac:dyDescent="0.2">
      <c r="A963" s="5"/>
      <c r="B963" s="5"/>
      <c r="C963" s="5"/>
      <c r="D963" s="5"/>
      <c r="E963" s="5"/>
      <c r="F963" s="5"/>
      <c r="G963" s="5"/>
      <c r="H963" s="24"/>
      <c r="I963" s="5"/>
      <c r="J963" s="5"/>
      <c r="K963" s="5"/>
      <c r="L963" s="5"/>
      <c r="M963" s="5"/>
      <c r="N963" s="5"/>
      <c r="O963" s="1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</row>
    <row r="964" spans="1:31" x14ac:dyDescent="0.2">
      <c r="A964" s="5"/>
      <c r="B964" s="5"/>
      <c r="C964" s="5"/>
      <c r="D964" s="5"/>
      <c r="E964" s="5"/>
      <c r="F964" s="5"/>
      <c r="G964" s="5"/>
      <c r="H964" s="24"/>
      <c r="I964" s="5"/>
      <c r="J964" s="5"/>
      <c r="K964" s="5"/>
      <c r="L964" s="5"/>
      <c r="M964" s="5"/>
      <c r="N964" s="5"/>
      <c r="O964" s="1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</row>
    <row r="965" spans="1:31" x14ac:dyDescent="0.2">
      <c r="A965" s="5"/>
      <c r="B965" s="5"/>
      <c r="C965" s="5"/>
      <c r="D965" s="5"/>
      <c r="E965" s="5"/>
      <c r="F965" s="5"/>
      <c r="G965" s="5"/>
      <c r="H965" s="24"/>
      <c r="I965" s="5"/>
      <c r="J965" s="5"/>
      <c r="K965" s="5"/>
      <c r="L965" s="5"/>
      <c r="M965" s="5"/>
      <c r="N965" s="5"/>
      <c r="O965" s="1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</row>
    <row r="966" spans="1:31" x14ac:dyDescent="0.2">
      <c r="A966" s="5"/>
      <c r="B966" s="5"/>
      <c r="C966" s="5"/>
      <c r="D966" s="5"/>
      <c r="E966" s="5"/>
      <c r="F966" s="5"/>
      <c r="G966" s="5"/>
      <c r="H966" s="24"/>
      <c r="I966" s="5"/>
      <c r="J966" s="5"/>
      <c r="K966" s="5"/>
      <c r="L966" s="5"/>
      <c r="M966" s="5"/>
      <c r="N966" s="5"/>
      <c r="O966" s="1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</row>
    <row r="967" spans="1:31" x14ac:dyDescent="0.2">
      <c r="A967" s="5"/>
      <c r="B967" s="5"/>
      <c r="C967" s="5"/>
      <c r="D967" s="5"/>
      <c r="E967" s="5"/>
      <c r="F967" s="5"/>
      <c r="G967" s="5"/>
      <c r="H967" s="24"/>
      <c r="I967" s="5"/>
      <c r="J967" s="5"/>
      <c r="K967" s="5"/>
      <c r="L967" s="5"/>
      <c r="M967" s="5"/>
      <c r="N967" s="5"/>
      <c r="O967" s="1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</row>
    <row r="968" spans="1:31" x14ac:dyDescent="0.2">
      <c r="A968" s="5"/>
      <c r="B968" s="5"/>
      <c r="C968" s="5"/>
      <c r="D968" s="5"/>
      <c r="E968" s="5"/>
      <c r="F968" s="5"/>
      <c r="G968" s="5"/>
      <c r="H968" s="24"/>
      <c r="I968" s="5"/>
      <c r="J968" s="5"/>
      <c r="K968" s="5"/>
      <c r="L968" s="5"/>
      <c r="M968" s="5"/>
      <c r="N968" s="5"/>
      <c r="O968" s="1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</row>
    <row r="969" spans="1:31" x14ac:dyDescent="0.2">
      <c r="A969" s="5"/>
      <c r="B969" s="5"/>
      <c r="C969" s="5"/>
      <c r="D969" s="5"/>
      <c r="E969" s="5"/>
      <c r="F969" s="5"/>
      <c r="G969" s="5"/>
      <c r="H969" s="24"/>
      <c r="I969" s="5"/>
      <c r="J969" s="5"/>
      <c r="K969" s="5"/>
      <c r="L969" s="5"/>
      <c r="M969" s="5"/>
      <c r="N969" s="5"/>
      <c r="O969" s="1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</row>
    <row r="970" spans="1:31" x14ac:dyDescent="0.2">
      <c r="A970" s="5"/>
      <c r="B970" s="5"/>
      <c r="C970" s="5"/>
      <c r="D970" s="5"/>
      <c r="E970" s="5"/>
      <c r="F970" s="5"/>
      <c r="G970" s="5"/>
      <c r="H970" s="24"/>
      <c r="I970" s="5"/>
      <c r="J970" s="5"/>
      <c r="K970" s="5"/>
      <c r="L970" s="5"/>
      <c r="M970" s="5"/>
      <c r="N970" s="5"/>
      <c r="O970" s="1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</row>
    <row r="971" spans="1:31" x14ac:dyDescent="0.2">
      <c r="A971" s="5"/>
      <c r="B971" s="5"/>
      <c r="C971" s="5"/>
      <c r="D971" s="5"/>
      <c r="E971" s="5"/>
      <c r="F971" s="5"/>
      <c r="G971" s="5"/>
      <c r="H971" s="24"/>
      <c r="I971" s="5"/>
      <c r="J971" s="5"/>
      <c r="K971" s="5"/>
      <c r="L971" s="5"/>
      <c r="M971" s="5"/>
      <c r="N971" s="5"/>
      <c r="O971" s="1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</row>
    <row r="972" spans="1:31" x14ac:dyDescent="0.2">
      <c r="A972" s="5"/>
      <c r="B972" s="5"/>
      <c r="C972" s="5"/>
      <c r="D972" s="5"/>
      <c r="E972" s="5"/>
      <c r="F972" s="5"/>
      <c r="G972" s="5"/>
      <c r="H972" s="24"/>
      <c r="I972" s="5"/>
      <c r="J972" s="5"/>
      <c r="K972" s="5"/>
      <c r="L972" s="5"/>
      <c r="M972" s="5"/>
      <c r="N972" s="5"/>
      <c r="O972" s="1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</row>
    <row r="973" spans="1:31" x14ac:dyDescent="0.2">
      <c r="A973" s="5"/>
      <c r="B973" s="5"/>
      <c r="C973" s="5"/>
      <c r="D973" s="5"/>
      <c r="E973" s="5"/>
      <c r="F973" s="5"/>
      <c r="G973" s="5"/>
      <c r="H973" s="24"/>
      <c r="I973" s="5"/>
      <c r="J973" s="5"/>
      <c r="K973" s="5"/>
      <c r="L973" s="5"/>
      <c r="M973" s="5"/>
      <c r="N973" s="5"/>
      <c r="O973" s="1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</row>
    <row r="974" spans="1:31" x14ac:dyDescent="0.2">
      <c r="A974" s="5"/>
      <c r="B974" s="5"/>
      <c r="C974" s="5"/>
      <c r="D974" s="5"/>
      <c r="E974" s="5"/>
      <c r="F974" s="5"/>
      <c r="G974" s="5"/>
      <c r="H974" s="24"/>
      <c r="I974" s="5"/>
      <c r="J974" s="5"/>
      <c r="K974" s="5"/>
      <c r="L974" s="5"/>
      <c r="M974" s="5"/>
      <c r="N974" s="5"/>
      <c r="O974" s="1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</row>
    <row r="975" spans="1:31" x14ac:dyDescent="0.2">
      <c r="A975" s="5"/>
      <c r="B975" s="5"/>
      <c r="C975" s="5"/>
      <c r="D975" s="5"/>
      <c r="E975" s="5"/>
      <c r="F975" s="5"/>
      <c r="G975" s="5"/>
      <c r="H975" s="24"/>
      <c r="I975" s="5"/>
      <c r="J975" s="5"/>
      <c r="K975" s="5"/>
      <c r="L975" s="5"/>
      <c r="M975" s="5"/>
      <c r="N975" s="5"/>
      <c r="O975" s="1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</row>
    <row r="976" spans="1:31" x14ac:dyDescent="0.2">
      <c r="A976" s="5"/>
      <c r="B976" s="5"/>
      <c r="C976" s="5"/>
      <c r="D976" s="5"/>
      <c r="E976" s="5"/>
      <c r="F976" s="5"/>
      <c r="G976" s="5"/>
      <c r="H976" s="24"/>
      <c r="I976" s="5"/>
      <c r="J976" s="5"/>
      <c r="K976" s="5"/>
      <c r="L976" s="5"/>
      <c r="M976" s="5"/>
      <c r="N976" s="5"/>
      <c r="O976" s="1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</row>
    <row r="977" spans="1:31" x14ac:dyDescent="0.2">
      <c r="A977" s="5"/>
      <c r="B977" s="5"/>
      <c r="C977" s="5"/>
      <c r="D977" s="5"/>
      <c r="E977" s="5"/>
      <c r="F977" s="5"/>
      <c r="G977" s="5"/>
      <c r="H977" s="24"/>
      <c r="I977" s="5"/>
      <c r="J977" s="5"/>
      <c r="K977" s="5"/>
      <c r="L977" s="5"/>
      <c r="M977" s="5"/>
      <c r="N977" s="5"/>
      <c r="O977" s="1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</row>
    <row r="978" spans="1:31" x14ac:dyDescent="0.2">
      <c r="A978" s="5"/>
      <c r="B978" s="5"/>
      <c r="C978" s="5"/>
      <c r="D978" s="5"/>
      <c r="E978" s="5"/>
      <c r="F978" s="5"/>
      <c r="G978" s="5"/>
      <c r="H978" s="24"/>
      <c r="I978" s="5"/>
      <c r="J978" s="5"/>
      <c r="K978" s="5"/>
      <c r="L978" s="5"/>
      <c r="M978" s="5"/>
      <c r="N978" s="5"/>
      <c r="O978" s="1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</row>
    <row r="979" spans="1:31" x14ac:dyDescent="0.2">
      <c r="A979" s="5"/>
      <c r="B979" s="5"/>
      <c r="C979" s="5"/>
      <c r="D979" s="5"/>
      <c r="E979" s="5"/>
      <c r="F979" s="5"/>
      <c r="G979" s="5"/>
      <c r="H979" s="24"/>
      <c r="I979" s="5"/>
      <c r="J979" s="5"/>
      <c r="K979" s="5"/>
      <c r="L979" s="5"/>
      <c r="M979" s="5"/>
      <c r="N979" s="5"/>
      <c r="O979" s="1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</row>
    <row r="980" spans="1:31" x14ac:dyDescent="0.2">
      <c r="A980" s="5"/>
      <c r="B980" s="5"/>
      <c r="C980" s="5"/>
      <c r="D980" s="5"/>
      <c r="E980" s="5"/>
      <c r="F980" s="5"/>
      <c r="G980" s="5"/>
      <c r="H980" s="24"/>
      <c r="I980" s="5"/>
      <c r="J980" s="5"/>
      <c r="K980" s="5"/>
      <c r="L980" s="5"/>
      <c r="M980" s="5"/>
      <c r="N980" s="5"/>
      <c r="O980" s="1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</row>
    <row r="981" spans="1:31" x14ac:dyDescent="0.2">
      <c r="A981" s="5"/>
      <c r="B981" s="5"/>
      <c r="C981" s="5"/>
      <c r="D981" s="5"/>
      <c r="E981" s="5"/>
      <c r="F981" s="5"/>
      <c r="G981" s="5"/>
      <c r="H981" s="24"/>
      <c r="I981" s="5"/>
      <c r="J981" s="5"/>
      <c r="K981" s="5"/>
      <c r="L981" s="5"/>
      <c r="M981" s="5"/>
      <c r="N981" s="5"/>
      <c r="O981" s="1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</row>
    <row r="982" spans="1:31" x14ac:dyDescent="0.2">
      <c r="A982" s="5"/>
      <c r="B982" s="5"/>
      <c r="C982" s="5"/>
      <c r="D982" s="5"/>
      <c r="E982" s="5"/>
      <c r="F982" s="5"/>
      <c r="G982" s="5"/>
      <c r="H982" s="24"/>
      <c r="I982" s="5"/>
      <c r="J982" s="5"/>
      <c r="K982" s="5"/>
      <c r="L982" s="5"/>
      <c r="M982" s="5"/>
      <c r="N982" s="5"/>
      <c r="O982" s="1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</row>
    <row r="983" spans="1:31" x14ac:dyDescent="0.2">
      <c r="A983" s="5"/>
      <c r="B983" s="5"/>
      <c r="C983" s="5"/>
      <c r="D983" s="5"/>
      <c r="E983" s="5"/>
      <c r="F983" s="5"/>
      <c r="G983" s="5"/>
      <c r="H983" s="24"/>
      <c r="I983" s="5"/>
      <c r="J983" s="5"/>
      <c r="K983" s="5"/>
      <c r="L983" s="5"/>
      <c r="M983" s="5"/>
      <c r="N983" s="5"/>
      <c r="O983" s="1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</row>
    <row r="984" spans="1:31" x14ac:dyDescent="0.2">
      <c r="A984" s="5"/>
      <c r="B984" s="5"/>
      <c r="C984" s="5"/>
      <c r="D984" s="5"/>
      <c r="E984" s="5"/>
      <c r="F984" s="5"/>
      <c r="G984" s="5"/>
      <c r="H984" s="24"/>
      <c r="I984" s="5"/>
      <c r="J984" s="5"/>
      <c r="K984" s="5"/>
      <c r="L984" s="5"/>
      <c r="M984" s="5"/>
      <c r="N984" s="5"/>
      <c r="O984" s="1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</row>
    <row r="985" spans="1:31" x14ac:dyDescent="0.2">
      <c r="A985" s="5"/>
      <c r="B985" s="5"/>
      <c r="C985" s="5"/>
      <c r="D985" s="5"/>
      <c r="E985" s="5"/>
      <c r="F985" s="5"/>
      <c r="G985" s="5"/>
      <c r="H985" s="24"/>
      <c r="I985" s="5"/>
      <c r="J985" s="5"/>
      <c r="K985" s="5"/>
      <c r="L985" s="5"/>
      <c r="M985" s="5"/>
      <c r="N985" s="5"/>
      <c r="O985" s="1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</row>
    <row r="986" spans="1:31" x14ac:dyDescent="0.2">
      <c r="A986" s="5"/>
      <c r="B986" s="5"/>
      <c r="C986" s="5"/>
      <c r="D986" s="5"/>
      <c r="E986" s="5"/>
      <c r="F986" s="5"/>
      <c r="G986" s="5"/>
      <c r="H986" s="24"/>
      <c r="I986" s="5"/>
      <c r="J986" s="5"/>
      <c r="K986" s="5"/>
      <c r="L986" s="5"/>
      <c r="M986" s="5"/>
      <c r="N986" s="5"/>
      <c r="O986" s="1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</row>
    <row r="987" spans="1:31" x14ac:dyDescent="0.2">
      <c r="A987" s="5"/>
      <c r="B987" s="5"/>
      <c r="C987" s="5"/>
      <c r="D987" s="5"/>
      <c r="E987" s="5"/>
      <c r="F987" s="5"/>
      <c r="G987" s="5"/>
      <c r="H987" s="24"/>
      <c r="I987" s="5"/>
      <c r="J987" s="5"/>
      <c r="K987" s="5"/>
      <c r="L987" s="5"/>
      <c r="M987" s="5"/>
      <c r="N987" s="5"/>
      <c r="O987" s="1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</row>
    <row r="988" spans="1:31" x14ac:dyDescent="0.2">
      <c r="A988" s="5"/>
      <c r="B988" s="5"/>
      <c r="C988" s="5"/>
      <c r="D988" s="5"/>
      <c r="E988" s="5"/>
      <c r="F988" s="5"/>
      <c r="G988" s="5"/>
      <c r="H988" s="24"/>
      <c r="I988" s="5"/>
      <c r="J988" s="5"/>
      <c r="K988" s="5"/>
      <c r="L988" s="5"/>
      <c r="M988" s="5"/>
      <c r="N988" s="5"/>
      <c r="O988" s="1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</row>
    <row r="989" spans="1:31" x14ac:dyDescent="0.2">
      <c r="A989" s="5"/>
      <c r="B989" s="5"/>
      <c r="C989" s="5"/>
      <c r="D989" s="5"/>
      <c r="E989" s="5"/>
      <c r="F989" s="5"/>
      <c r="G989" s="5"/>
      <c r="H989" s="24"/>
      <c r="I989" s="5"/>
      <c r="J989" s="5"/>
      <c r="K989" s="5"/>
      <c r="L989" s="5"/>
      <c r="M989" s="5"/>
      <c r="N989" s="5"/>
      <c r="O989" s="1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</row>
    <row r="990" spans="1:31" x14ac:dyDescent="0.2">
      <c r="A990" s="5"/>
      <c r="B990" s="5"/>
      <c r="C990" s="5"/>
      <c r="D990" s="5"/>
      <c r="E990" s="5"/>
      <c r="F990" s="5"/>
      <c r="G990" s="5"/>
      <c r="H990" s="24"/>
      <c r="I990" s="5"/>
      <c r="J990" s="5"/>
      <c r="K990" s="5"/>
      <c r="L990" s="5"/>
      <c r="M990" s="5"/>
      <c r="N990" s="5"/>
      <c r="O990" s="1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</row>
    <row r="991" spans="1:31" x14ac:dyDescent="0.2">
      <c r="A991" s="5"/>
      <c r="B991" s="5"/>
      <c r="C991" s="5"/>
      <c r="D991" s="5"/>
      <c r="E991" s="5"/>
      <c r="F991" s="5"/>
      <c r="G991" s="5"/>
      <c r="H991" s="24"/>
      <c r="I991" s="5"/>
      <c r="J991" s="5"/>
      <c r="K991" s="5"/>
      <c r="L991" s="5"/>
      <c r="M991" s="5"/>
      <c r="N991" s="5"/>
      <c r="O991" s="1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</row>
    <row r="992" spans="1:31" x14ac:dyDescent="0.2">
      <c r="A992" s="5"/>
      <c r="B992" s="5"/>
      <c r="C992" s="5"/>
      <c r="D992" s="5"/>
      <c r="E992" s="5"/>
      <c r="F992" s="5"/>
      <c r="G992" s="5"/>
      <c r="H992" s="24"/>
      <c r="I992" s="5"/>
      <c r="J992" s="5"/>
      <c r="K992" s="5"/>
      <c r="L992" s="5"/>
      <c r="M992" s="5"/>
      <c r="N992" s="5"/>
      <c r="O992" s="1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</row>
    <row r="993" spans="1:31" x14ac:dyDescent="0.2">
      <c r="A993" s="5"/>
      <c r="B993" s="5"/>
      <c r="C993" s="5"/>
      <c r="D993" s="5"/>
      <c r="E993" s="5"/>
      <c r="F993" s="5"/>
      <c r="G993" s="5"/>
      <c r="H993" s="24"/>
      <c r="I993" s="5"/>
      <c r="J993" s="5"/>
      <c r="K993" s="5"/>
      <c r="L993" s="5"/>
      <c r="M993" s="5"/>
      <c r="N993" s="5"/>
      <c r="O993" s="1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</row>
    <row r="994" spans="1:31" x14ac:dyDescent="0.2">
      <c r="A994" s="5"/>
      <c r="B994" s="5"/>
      <c r="C994" s="5"/>
      <c r="D994" s="5"/>
      <c r="E994" s="5"/>
      <c r="F994" s="5"/>
      <c r="G994" s="5"/>
      <c r="H994" s="24"/>
      <c r="I994" s="5"/>
      <c r="J994" s="5"/>
      <c r="K994" s="5"/>
      <c r="L994" s="5"/>
      <c r="M994" s="5"/>
      <c r="N994" s="5"/>
      <c r="O994" s="1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</row>
    <row r="995" spans="1:31" x14ac:dyDescent="0.2">
      <c r="A995" s="5"/>
      <c r="B995" s="5"/>
      <c r="C995" s="5"/>
      <c r="D995" s="5"/>
      <c r="E995" s="5"/>
      <c r="F995" s="5"/>
      <c r="G995" s="5"/>
      <c r="H995" s="24"/>
      <c r="I995" s="5"/>
      <c r="J995" s="5"/>
      <c r="K995" s="5"/>
      <c r="L995" s="5"/>
      <c r="M995" s="5"/>
      <c r="N995" s="5"/>
      <c r="O995" s="1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</row>
    <row r="996" spans="1:31" x14ac:dyDescent="0.2">
      <c r="A996" s="5"/>
      <c r="B996" s="5"/>
      <c r="C996" s="5"/>
      <c r="D996" s="5"/>
      <c r="E996" s="5"/>
      <c r="F996" s="5"/>
      <c r="G996" s="5"/>
      <c r="H996" s="24"/>
      <c r="I996" s="5"/>
      <c r="J996" s="5"/>
      <c r="K996" s="5"/>
      <c r="L996" s="5"/>
      <c r="M996" s="5"/>
      <c r="N996" s="5"/>
      <c r="O996" s="1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</row>
    <row r="997" spans="1:31" x14ac:dyDescent="0.2">
      <c r="A997" s="5"/>
      <c r="B997" s="5"/>
      <c r="C997" s="5"/>
      <c r="D997" s="5"/>
      <c r="E997" s="5"/>
      <c r="F997" s="5"/>
      <c r="G997" s="5"/>
      <c r="H997" s="24"/>
      <c r="I997" s="5"/>
      <c r="J997" s="5"/>
      <c r="K997" s="5"/>
      <c r="L997" s="5"/>
      <c r="M997" s="5"/>
      <c r="N997" s="5"/>
      <c r="O997" s="1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</row>
    <row r="998" spans="1:31" x14ac:dyDescent="0.2">
      <c r="A998" s="5"/>
      <c r="B998" s="5"/>
      <c r="C998" s="5"/>
      <c r="D998" s="5"/>
      <c r="E998" s="5"/>
      <c r="F998" s="5"/>
      <c r="G998" s="5"/>
      <c r="H998" s="24"/>
      <c r="I998" s="5"/>
      <c r="J998" s="5"/>
      <c r="K998" s="5"/>
      <c r="L998" s="5"/>
      <c r="M998" s="5"/>
      <c r="N998" s="5"/>
      <c r="O998" s="1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</row>
    <row r="999" spans="1:31" x14ac:dyDescent="0.2">
      <c r="A999" s="5"/>
      <c r="B999" s="5"/>
      <c r="C999" s="5"/>
      <c r="D999" s="5"/>
      <c r="E999" s="5"/>
      <c r="F999" s="5"/>
      <c r="G999" s="5"/>
      <c r="H999" s="24"/>
      <c r="I999" s="5"/>
      <c r="J999" s="5"/>
      <c r="K999" s="5"/>
      <c r="L999" s="5"/>
      <c r="M999" s="5"/>
      <c r="N999" s="5"/>
      <c r="O999" s="1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</row>
    <row r="1000" spans="1:31" x14ac:dyDescent="0.2">
      <c r="A1000" s="5"/>
      <c r="B1000" s="5"/>
      <c r="C1000" s="5"/>
      <c r="D1000" s="5"/>
      <c r="E1000" s="5"/>
      <c r="F1000" s="5"/>
      <c r="G1000" s="5"/>
      <c r="H1000" s="24"/>
      <c r="I1000" s="5"/>
      <c r="J1000" s="5"/>
      <c r="K1000" s="5"/>
      <c r="L1000" s="5"/>
      <c r="M1000" s="5"/>
      <c r="N1000" s="5"/>
      <c r="O1000" s="1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</row>
    <row r="1001" spans="1:31" x14ac:dyDescent="0.2">
      <c r="A1001" s="5"/>
      <c r="B1001" s="5"/>
      <c r="C1001" s="5"/>
      <c r="D1001" s="5"/>
      <c r="E1001" s="5"/>
      <c r="F1001" s="5"/>
      <c r="G1001" s="5"/>
      <c r="H1001" s="24"/>
      <c r="I1001" s="5"/>
      <c r="J1001" s="5"/>
      <c r="K1001" s="5"/>
      <c r="L1001" s="5"/>
      <c r="M1001" s="5"/>
      <c r="N1001" s="5"/>
      <c r="O1001" s="1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</row>
    <row r="1002" spans="1:31" x14ac:dyDescent="0.2">
      <c r="A1002" s="5"/>
      <c r="B1002" s="5"/>
      <c r="C1002" s="5"/>
      <c r="D1002" s="5"/>
      <c r="E1002" s="5"/>
      <c r="F1002" s="5"/>
      <c r="G1002" s="5"/>
      <c r="H1002" s="24"/>
      <c r="I1002" s="5"/>
      <c r="J1002" s="5"/>
      <c r="K1002" s="5"/>
      <c r="L1002" s="5"/>
      <c r="M1002" s="5"/>
      <c r="N1002" s="5"/>
      <c r="O1002" s="1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</row>
    <row r="1003" spans="1:31" x14ac:dyDescent="0.2">
      <c r="A1003" s="5"/>
      <c r="B1003" s="5"/>
      <c r="C1003" s="5"/>
      <c r="D1003" s="5"/>
      <c r="E1003" s="5"/>
      <c r="F1003" s="5"/>
      <c r="G1003" s="5"/>
      <c r="H1003" s="24"/>
      <c r="I1003" s="5"/>
      <c r="J1003" s="5"/>
      <c r="K1003" s="5"/>
      <c r="L1003" s="5"/>
      <c r="M1003" s="5"/>
      <c r="N1003" s="5"/>
      <c r="O1003" s="1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</row>
    <row r="1004" spans="1:31" x14ac:dyDescent="0.2">
      <c r="A1004" s="5"/>
      <c r="B1004" s="5"/>
      <c r="C1004" s="5"/>
      <c r="D1004" s="5"/>
      <c r="E1004" s="5"/>
      <c r="F1004" s="5"/>
      <c r="G1004" s="5"/>
      <c r="H1004" s="24"/>
      <c r="I1004" s="5"/>
      <c r="J1004" s="5"/>
      <c r="K1004" s="5"/>
      <c r="L1004" s="5"/>
      <c r="M1004" s="5"/>
      <c r="N1004" s="5"/>
      <c r="O1004" s="1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</row>
    <row r="1005" spans="1:31" x14ac:dyDescent="0.2">
      <c r="A1005" s="5"/>
      <c r="B1005" s="5"/>
      <c r="C1005" s="5"/>
      <c r="D1005" s="5"/>
      <c r="E1005" s="5"/>
      <c r="F1005" s="5"/>
      <c r="G1005" s="5"/>
      <c r="H1005" s="24"/>
      <c r="I1005" s="5"/>
      <c r="J1005" s="5"/>
      <c r="K1005" s="5"/>
      <c r="L1005" s="5"/>
      <c r="M1005" s="5"/>
      <c r="N1005" s="5"/>
      <c r="O1005" s="1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</row>
    <row r="1006" spans="1:31" x14ac:dyDescent="0.2">
      <c r="A1006" s="5"/>
      <c r="B1006" s="5"/>
      <c r="C1006" s="5"/>
      <c r="D1006" s="5"/>
      <c r="E1006" s="5"/>
      <c r="F1006" s="5"/>
      <c r="G1006" s="5"/>
      <c r="H1006" s="24"/>
      <c r="I1006" s="5"/>
      <c r="J1006" s="5"/>
      <c r="K1006" s="5"/>
      <c r="L1006" s="5"/>
      <c r="M1006" s="5"/>
      <c r="N1006" s="5"/>
      <c r="O1006" s="1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</row>
    <row r="1007" spans="1:31" x14ac:dyDescent="0.2">
      <c r="A1007" s="5"/>
      <c r="B1007" s="5"/>
      <c r="C1007" s="5"/>
      <c r="D1007" s="5"/>
      <c r="E1007" s="5"/>
      <c r="F1007" s="5"/>
      <c r="G1007" s="5"/>
      <c r="H1007" s="24"/>
      <c r="I1007" s="5"/>
      <c r="J1007" s="5"/>
      <c r="K1007" s="5"/>
      <c r="L1007" s="5"/>
      <c r="M1007" s="5"/>
      <c r="N1007" s="5"/>
      <c r="O1007" s="1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</row>
    <row r="1008" spans="1:31" x14ac:dyDescent="0.2">
      <c r="A1008" s="5"/>
      <c r="B1008" s="5"/>
      <c r="C1008" s="5"/>
      <c r="D1008" s="5"/>
      <c r="E1008" s="5"/>
      <c r="F1008" s="5"/>
      <c r="G1008" s="5"/>
      <c r="H1008" s="24"/>
      <c r="I1008" s="5"/>
      <c r="J1008" s="5"/>
      <c r="K1008" s="5"/>
      <c r="L1008" s="5"/>
      <c r="M1008" s="5"/>
      <c r="N1008" s="5"/>
      <c r="O1008" s="1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</row>
    <row r="1009" spans="1:31" x14ac:dyDescent="0.2">
      <c r="A1009" s="5"/>
      <c r="B1009" s="5"/>
      <c r="C1009" s="5"/>
      <c r="D1009" s="5"/>
      <c r="E1009" s="5"/>
      <c r="F1009" s="5"/>
      <c r="G1009" s="5"/>
      <c r="H1009" s="24"/>
      <c r="I1009" s="5"/>
      <c r="J1009" s="5"/>
      <c r="K1009" s="5"/>
      <c r="L1009" s="5"/>
      <c r="M1009" s="5"/>
      <c r="N1009" s="5"/>
      <c r="O1009" s="1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</row>
    <row r="1010" spans="1:31" x14ac:dyDescent="0.2">
      <c r="A1010" s="5"/>
      <c r="B1010" s="5"/>
      <c r="C1010" s="5"/>
      <c r="D1010" s="5"/>
      <c r="E1010" s="5"/>
      <c r="F1010" s="5"/>
      <c r="G1010" s="5"/>
      <c r="H1010" s="24"/>
      <c r="I1010" s="5"/>
      <c r="J1010" s="5"/>
      <c r="K1010" s="5"/>
      <c r="L1010" s="5"/>
      <c r="M1010" s="5"/>
      <c r="N1010" s="5"/>
      <c r="O1010" s="1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</row>
    <row r="1011" spans="1:31" x14ac:dyDescent="0.2">
      <c r="A1011" s="5"/>
      <c r="B1011" s="5"/>
      <c r="C1011" s="5"/>
      <c r="D1011" s="5"/>
      <c r="E1011" s="5"/>
      <c r="F1011" s="5"/>
      <c r="G1011" s="5"/>
      <c r="H1011" s="24"/>
      <c r="I1011" s="5"/>
      <c r="J1011" s="5"/>
      <c r="K1011" s="5"/>
      <c r="L1011" s="5"/>
      <c r="M1011" s="5"/>
      <c r="N1011" s="5"/>
      <c r="O1011" s="1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</row>
    <row r="1012" spans="1:31" x14ac:dyDescent="0.2">
      <c r="A1012" s="5"/>
      <c r="B1012" s="5"/>
      <c r="C1012" s="5"/>
      <c r="D1012" s="5"/>
      <c r="E1012" s="5"/>
      <c r="F1012" s="5"/>
      <c r="G1012" s="5"/>
      <c r="H1012" s="24"/>
      <c r="I1012" s="5"/>
      <c r="J1012" s="5"/>
      <c r="K1012" s="5"/>
      <c r="L1012" s="5"/>
      <c r="M1012" s="5"/>
      <c r="N1012" s="5"/>
      <c r="O1012" s="1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</row>
    <row r="1013" spans="1:31" x14ac:dyDescent="0.2">
      <c r="A1013" s="5"/>
      <c r="B1013" s="5"/>
      <c r="C1013" s="5"/>
      <c r="D1013" s="5"/>
      <c r="E1013" s="5"/>
      <c r="F1013" s="5"/>
      <c r="G1013" s="5"/>
      <c r="H1013" s="24"/>
      <c r="I1013" s="5"/>
      <c r="J1013" s="5"/>
      <c r="K1013" s="5"/>
      <c r="L1013" s="5"/>
      <c r="M1013" s="5"/>
      <c r="N1013" s="5"/>
      <c r="O1013" s="1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</row>
    <row r="1014" spans="1:31" x14ac:dyDescent="0.2">
      <c r="A1014" s="5"/>
      <c r="B1014" s="5"/>
      <c r="C1014" s="5"/>
      <c r="D1014" s="5"/>
      <c r="E1014" s="5"/>
      <c r="F1014" s="5"/>
      <c r="G1014" s="5"/>
      <c r="H1014" s="24"/>
      <c r="I1014" s="5"/>
      <c r="J1014" s="5"/>
      <c r="K1014" s="5"/>
      <c r="L1014" s="5"/>
      <c r="M1014" s="5"/>
      <c r="N1014" s="5"/>
      <c r="O1014" s="1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</row>
    <row r="1015" spans="1:31" x14ac:dyDescent="0.2">
      <c r="A1015" s="5"/>
      <c r="B1015" s="5"/>
      <c r="C1015" s="5"/>
      <c r="D1015" s="5"/>
      <c r="E1015" s="5"/>
      <c r="F1015" s="5"/>
      <c r="G1015" s="5"/>
      <c r="H1015" s="24"/>
      <c r="I1015" s="5"/>
      <c r="J1015" s="5"/>
      <c r="K1015" s="5"/>
      <c r="L1015" s="5"/>
      <c r="M1015" s="5"/>
      <c r="N1015" s="5"/>
      <c r="O1015" s="1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</row>
    <row r="1016" spans="1:31" x14ac:dyDescent="0.2">
      <c r="A1016" s="5"/>
      <c r="B1016" s="5"/>
      <c r="C1016" s="5"/>
      <c r="D1016" s="5"/>
      <c r="E1016" s="5"/>
      <c r="F1016" s="5"/>
      <c r="G1016" s="5"/>
      <c r="H1016" s="24"/>
      <c r="I1016" s="5"/>
      <c r="J1016" s="5"/>
      <c r="K1016" s="5"/>
      <c r="L1016" s="5"/>
      <c r="M1016" s="5"/>
      <c r="N1016" s="5"/>
      <c r="O1016" s="1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</row>
    <row r="1017" spans="1:31" x14ac:dyDescent="0.2">
      <c r="A1017" s="5"/>
      <c r="B1017" s="5"/>
      <c r="C1017" s="5"/>
      <c r="D1017" s="5"/>
      <c r="E1017" s="5"/>
      <c r="F1017" s="5"/>
      <c r="G1017" s="5"/>
      <c r="H1017" s="24"/>
      <c r="I1017" s="5"/>
      <c r="J1017" s="5"/>
      <c r="K1017" s="5"/>
      <c r="L1017" s="5"/>
      <c r="M1017" s="5"/>
      <c r="N1017" s="5"/>
      <c r="O1017" s="1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</row>
    <row r="1018" spans="1:31" x14ac:dyDescent="0.2">
      <c r="A1018" s="5"/>
      <c r="B1018" s="5"/>
      <c r="C1018" s="5"/>
      <c r="D1018" s="5"/>
      <c r="E1018" s="5"/>
      <c r="F1018" s="5"/>
      <c r="G1018" s="5"/>
      <c r="H1018" s="24"/>
      <c r="I1018" s="5"/>
      <c r="J1018" s="5"/>
      <c r="K1018" s="5"/>
      <c r="L1018" s="5"/>
      <c r="M1018" s="5"/>
      <c r="N1018" s="5"/>
      <c r="O1018" s="1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</row>
    <row r="1019" spans="1:31" x14ac:dyDescent="0.2">
      <c r="A1019" s="5"/>
      <c r="B1019" s="5"/>
      <c r="C1019" s="5"/>
      <c r="D1019" s="5"/>
      <c r="E1019" s="5"/>
      <c r="F1019" s="5"/>
      <c r="G1019" s="5"/>
      <c r="H1019" s="24"/>
      <c r="I1019" s="5"/>
      <c r="J1019" s="5"/>
      <c r="K1019" s="5"/>
      <c r="L1019" s="5"/>
      <c r="M1019" s="5"/>
      <c r="N1019" s="5"/>
      <c r="O1019" s="1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</row>
    <row r="1020" spans="1:31" x14ac:dyDescent="0.2">
      <c r="A1020" s="5"/>
      <c r="B1020" s="5"/>
      <c r="C1020" s="5"/>
      <c r="D1020" s="5"/>
      <c r="E1020" s="5"/>
      <c r="F1020" s="5"/>
      <c r="G1020" s="5"/>
      <c r="H1020" s="24"/>
      <c r="I1020" s="5"/>
      <c r="J1020" s="5"/>
      <c r="K1020" s="5"/>
      <c r="L1020" s="5"/>
      <c r="M1020" s="5"/>
      <c r="N1020" s="5"/>
      <c r="O1020" s="1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</row>
    <row r="1021" spans="1:31" x14ac:dyDescent="0.2">
      <c r="A1021" s="5"/>
      <c r="B1021" s="5"/>
      <c r="C1021" s="5"/>
      <c r="D1021" s="5"/>
      <c r="E1021" s="5"/>
      <c r="F1021" s="5"/>
      <c r="G1021" s="5"/>
      <c r="H1021" s="24"/>
      <c r="I1021" s="5"/>
      <c r="J1021" s="5"/>
      <c r="K1021" s="5"/>
      <c r="L1021" s="5"/>
      <c r="M1021" s="5"/>
      <c r="N1021" s="5"/>
      <c r="O1021" s="1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</row>
    <row r="1022" spans="1:31" x14ac:dyDescent="0.2">
      <c r="A1022" s="5"/>
      <c r="B1022" s="5"/>
      <c r="C1022" s="5"/>
      <c r="D1022" s="5"/>
      <c r="E1022" s="5"/>
      <c r="F1022" s="5"/>
      <c r="G1022" s="5"/>
      <c r="H1022" s="24"/>
      <c r="I1022" s="5"/>
      <c r="J1022" s="5"/>
      <c r="K1022" s="5"/>
      <c r="L1022" s="5"/>
      <c r="M1022" s="5"/>
      <c r="N1022" s="5"/>
      <c r="O1022" s="1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</row>
    <row r="1023" spans="1:31" x14ac:dyDescent="0.2">
      <c r="A1023" s="5"/>
      <c r="B1023" s="5"/>
      <c r="C1023" s="5"/>
      <c r="D1023" s="5"/>
      <c r="E1023" s="5"/>
      <c r="F1023" s="5"/>
      <c r="G1023" s="5"/>
      <c r="H1023" s="24"/>
      <c r="I1023" s="5"/>
      <c r="J1023" s="5"/>
      <c r="K1023" s="5"/>
      <c r="L1023" s="5"/>
      <c r="M1023" s="5"/>
      <c r="N1023" s="5"/>
      <c r="O1023" s="1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</row>
    <row r="1024" spans="1:31" x14ac:dyDescent="0.2">
      <c r="A1024" s="5"/>
      <c r="B1024" s="5"/>
      <c r="C1024" s="5"/>
      <c r="D1024" s="5"/>
      <c r="E1024" s="5"/>
      <c r="F1024" s="5"/>
      <c r="G1024" s="5"/>
      <c r="H1024" s="24"/>
      <c r="I1024" s="5"/>
      <c r="J1024" s="5"/>
      <c r="K1024" s="5"/>
      <c r="L1024" s="5"/>
      <c r="M1024" s="5"/>
      <c r="N1024" s="5"/>
      <c r="O1024" s="1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</row>
    <row r="1025" spans="1:31" x14ac:dyDescent="0.2">
      <c r="A1025" s="5"/>
      <c r="B1025" s="5"/>
      <c r="C1025" s="5"/>
      <c r="D1025" s="5"/>
      <c r="E1025" s="5"/>
      <c r="F1025" s="5"/>
      <c r="G1025" s="5"/>
      <c r="H1025" s="24"/>
      <c r="I1025" s="5"/>
      <c r="J1025" s="5"/>
      <c r="K1025" s="5"/>
      <c r="L1025" s="5"/>
      <c r="M1025" s="5"/>
      <c r="N1025" s="5"/>
      <c r="O1025" s="1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</row>
    <row r="1026" spans="1:31" x14ac:dyDescent="0.2">
      <c r="A1026" s="5"/>
      <c r="B1026" s="5"/>
      <c r="C1026" s="5"/>
      <c r="D1026" s="5"/>
      <c r="E1026" s="5"/>
      <c r="F1026" s="5"/>
      <c r="G1026" s="5"/>
      <c r="H1026" s="24"/>
      <c r="I1026" s="5"/>
      <c r="J1026" s="5"/>
      <c r="K1026" s="5"/>
      <c r="L1026" s="5"/>
      <c r="M1026" s="5"/>
      <c r="N1026" s="5"/>
      <c r="O1026" s="1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</row>
    <row r="1027" spans="1:31" x14ac:dyDescent="0.2">
      <c r="A1027" s="5"/>
      <c r="B1027" s="5"/>
      <c r="C1027" s="5"/>
      <c r="D1027" s="5"/>
      <c r="E1027" s="5"/>
      <c r="F1027" s="5"/>
      <c r="G1027" s="5"/>
      <c r="H1027" s="24"/>
      <c r="I1027" s="5"/>
      <c r="J1027" s="5"/>
      <c r="K1027" s="5"/>
      <c r="L1027" s="5"/>
      <c r="M1027" s="5"/>
      <c r="N1027" s="5"/>
      <c r="O1027" s="1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</row>
    <row r="1028" spans="1:31" x14ac:dyDescent="0.2">
      <c r="A1028" s="5"/>
      <c r="B1028" s="5"/>
      <c r="C1028" s="5"/>
      <c r="D1028" s="5"/>
      <c r="E1028" s="5"/>
      <c r="F1028" s="5"/>
      <c r="G1028" s="5"/>
      <c r="H1028" s="24"/>
      <c r="I1028" s="5"/>
      <c r="J1028" s="5"/>
      <c r="K1028" s="5"/>
      <c r="L1028" s="5"/>
      <c r="M1028" s="5"/>
      <c r="N1028" s="5"/>
      <c r="O1028" s="1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</row>
    <row r="1029" spans="1:31" x14ac:dyDescent="0.2">
      <c r="A1029" s="5"/>
      <c r="B1029" s="5"/>
      <c r="C1029" s="5"/>
      <c r="D1029" s="5"/>
      <c r="E1029" s="5"/>
      <c r="F1029" s="5"/>
      <c r="G1029" s="5"/>
      <c r="H1029" s="24"/>
      <c r="I1029" s="5"/>
      <c r="J1029" s="5"/>
      <c r="K1029" s="5"/>
      <c r="L1029" s="5"/>
      <c r="M1029" s="5"/>
      <c r="N1029" s="5"/>
      <c r="O1029" s="1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</row>
    <row r="1030" spans="1:31" x14ac:dyDescent="0.2">
      <c r="A1030" s="5"/>
      <c r="B1030" s="5"/>
      <c r="C1030" s="5"/>
      <c r="D1030" s="5"/>
      <c r="E1030" s="5"/>
      <c r="F1030" s="5"/>
      <c r="G1030" s="5"/>
      <c r="H1030" s="24"/>
      <c r="I1030" s="5"/>
      <c r="J1030" s="5"/>
      <c r="K1030" s="5"/>
      <c r="L1030" s="5"/>
      <c r="M1030" s="5"/>
      <c r="N1030" s="5"/>
      <c r="O1030" s="1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</row>
    <row r="1031" spans="1:31" x14ac:dyDescent="0.2">
      <c r="A1031" s="5"/>
      <c r="B1031" s="5"/>
      <c r="C1031" s="5"/>
      <c r="D1031" s="5"/>
      <c r="E1031" s="5"/>
      <c r="F1031" s="5"/>
      <c r="G1031" s="5"/>
      <c r="H1031" s="24"/>
      <c r="I1031" s="5"/>
      <c r="J1031" s="5"/>
      <c r="K1031" s="5"/>
      <c r="L1031" s="5"/>
      <c r="M1031" s="5"/>
      <c r="N1031" s="5"/>
      <c r="O1031" s="1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</row>
    <row r="1032" spans="1:31" x14ac:dyDescent="0.2">
      <c r="A1032" s="5"/>
      <c r="B1032" s="5"/>
      <c r="C1032" s="5"/>
      <c r="D1032" s="5"/>
      <c r="E1032" s="5"/>
      <c r="F1032" s="5"/>
      <c r="G1032" s="5"/>
      <c r="H1032" s="24"/>
      <c r="I1032" s="5"/>
      <c r="J1032" s="5"/>
      <c r="K1032" s="5"/>
      <c r="L1032" s="5"/>
      <c r="M1032" s="5"/>
      <c r="N1032" s="5"/>
      <c r="O1032" s="1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</row>
    <row r="1033" spans="1:31" x14ac:dyDescent="0.2">
      <c r="A1033" s="5"/>
      <c r="B1033" s="5"/>
      <c r="C1033" s="5"/>
      <c r="D1033" s="5"/>
      <c r="E1033" s="5"/>
      <c r="F1033" s="5"/>
      <c r="G1033" s="5"/>
      <c r="H1033" s="24"/>
      <c r="I1033" s="5"/>
      <c r="J1033" s="5"/>
      <c r="K1033" s="5"/>
      <c r="L1033" s="5"/>
      <c r="M1033" s="5"/>
      <c r="N1033" s="5"/>
      <c r="O1033" s="1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</row>
    <row r="1034" spans="1:31" x14ac:dyDescent="0.2">
      <c r="A1034" s="5"/>
      <c r="B1034" s="5"/>
      <c r="C1034" s="5"/>
      <c r="D1034" s="5"/>
      <c r="E1034" s="5"/>
      <c r="F1034" s="5"/>
      <c r="G1034" s="5"/>
      <c r="H1034" s="24"/>
      <c r="I1034" s="5"/>
      <c r="J1034" s="5"/>
      <c r="K1034" s="5"/>
      <c r="L1034" s="5"/>
      <c r="M1034" s="5"/>
      <c r="N1034" s="5"/>
      <c r="O1034" s="1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</row>
    <row r="1035" spans="1:31" x14ac:dyDescent="0.2">
      <c r="A1035" s="5"/>
      <c r="B1035" s="5"/>
      <c r="C1035" s="5"/>
      <c r="D1035" s="5"/>
      <c r="E1035" s="5"/>
      <c r="F1035" s="5"/>
      <c r="G1035" s="5"/>
      <c r="H1035" s="24"/>
      <c r="I1035" s="5"/>
      <c r="J1035" s="5"/>
      <c r="K1035" s="5"/>
      <c r="L1035" s="5"/>
      <c r="M1035" s="5"/>
      <c r="N1035" s="5"/>
      <c r="O1035" s="1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</row>
    <row r="1036" spans="1:31" x14ac:dyDescent="0.2">
      <c r="A1036" s="5"/>
      <c r="B1036" s="5"/>
      <c r="C1036" s="5"/>
      <c r="D1036" s="5"/>
      <c r="E1036" s="5"/>
      <c r="F1036" s="5"/>
      <c r="G1036" s="5"/>
      <c r="H1036" s="24"/>
      <c r="I1036" s="5"/>
      <c r="J1036" s="5"/>
      <c r="K1036" s="5"/>
      <c r="L1036" s="5"/>
      <c r="M1036" s="5"/>
      <c r="N1036" s="5"/>
      <c r="O1036" s="1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</row>
    <row r="1037" spans="1:31" x14ac:dyDescent="0.2">
      <c r="A1037" s="5"/>
      <c r="B1037" s="5"/>
      <c r="C1037" s="5"/>
      <c r="D1037" s="5"/>
      <c r="E1037" s="5"/>
      <c r="F1037" s="5"/>
      <c r="G1037" s="5"/>
      <c r="H1037" s="24"/>
      <c r="I1037" s="5"/>
      <c r="J1037" s="5"/>
      <c r="K1037" s="5"/>
      <c r="L1037" s="5"/>
      <c r="M1037" s="5"/>
      <c r="N1037" s="5"/>
      <c r="O1037" s="1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</row>
    <row r="1038" spans="1:31" x14ac:dyDescent="0.2">
      <c r="A1038" s="5"/>
      <c r="B1038" s="5"/>
      <c r="C1038" s="5"/>
      <c r="D1038" s="5"/>
      <c r="E1038" s="5"/>
      <c r="F1038" s="5"/>
      <c r="G1038" s="5"/>
      <c r="H1038" s="24"/>
      <c r="I1038" s="5"/>
      <c r="J1038" s="5"/>
      <c r="K1038" s="5"/>
      <c r="L1038" s="5"/>
      <c r="M1038" s="5"/>
      <c r="N1038" s="5"/>
      <c r="O1038" s="1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</row>
    <row r="1039" spans="1:31" x14ac:dyDescent="0.2">
      <c r="A1039" s="5"/>
      <c r="B1039" s="5"/>
      <c r="C1039" s="5"/>
      <c r="D1039" s="5"/>
      <c r="E1039" s="5"/>
      <c r="F1039" s="5"/>
      <c r="G1039" s="5"/>
      <c r="H1039" s="24"/>
      <c r="I1039" s="5"/>
      <c r="J1039" s="5"/>
      <c r="K1039" s="5"/>
      <c r="L1039" s="5"/>
      <c r="M1039" s="5"/>
      <c r="N1039" s="5"/>
      <c r="O1039" s="1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</row>
    <row r="1040" spans="1:31" x14ac:dyDescent="0.2">
      <c r="A1040" s="5"/>
      <c r="B1040" s="5"/>
      <c r="C1040" s="5"/>
      <c r="D1040" s="5"/>
      <c r="E1040" s="5"/>
      <c r="F1040" s="5"/>
      <c r="G1040" s="5"/>
      <c r="H1040" s="24"/>
      <c r="I1040" s="5"/>
      <c r="J1040" s="5"/>
      <c r="K1040" s="5"/>
      <c r="L1040" s="5"/>
      <c r="M1040" s="5"/>
      <c r="N1040" s="5"/>
      <c r="O1040" s="1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</row>
    <row r="1041" spans="1:31" x14ac:dyDescent="0.2">
      <c r="A1041" s="5"/>
      <c r="B1041" s="5"/>
      <c r="C1041" s="5"/>
      <c r="D1041" s="5"/>
      <c r="E1041" s="5"/>
      <c r="F1041" s="5"/>
      <c r="G1041" s="5"/>
      <c r="H1041" s="24"/>
      <c r="I1041" s="5"/>
      <c r="J1041" s="5"/>
      <c r="K1041" s="5"/>
      <c r="L1041" s="5"/>
      <c r="M1041" s="5"/>
      <c r="N1041" s="5"/>
      <c r="O1041" s="1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</row>
    <row r="1042" spans="1:31" x14ac:dyDescent="0.2">
      <c r="A1042" s="5"/>
      <c r="B1042" s="5"/>
      <c r="C1042" s="5"/>
      <c r="D1042" s="5"/>
      <c r="E1042" s="5"/>
      <c r="F1042" s="5"/>
      <c r="G1042" s="5"/>
      <c r="H1042" s="24"/>
      <c r="I1042" s="5"/>
      <c r="J1042" s="5"/>
      <c r="K1042" s="5"/>
      <c r="L1042" s="5"/>
      <c r="M1042" s="5"/>
      <c r="N1042" s="5"/>
      <c r="O1042" s="1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</row>
    <row r="1043" spans="1:31" x14ac:dyDescent="0.2">
      <c r="A1043" s="5"/>
      <c r="B1043" s="5"/>
      <c r="C1043" s="5"/>
      <c r="D1043" s="5"/>
      <c r="E1043" s="5"/>
      <c r="F1043" s="5"/>
      <c r="G1043" s="5"/>
      <c r="H1043" s="24"/>
      <c r="I1043" s="5"/>
      <c r="J1043" s="5"/>
      <c r="K1043" s="5"/>
      <c r="L1043" s="5"/>
      <c r="M1043" s="5"/>
      <c r="N1043" s="5"/>
      <c r="O1043" s="1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</row>
    <row r="1044" spans="1:31" x14ac:dyDescent="0.2">
      <c r="A1044" s="5"/>
      <c r="B1044" s="5"/>
      <c r="C1044" s="5"/>
      <c r="D1044" s="5"/>
      <c r="E1044" s="5"/>
      <c r="F1044" s="5"/>
      <c r="G1044" s="5"/>
      <c r="H1044" s="24"/>
      <c r="I1044" s="5"/>
      <c r="J1044" s="5"/>
      <c r="K1044" s="5"/>
      <c r="L1044" s="5"/>
      <c r="M1044" s="5"/>
      <c r="N1044" s="5"/>
      <c r="O1044" s="1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</row>
    <row r="1045" spans="1:31" x14ac:dyDescent="0.2">
      <c r="A1045" s="5"/>
      <c r="B1045" s="5"/>
      <c r="C1045" s="5"/>
      <c r="D1045" s="5"/>
      <c r="E1045" s="5"/>
      <c r="F1045" s="5"/>
      <c r="G1045" s="5"/>
      <c r="H1045" s="24"/>
      <c r="I1045" s="5"/>
      <c r="J1045" s="5"/>
      <c r="K1045" s="5"/>
      <c r="L1045" s="5"/>
      <c r="M1045" s="5"/>
      <c r="N1045" s="5"/>
      <c r="O1045" s="1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</row>
    <row r="1046" spans="1:31" x14ac:dyDescent="0.2">
      <c r="A1046" s="5"/>
      <c r="B1046" s="5"/>
      <c r="C1046" s="5"/>
      <c r="D1046" s="5"/>
      <c r="E1046" s="5"/>
      <c r="F1046" s="5"/>
      <c r="G1046" s="5"/>
      <c r="H1046" s="24"/>
      <c r="I1046" s="5"/>
      <c r="J1046" s="5"/>
      <c r="K1046" s="5"/>
      <c r="L1046" s="5"/>
      <c r="M1046" s="5"/>
      <c r="N1046" s="5"/>
      <c r="O1046" s="1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</row>
    <row r="1047" spans="1:31" x14ac:dyDescent="0.2">
      <c r="A1047" s="5"/>
      <c r="B1047" s="5"/>
      <c r="C1047" s="5"/>
      <c r="D1047" s="5"/>
      <c r="E1047" s="5"/>
      <c r="F1047" s="5"/>
      <c r="G1047" s="5"/>
      <c r="H1047" s="24"/>
      <c r="I1047" s="5"/>
      <c r="J1047" s="5"/>
      <c r="K1047" s="5"/>
      <c r="L1047" s="5"/>
      <c r="M1047" s="5"/>
      <c r="N1047" s="5"/>
      <c r="O1047" s="1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</row>
    <row r="1048" spans="1:31" x14ac:dyDescent="0.2">
      <c r="A1048" s="5"/>
      <c r="B1048" s="5"/>
      <c r="C1048" s="5"/>
      <c r="D1048" s="5"/>
      <c r="E1048" s="5"/>
      <c r="F1048" s="5"/>
      <c r="G1048" s="5"/>
      <c r="H1048" s="24"/>
      <c r="I1048" s="5"/>
      <c r="J1048" s="5"/>
      <c r="K1048" s="5"/>
      <c r="L1048" s="5"/>
      <c r="M1048" s="5"/>
      <c r="N1048" s="5"/>
      <c r="O1048" s="1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</row>
    <row r="1049" spans="1:31" x14ac:dyDescent="0.2">
      <c r="A1049" s="5"/>
      <c r="B1049" s="5"/>
      <c r="C1049" s="5"/>
      <c r="D1049" s="5"/>
      <c r="E1049" s="5"/>
      <c r="F1049" s="5"/>
      <c r="G1049" s="5"/>
      <c r="H1049" s="24"/>
      <c r="I1049" s="5"/>
      <c r="J1049" s="5"/>
      <c r="K1049" s="5"/>
      <c r="L1049" s="5"/>
      <c r="M1049" s="5"/>
      <c r="N1049" s="5"/>
      <c r="O1049" s="1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</row>
    <row r="1050" spans="1:31" x14ac:dyDescent="0.2">
      <c r="A1050" s="5"/>
      <c r="B1050" s="5"/>
      <c r="C1050" s="5"/>
      <c r="D1050" s="5"/>
      <c r="E1050" s="5"/>
      <c r="F1050" s="5"/>
      <c r="G1050" s="5"/>
      <c r="H1050" s="24"/>
      <c r="I1050" s="5"/>
      <c r="J1050" s="5"/>
      <c r="K1050" s="5"/>
      <c r="L1050" s="5"/>
      <c r="M1050" s="5"/>
      <c r="N1050" s="5"/>
      <c r="O1050" s="1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</row>
    <row r="1051" spans="1:31" x14ac:dyDescent="0.2">
      <c r="A1051" s="5"/>
      <c r="B1051" s="5"/>
      <c r="C1051" s="5"/>
      <c r="D1051" s="5"/>
      <c r="E1051" s="5"/>
      <c r="F1051" s="5"/>
      <c r="G1051" s="5"/>
      <c r="H1051" s="24"/>
      <c r="I1051" s="5"/>
      <c r="J1051" s="5"/>
      <c r="K1051" s="5"/>
      <c r="L1051" s="5"/>
      <c r="M1051" s="5"/>
      <c r="N1051" s="5"/>
      <c r="O1051" s="1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</row>
    <row r="1052" spans="1:31" x14ac:dyDescent="0.2">
      <c r="A1052" s="5"/>
      <c r="B1052" s="5"/>
      <c r="C1052" s="5"/>
      <c r="D1052" s="5"/>
      <c r="E1052" s="5"/>
      <c r="F1052" s="5"/>
      <c r="G1052" s="5"/>
      <c r="H1052" s="24"/>
      <c r="I1052" s="5"/>
      <c r="J1052" s="5"/>
      <c r="K1052" s="5"/>
      <c r="L1052" s="5"/>
      <c r="M1052" s="5"/>
      <c r="N1052" s="5"/>
      <c r="O1052" s="1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</row>
    <row r="1053" spans="1:31" x14ac:dyDescent="0.2">
      <c r="A1053" s="5"/>
      <c r="B1053" s="5"/>
      <c r="C1053" s="5"/>
      <c r="D1053" s="5"/>
      <c r="E1053" s="5"/>
      <c r="F1053" s="5"/>
      <c r="G1053" s="5"/>
      <c r="H1053" s="24"/>
      <c r="I1053" s="5"/>
      <c r="J1053" s="5"/>
      <c r="K1053" s="5"/>
      <c r="L1053" s="5"/>
      <c r="M1053" s="5"/>
      <c r="N1053" s="5"/>
      <c r="O1053" s="1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</row>
    <row r="1054" spans="1:31" x14ac:dyDescent="0.2">
      <c r="A1054" s="5"/>
      <c r="B1054" s="5"/>
      <c r="C1054" s="5"/>
      <c r="D1054" s="5"/>
      <c r="E1054" s="5"/>
      <c r="F1054" s="5"/>
      <c r="G1054" s="5"/>
      <c r="H1054" s="24"/>
      <c r="I1054" s="5"/>
      <c r="J1054" s="5"/>
      <c r="K1054" s="5"/>
      <c r="L1054" s="5"/>
      <c r="M1054" s="5"/>
      <c r="N1054" s="5"/>
      <c r="O1054" s="1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</row>
    <row r="1055" spans="1:31" x14ac:dyDescent="0.2">
      <c r="A1055" s="5"/>
      <c r="B1055" s="5"/>
      <c r="C1055" s="5"/>
      <c r="D1055" s="5"/>
      <c r="E1055" s="5"/>
      <c r="F1055" s="5"/>
      <c r="G1055" s="5"/>
      <c r="H1055" s="24"/>
      <c r="I1055" s="5"/>
      <c r="J1055" s="5"/>
      <c r="K1055" s="5"/>
      <c r="L1055" s="5"/>
      <c r="M1055" s="5"/>
      <c r="N1055" s="5"/>
      <c r="O1055" s="1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</row>
    <row r="1056" spans="1:31" x14ac:dyDescent="0.2">
      <c r="A1056" s="5"/>
      <c r="B1056" s="5"/>
      <c r="C1056" s="5"/>
      <c r="D1056" s="5"/>
      <c r="E1056" s="5"/>
      <c r="F1056" s="5"/>
      <c r="G1056" s="5"/>
      <c r="H1056" s="24"/>
      <c r="I1056" s="5"/>
      <c r="J1056" s="5"/>
      <c r="K1056" s="5"/>
      <c r="L1056" s="5"/>
      <c r="M1056" s="5"/>
      <c r="N1056" s="5"/>
      <c r="O1056" s="1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</row>
    <row r="1057" spans="1:31" x14ac:dyDescent="0.2">
      <c r="A1057" s="5"/>
      <c r="B1057" s="5"/>
      <c r="C1057" s="5"/>
      <c r="D1057" s="5"/>
      <c r="E1057" s="5"/>
      <c r="F1057" s="5"/>
      <c r="G1057" s="5"/>
      <c r="H1057" s="24"/>
      <c r="I1057" s="5"/>
      <c r="J1057" s="5"/>
      <c r="K1057" s="5"/>
      <c r="L1057" s="5"/>
      <c r="M1057" s="5"/>
      <c r="N1057" s="5"/>
      <c r="O1057" s="1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</row>
    <row r="1058" spans="1:31" x14ac:dyDescent="0.2">
      <c r="A1058" s="5"/>
      <c r="B1058" s="5"/>
      <c r="C1058" s="5"/>
      <c r="D1058" s="5"/>
      <c r="E1058" s="5"/>
      <c r="F1058" s="5"/>
      <c r="G1058" s="5"/>
      <c r="H1058" s="24"/>
      <c r="I1058" s="5"/>
      <c r="J1058" s="5"/>
      <c r="K1058" s="5"/>
      <c r="L1058" s="5"/>
      <c r="M1058" s="5"/>
      <c r="N1058" s="5"/>
      <c r="O1058" s="1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</row>
    <row r="1059" spans="1:31" x14ac:dyDescent="0.2">
      <c r="A1059" s="5"/>
      <c r="B1059" s="5"/>
      <c r="C1059" s="5"/>
      <c r="D1059" s="5"/>
      <c r="E1059" s="5"/>
      <c r="F1059" s="5"/>
      <c r="G1059" s="5"/>
      <c r="H1059" s="24"/>
      <c r="I1059" s="5"/>
      <c r="J1059" s="5"/>
      <c r="K1059" s="5"/>
      <c r="L1059" s="5"/>
      <c r="M1059" s="5"/>
      <c r="N1059" s="5"/>
      <c r="O1059" s="1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</row>
    <row r="1060" spans="1:31" x14ac:dyDescent="0.2">
      <c r="A1060" s="5"/>
      <c r="B1060" s="5"/>
      <c r="C1060" s="5"/>
      <c r="D1060" s="5"/>
      <c r="E1060" s="5"/>
      <c r="F1060" s="5"/>
      <c r="G1060" s="5"/>
      <c r="H1060" s="24"/>
      <c r="I1060" s="5"/>
      <c r="J1060" s="5"/>
      <c r="K1060" s="5"/>
      <c r="L1060" s="5"/>
      <c r="M1060" s="5"/>
      <c r="N1060" s="5"/>
      <c r="O1060" s="15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  <c r="AA1060" s="5"/>
      <c r="AB1060" s="5"/>
      <c r="AC1060" s="5"/>
      <c r="AD1060" s="5"/>
      <c r="AE1060" s="5"/>
    </row>
    <row r="1061" spans="1:31" x14ac:dyDescent="0.2">
      <c r="A1061" s="5"/>
      <c r="B1061" s="5"/>
      <c r="C1061" s="5"/>
      <c r="D1061" s="5"/>
      <c r="E1061" s="5"/>
      <c r="F1061" s="5"/>
      <c r="G1061" s="5"/>
      <c r="H1061" s="24"/>
      <c r="I1061" s="5"/>
      <c r="J1061" s="5"/>
      <c r="K1061" s="5"/>
      <c r="L1061" s="5"/>
      <c r="M1061" s="5"/>
      <c r="N1061" s="5"/>
      <c r="O1061" s="1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</row>
    <row r="1062" spans="1:31" x14ac:dyDescent="0.2">
      <c r="A1062" s="5"/>
      <c r="B1062" s="5"/>
      <c r="C1062" s="5"/>
      <c r="D1062" s="5"/>
      <c r="E1062" s="5"/>
      <c r="F1062" s="5"/>
      <c r="G1062" s="5"/>
      <c r="H1062" s="24"/>
      <c r="I1062" s="5"/>
      <c r="J1062" s="5"/>
      <c r="K1062" s="5"/>
      <c r="L1062" s="5"/>
      <c r="M1062" s="5"/>
      <c r="N1062" s="5"/>
      <c r="O1062" s="1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</row>
    <row r="1063" spans="1:31" x14ac:dyDescent="0.2">
      <c r="A1063" s="5"/>
      <c r="B1063" s="5"/>
      <c r="C1063" s="5"/>
      <c r="D1063" s="5"/>
      <c r="E1063" s="5"/>
      <c r="F1063" s="5"/>
      <c r="G1063" s="5"/>
      <c r="H1063" s="24"/>
      <c r="I1063" s="5"/>
      <c r="J1063" s="5"/>
      <c r="K1063" s="5"/>
      <c r="L1063" s="5"/>
      <c r="M1063" s="5"/>
      <c r="N1063" s="5"/>
      <c r="O1063" s="1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</row>
    <row r="1064" spans="1:31" x14ac:dyDescent="0.2">
      <c r="A1064" s="5"/>
      <c r="B1064" s="5"/>
      <c r="C1064" s="5"/>
      <c r="D1064" s="5"/>
      <c r="E1064" s="5"/>
      <c r="F1064" s="5"/>
      <c r="G1064" s="5"/>
      <c r="H1064" s="24"/>
      <c r="I1064" s="5"/>
      <c r="J1064" s="5"/>
      <c r="K1064" s="5"/>
      <c r="L1064" s="5"/>
      <c r="M1064" s="5"/>
      <c r="N1064" s="5"/>
      <c r="O1064" s="1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</row>
    <row r="1065" spans="1:31" x14ac:dyDescent="0.2">
      <c r="A1065" s="5"/>
      <c r="B1065" s="5"/>
      <c r="C1065" s="5"/>
      <c r="D1065" s="5"/>
      <c r="E1065" s="5"/>
      <c r="F1065" s="5"/>
      <c r="G1065" s="5"/>
      <c r="H1065" s="24"/>
      <c r="I1065" s="5"/>
      <c r="J1065" s="5"/>
      <c r="K1065" s="5"/>
      <c r="L1065" s="5"/>
      <c r="M1065" s="5"/>
      <c r="N1065" s="5"/>
      <c r="O1065" s="1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</row>
    <row r="1066" spans="1:31" x14ac:dyDescent="0.2">
      <c r="A1066" s="5"/>
      <c r="B1066" s="5"/>
      <c r="C1066" s="5"/>
      <c r="D1066" s="5"/>
      <c r="E1066" s="5"/>
      <c r="F1066" s="5"/>
      <c r="G1066" s="5"/>
      <c r="H1066" s="24"/>
      <c r="I1066" s="5"/>
      <c r="J1066" s="5"/>
      <c r="K1066" s="5"/>
      <c r="L1066" s="5"/>
      <c r="M1066" s="5"/>
      <c r="N1066" s="5"/>
      <c r="O1066" s="1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</row>
    <row r="1067" spans="1:31" x14ac:dyDescent="0.2">
      <c r="A1067" s="5"/>
      <c r="B1067" s="5"/>
      <c r="C1067" s="5"/>
      <c r="D1067" s="5"/>
      <c r="E1067" s="5"/>
      <c r="F1067" s="5"/>
      <c r="G1067" s="5"/>
      <c r="H1067" s="24"/>
      <c r="I1067" s="5"/>
      <c r="J1067" s="5"/>
      <c r="K1067" s="5"/>
      <c r="L1067" s="5"/>
      <c r="M1067" s="5"/>
      <c r="N1067" s="5"/>
      <c r="O1067" s="1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</row>
    <row r="1068" spans="1:31" x14ac:dyDescent="0.2">
      <c r="A1068" s="5"/>
      <c r="B1068" s="5"/>
      <c r="C1068" s="5"/>
      <c r="D1068" s="5"/>
      <c r="E1068" s="5"/>
      <c r="F1068" s="5"/>
      <c r="G1068" s="5"/>
      <c r="H1068" s="24"/>
      <c r="I1068" s="5"/>
      <c r="J1068" s="5"/>
      <c r="K1068" s="5"/>
      <c r="L1068" s="5"/>
      <c r="M1068" s="5"/>
      <c r="N1068" s="5"/>
      <c r="O1068" s="1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</row>
    <row r="1069" spans="1:31" x14ac:dyDescent="0.2">
      <c r="A1069" s="5"/>
      <c r="B1069" s="5"/>
      <c r="C1069" s="5"/>
      <c r="D1069" s="5"/>
      <c r="E1069" s="5"/>
      <c r="F1069" s="5"/>
      <c r="G1069" s="5"/>
      <c r="H1069" s="24"/>
      <c r="I1069" s="5"/>
      <c r="J1069" s="5"/>
      <c r="K1069" s="5"/>
      <c r="L1069" s="5"/>
      <c r="M1069" s="5"/>
      <c r="N1069" s="5"/>
      <c r="O1069" s="1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</row>
    <row r="1070" spans="1:31" x14ac:dyDescent="0.2">
      <c r="A1070" s="5"/>
      <c r="B1070" s="5"/>
      <c r="C1070" s="5"/>
      <c r="D1070" s="5"/>
      <c r="E1070" s="5"/>
      <c r="F1070" s="5"/>
      <c r="G1070" s="5"/>
      <c r="H1070" s="24"/>
      <c r="I1070" s="5"/>
      <c r="J1070" s="5"/>
      <c r="K1070" s="5"/>
      <c r="L1070" s="5"/>
      <c r="M1070" s="5"/>
      <c r="N1070" s="5"/>
      <c r="O1070" s="1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</row>
    <row r="1071" spans="1:31" x14ac:dyDescent="0.2">
      <c r="A1071" s="5"/>
      <c r="B1071" s="5"/>
      <c r="C1071" s="5"/>
      <c r="D1071" s="5"/>
      <c r="E1071" s="5"/>
      <c r="F1071" s="5"/>
      <c r="G1071" s="5"/>
      <c r="H1071" s="24"/>
      <c r="I1071" s="5"/>
      <c r="J1071" s="5"/>
      <c r="K1071" s="5"/>
      <c r="L1071" s="5"/>
      <c r="M1071" s="5"/>
      <c r="N1071" s="5"/>
      <c r="O1071" s="1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</row>
    <row r="1072" spans="1:31" x14ac:dyDescent="0.2">
      <c r="A1072" s="5"/>
      <c r="B1072" s="5"/>
      <c r="C1072" s="5"/>
      <c r="D1072" s="5"/>
      <c r="E1072" s="5"/>
      <c r="F1072" s="5"/>
      <c r="G1072" s="5"/>
      <c r="H1072" s="24"/>
      <c r="I1072" s="5"/>
      <c r="J1072" s="5"/>
      <c r="K1072" s="5"/>
      <c r="L1072" s="5"/>
      <c r="M1072" s="5"/>
      <c r="N1072" s="5"/>
      <c r="O1072" s="1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</row>
    <row r="1073" spans="1:31" x14ac:dyDescent="0.2">
      <c r="A1073" s="5"/>
      <c r="B1073" s="5"/>
      <c r="C1073" s="5"/>
      <c r="D1073" s="5"/>
      <c r="E1073" s="5"/>
      <c r="F1073" s="5"/>
      <c r="G1073" s="5"/>
      <c r="H1073" s="24"/>
      <c r="I1073" s="5"/>
      <c r="J1073" s="5"/>
      <c r="K1073" s="5"/>
      <c r="L1073" s="5"/>
      <c r="M1073" s="5"/>
      <c r="N1073" s="5"/>
      <c r="O1073" s="1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</row>
    <row r="1074" spans="1:31" x14ac:dyDescent="0.2">
      <c r="A1074" s="5"/>
      <c r="B1074" s="5"/>
      <c r="C1074" s="5"/>
      <c r="D1074" s="5"/>
      <c r="E1074" s="5"/>
      <c r="F1074" s="5"/>
      <c r="G1074" s="5"/>
      <c r="H1074" s="24"/>
      <c r="I1074" s="5"/>
      <c r="J1074" s="5"/>
      <c r="K1074" s="5"/>
      <c r="L1074" s="5"/>
      <c r="M1074" s="5"/>
      <c r="N1074" s="5"/>
      <c r="O1074" s="1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</row>
    <row r="1075" spans="1:31" x14ac:dyDescent="0.2">
      <c r="A1075" s="5"/>
      <c r="B1075" s="5"/>
      <c r="C1075" s="5"/>
      <c r="D1075" s="5"/>
      <c r="E1075" s="5"/>
      <c r="F1075" s="5"/>
      <c r="G1075" s="5"/>
      <c r="H1075" s="24"/>
      <c r="I1075" s="5"/>
      <c r="J1075" s="5"/>
      <c r="K1075" s="5"/>
      <c r="L1075" s="5"/>
      <c r="M1075" s="5"/>
      <c r="N1075" s="5"/>
      <c r="O1075" s="1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</row>
    <row r="1076" spans="1:31" x14ac:dyDescent="0.2">
      <c r="A1076" s="5"/>
      <c r="B1076" s="5"/>
      <c r="C1076" s="5"/>
      <c r="D1076" s="5"/>
      <c r="E1076" s="5"/>
      <c r="F1076" s="5"/>
      <c r="G1076" s="5"/>
      <c r="H1076" s="24"/>
      <c r="I1076" s="5"/>
      <c r="J1076" s="5"/>
      <c r="K1076" s="5"/>
      <c r="L1076" s="5"/>
      <c r="M1076" s="5"/>
      <c r="N1076" s="5"/>
      <c r="O1076" s="1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</row>
    <row r="1077" spans="1:31" x14ac:dyDescent="0.2">
      <c r="A1077" s="5"/>
      <c r="B1077" s="5"/>
      <c r="C1077" s="5"/>
      <c r="D1077" s="5"/>
      <c r="E1077" s="5"/>
      <c r="F1077" s="5"/>
      <c r="G1077" s="5"/>
      <c r="H1077" s="24"/>
      <c r="I1077" s="5"/>
      <c r="J1077" s="5"/>
      <c r="K1077" s="5"/>
      <c r="L1077" s="5"/>
      <c r="M1077" s="5"/>
      <c r="N1077" s="5"/>
      <c r="O1077" s="1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</row>
    <row r="1078" spans="1:31" x14ac:dyDescent="0.2">
      <c r="A1078" s="5"/>
      <c r="B1078" s="5"/>
      <c r="C1078" s="5"/>
      <c r="D1078" s="5"/>
      <c r="E1078" s="5"/>
      <c r="F1078" s="5"/>
      <c r="G1078" s="5"/>
      <c r="H1078" s="24"/>
      <c r="I1078" s="5"/>
      <c r="J1078" s="5"/>
      <c r="K1078" s="5"/>
      <c r="L1078" s="5"/>
      <c r="M1078" s="5"/>
      <c r="N1078" s="5"/>
      <c r="O1078" s="1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</row>
    <row r="1079" spans="1:31" x14ac:dyDescent="0.2">
      <c r="A1079" s="5"/>
      <c r="B1079" s="5"/>
      <c r="C1079" s="5"/>
      <c r="D1079" s="5"/>
      <c r="E1079" s="5"/>
      <c r="F1079" s="5"/>
      <c r="G1079" s="5"/>
      <c r="H1079" s="24"/>
      <c r="I1079" s="5"/>
      <c r="J1079" s="5"/>
      <c r="K1079" s="5"/>
      <c r="L1079" s="5"/>
      <c r="M1079" s="5"/>
      <c r="N1079" s="5"/>
      <c r="O1079" s="1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</row>
    <row r="1080" spans="1:31" x14ac:dyDescent="0.2">
      <c r="A1080" s="5"/>
      <c r="B1080" s="5"/>
      <c r="C1080" s="5"/>
      <c r="D1080" s="5"/>
      <c r="E1080" s="5"/>
      <c r="F1080" s="5"/>
      <c r="G1080" s="5"/>
      <c r="H1080" s="24"/>
      <c r="I1080" s="5"/>
      <c r="J1080" s="5"/>
      <c r="K1080" s="5"/>
      <c r="L1080" s="5"/>
      <c r="M1080" s="5"/>
      <c r="N1080" s="5"/>
      <c r="O1080" s="1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</row>
    <row r="1081" spans="1:31" x14ac:dyDescent="0.2">
      <c r="A1081" s="5"/>
      <c r="B1081" s="5"/>
      <c r="C1081" s="5"/>
      <c r="D1081" s="5"/>
      <c r="E1081" s="5"/>
      <c r="F1081" s="5"/>
      <c r="G1081" s="5"/>
      <c r="H1081" s="24"/>
      <c r="I1081" s="5"/>
      <c r="J1081" s="5"/>
      <c r="K1081" s="5"/>
      <c r="L1081" s="5"/>
      <c r="M1081" s="5"/>
      <c r="N1081" s="5"/>
      <c r="O1081" s="1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</row>
    <row r="1082" spans="1:31" x14ac:dyDescent="0.2">
      <c r="A1082" s="5"/>
      <c r="B1082" s="5"/>
      <c r="C1082" s="5"/>
      <c r="D1082" s="5"/>
      <c r="E1082" s="5"/>
      <c r="F1082" s="5"/>
      <c r="G1082" s="5"/>
      <c r="H1082" s="24"/>
      <c r="I1082" s="5"/>
      <c r="J1082" s="5"/>
      <c r="K1082" s="5"/>
      <c r="L1082" s="5"/>
      <c r="M1082" s="5"/>
      <c r="N1082" s="5"/>
      <c r="O1082" s="1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</row>
    <row r="1083" spans="1:31" x14ac:dyDescent="0.2">
      <c r="A1083" s="5"/>
      <c r="B1083" s="5"/>
      <c r="C1083" s="5"/>
      <c r="D1083" s="5"/>
      <c r="E1083" s="5"/>
      <c r="F1083" s="5"/>
      <c r="G1083" s="5"/>
      <c r="H1083" s="24"/>
      <c r="I1083" s="5"/>
      <c r="J1083" s="5"/>
      <c r="K1083" s="5"/>
      <c r="L1083" s="5"/>
      <c r="M1083" s="5"/>
      <c r="N1083" s="5"/>
      <c r="O1083" s="1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</row>
    <row r="1084" spans="1:31" x14ac:dyDescent="0.2">
      <c r="A1084" s="5"/>
      <c r="B1084" s="5"/>
      <c r="C1084" s="5"/>
      <c r="D1084" s="5"/>
      <c r="E1084" s="5"/>
      <c r="F1084" s="5"/>
      <c r="G1084" s="5"/>
      <c r="H1084" s="24"/>
      <c r="I1084" s="5"/>
      <c r="J1084" s="5"/>
      <c r="K1084" s="5"/>
      <c r="L1084" s="5"/>
      <c r="M1084" s="5"/>
      <c r="N1084" s="5"/>
      <c r="O1084" s="1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</row>
    <row r="1085" spans="1:31" x14ac:dyDescent="0.2">
      <c r="A1085" s="5"/>
      <c r="B1085" s="5"/>
      <c r="C1085" s="5"/>
      <c r="D1085" s="5"/>
      <c r="E1085" s="5"/>
      <c r="F1085" s="5"/>
      <c r="G1085" s="5"/>
      <c r="H1085" s="24"/>
      <c r="I1085" s="5"/>
      <c r="J1085" s="5"/>
      <c r="K1085" s="5"/>
      <c r="L1085" s="5"/>
      <c r="M1085" s="5"/>
      <c r="N1085" s="5"/>
      <c r="O1085" s="1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</row>
    <row r="1086" spans="1:31" x14ac:dyDescent="0.2">
      <c r="A1086" s="5"/>
      <c r="B1086" s="5"/>
      <c r="C1086" s="5"/>
      <c r="D1086" s="5"/>
      <c r="E1086" s="5"/>
      <c r="F1086" s="5"/>
      <c r="G1086" s="5"/>
      <c r="H1086" s="24"/>
      <c r="I1086" s="5"/>
      <c r="J1086" s="5"/>
      <c r="K1086" s="5"/>
      <c r="L1086" s="5"/>
      <c r="M1086" s="5"/>
      <c r="N1086" s="5"/>
      <c r="O1086" s="1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</row>
    <row r="1087" spans="1:31" x14ac:dyDescent="0.2">
      <c r="A1087" s="5"/>
      <c r="B1087" s="5"/>
      <c r="C1087" s="5"/>
      <c r="D1087" s="5"/>
      <c r="E1087" s="5"/>
      <c r="F1087" s="5"/>
      <c r="G1087" s="5"/>
      <c r="H1087" s="24"/>
      <c r="I1087" s="5"/>
      <c r="J1087" s="5"/>
      <c r="K1087" s="5"/>
      <c r="L1087" s="5"/>
      <c r="M1087" s="5"/>
      <c r="N1087" s="5"/>
      <c r="O1087" s="1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</row>
    <row r="1088" spans="1:31" x14ac:dyDescent="0.2">
      <c r="A1088" s="5"/>
      <c r="B1088" s="5"/>
      <c r="C1088" s="5"/>
      <c r="D1088" s="5"/>
      <c r="E1088" s="5"/>
      <c r="F1088" s="5"/>
      <c r="G1088" s="5"/>
      <c r="H1088" s="24"/>
      <c r="I1088" s="5"/>
      <c r="J1088" s="5"/>
      <c r="K1088" s="5"/>
      <c r="L1088" s="5"/>
      <c r="M1088" s="5"/>
      <c r="N1088" s="5"/>
      <c r="O1088" s="1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</row>
    <row r="1089" spans="1:31" x14ac:dyDescent="0.2">
      <c r="A1089" s="5"/>
      <c r="B1089" s="5"/>
      <c r="C1089" s="5"/>
      <c r="D1089" s="5"/>
      <c r="E1089" s="5"/>
      <c r="F1089" s="5"/>
      <c r="G1089" s="5"/>
      <c r="H1089" s="24"/>
      <c r="I1089" s="5"/>
      <c r="J1089" s="5"/>
      <c r="K1089" s="5"/>
      <c r="L1089" s="5"/>
      <c r="M1089" s="5"/>
      <c r="N1089" s="5"/>
      <c r="O1089" s="1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</row>
    <row r="1090" spans="1:31" x14ac:dyDescent="0.2">
      <c r="A1090" s="5"/>
      <c r="B1090" s="5"/>
      <c r="C1090" s="5"/>
      <c r="D1090" s="5"/>
      <c r="E1090" s="5"/>
      <c r="F1090" s="5"/>
      <c r="G1090" s="5"/>
      <c r="H1090" s="24"/>
      <c r="I1090" s="5"/>
      <c r="J1090" s="5"/>
      <c r="K1090" s="5"/>
      <c r="L1090" s="5"/>
      <c r="M1090" s="5"/>
      <c r="N1090" s="5"/>
      <c r="O1090" s="1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</row>
    <row r="1091" spans="1:31" x14ac:dyDescent="0.2">
      <c r="A1091" s="5"/>
      <c r="B1091" s="5"/>
      <c r="C1091" s="5"/>
      <c r="D1091" s="5"/>
      <c r="E1091" s="5"/>
      <c r="F1091" s="5"/>
      <c r="G1091" s="5"/>
      <c r="H1091" s="24"/>
      <c r="I1091" s="5"/>
      <c r="J1091" s="5"/>
      <c r="K1091" s="5"/>
      <c r="L1091" s="5"/>
      <c r="M1091" s="5"/>
      <c r="N1091" s="5"/>
      <c r="O1091" s="1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</row>
    <row r="1092" spans="1:31" x14ac:dyDescent="0.2">
      <c r="A1092" s="5"/>
      <c r="B1092" s="5"/>
      <c r="C1092" s="5"/>
      <c r="D1092" s="5"/>
      <c r="E1092" s="5"/>
      <c r="F1092" s="5"/>
      <c r="G1092" s="5"/>
      <c r="H1092" s="24"/>
      <c r="I1092" s="5"/>
      <c r="J1092" s="5"/>
      <c r="K1092" s="5"/>
      <c r="L1092" s="5"/>
      <c r="M1092" s="5"/>
      <c r="N1092" s="5"/>
      <c r="O1092" s="1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</row>
    <row r="1093" spans="1:31" x14ac:dyDescent="0.2">
      <c r="A1093" s="5"/>
      <c r="B1093" s="5"/>
      <c r="C1093" s="5"/>
      <c r="D1093" s="5"/>
      <c r="E1093" s="5"/>
      <c r="F1093" s="5"/>
      <c r="G1093" s="5"/>
      <c r="H1093" s="24"/>
      <c r="I1093" s="5"/>
      <c r="J1093" s="5"/>
      <c r="K1093" s="5"/>
      <c r="L1093" s="5"/>
      <c r="M1093" s="5"/>
      <c r="N1093" s="5"/>
      <c r="O1093" s="15"/>
      <c r="P1093" s="5"/>
      <c r="Q1093" s="5"/>
      <c r="R1093" s="5"/>
      <c r="S1093" s="5"/>
      <c r="T1093" s="5"/>
      <c r="U1093" s="5"/>
      <c r="V1093" s="5"/>
      <c r="W1093" s="5"/>
      <c r="X1093" s="5"/>
      <c r="Y1093" s="5"/>
      <c r="Z1093" s="5"/>
      <c r="AA1093" s="5"/>
      <c r="AB1093" s="5"/>
      <c r="AC1093" s="5"/>
      <c r="AD1093" s="5"/>
      <c r="AE1093" s="5"/>
    </row>
    <row r="1094" spans="1:31" x14ac:dyDescent="0.2">
      <c r="A1094" s="5"/>
      <c r="B1094" s="5"/>
      <c r="C1094" s="5"/>
      <c r="D1094" s="5"/>
      <c r="E1094" s="5"/>
      <c r="F1094" s="5"/>
      <c r="G1094" s="5"/>
      <c r="H1094" s="24"/>
      <c r="I1094" s="5"/>
      <c r="J1094" s="5"/>
      <c r="K1094" s="5"/>
      <c r="L1094" s="5"/>
      <c r="M1094" s="5"/>
      <c r="N1094" s="5"/>
      <c r="O1094" s="15"/>
      <c r="P1094" s="5"/>
      <c r="Q1094" s="5"/>
      <c r="R1094" s="5"/>
      <c r="S1094" s="5"/>
      <c r="T1094" s="5"/>
      <c r="U1094" s="5"/>
      <c r="V1094" s="5"/>
      <c r="W1094" s="5"/>
      <c r="X1094" s="5"/>
      <c r="Y1094" s="5"/>
      <c r="Z1094" s="5"/>
      <c r="AA1094" s="5"/>
      <c r="AB1094" s="5"/>
      <c r="AC1094" s="5"/>
      <c r="AD1094" s="5"/>
      <c r="AE1094" s="5"/>
    </row>
    <row r="1095" spans="1:31" x14ac:dyDescent="0.2">
      <c r="A1095" s="5"/>
      <c r="B1095" s="5"/>
      <c r="C1095" s="5"/>
      <c r="D1095" s="5"/>
      <c r="E1095" s="5"/>
      <c r="F1095" s="5"/>
      <c r="G1095" s="5"/>
      <c r="H1095" s="24"/>
      <c r="I1095" s="5"/>
      <c r="J1095" s="5"/>
      <c r="K1095" s="5"/>
      <c r="L1095" s="5"/>
      <c r="M1095" s="5"/>
      <c r="N1095" s="5"/>
      <c r="O1095" s="15"/>
      <c r="P1095" s="5"/>
      <c r="Q1095" s="5"/>
      <c r="R1095" s="5"/>
      <c r="S1095" s="5"/>
      <c r="T1095" s="5"/>
      <c r="U1095" s="5"/>
      <c r="V1095" s="5"/>
      <c r="W1095" s="5"/>
      <c r="X1095" s="5"/>
      <c r="Y1095" s="5"/>
      <c r="Z1095" s="5"/>
      <c r="AA1095" s="5"/>
      <c r="AB1095" s="5"/>
      <c r="AC1095" s="5"/>
      <c r="AD1095" s="5"/>
      <c r="AE1095" s="5"/>
    </row>
    <row r="1096" spans="1:31" x14ac:dyDescent="0.2">
      <c r="A1096" s="5"/>
      <c r="B1096" s="5"/>
      <c r="C1096" s="5"/>
      <c r="D1096" s="5"/>
      <c r="E1096" s="5"/>
      <c r="F1096" s="5"/>
      <c r="G1096" s="5"/>
      <c r="H1096" s="24"/>
      <c r="I1096" s="5"/>
      <c r="J1096" s="5"/>
      <c r="K1096" s="5"/>
      <c r="L1096" s="5"/>
      <c r="M1096" s="5"/>
      <c r="N1096" s="5"/>
      <c r="O1096" s="15"/>
      <c r="P1096" s="5"/>
      <c r="Q1096" s="5"/>
      <c r="R1096" s="5"/>
      <c r="S1096" s="5"/>
      <c r="T1096" s="5"/>
      <c r="U1096" s="5"/>
      <c r="V1096" s="5"/>
      <c r="W1096" s="5"/>
      <c r="X1096" s="5"/>
      <c r="Y1096" s="5"/>
      <c r="Z1096" s="5"/>
      <c r="AA1096" s="5"/>
      <c r="AB1096" s="5"/>
      <c r="AC1096" s="5"/>
      <c r="AD1096" s="5"/>
      <c r="AE1096" s="5"/>
    </row>
    <row r="1097" spans="1:31" x14ac:dyDescent="0.2">
      <c r="A1097" s="5"/>
      <c r="B1097" s="5"/>
      <c r="C1097" s="5"/>
      <c r="D1097" s="5"/>
      <c r="E1097" s="5"/>
      <c r="F1097" s="5"/>
      <c r="G1097" s="5"/>
      <c r="H1097" s="24"/>
      <c r="I1097" s="5"/>
      <c r="J1097" s="5"/>
      <c r="K1097" s="5"/>
      <c r="L1097" s="5"/>
      <c r="M1097" s="5"/>
      <c r="N1097" s="5"/>
      <c r="O1097" s="15"/>
      <c r="P1097" s="5"/>
      <c r="Q1097" s="5"/>
      <c r="R1097" s="5"/>
      <c r="S1097" s="5"/>
      <c r="T1097" s="5"/>
      <c r="U1097" s="5"/>
      <c r="V1097" s="5"/>
      <c r="W1097" s="5"/>
      <c r="X1097" s="5"/>
      <c r="Y1097" s="5"/>
      <c r="Z1097" s="5"/>
      <c r="AA1097" s="5"/>
      <c r="AB1097" s="5"/>
      <c r="AC1097" s="5"/>
      <c r="AD1097" s="5"/>
      <c r="AE1097" s="5"/>
    </row>
    <row r="1098" spans="1:31" x14ac:dyDescent="0.2">
      <c r="A1098" s="5"/>
      <c r="B1098" s="5"/>
      <c r="C1098" s="5"/>
      <c r="D1098" s="5"/>
      <c r="E1098" s="5"/>
      <c r="F1098" s="5"/>
      <c r="G1098" s="5"/>
      <c r="H1098" s="24"/>
      <c r="I1098" s="5"/>
      <c r="J1098" s="5"/>
      <c r="K1098" s="5"/>
      <c r="L1098" s="5"/>
      <c r="M1098" s="5"/>
      <c r="N1098" s="5"/>
      <c r="O1098" s="15"/>
      <c r="P1098" s="5"/>
      <c r="Q1098" s="5"/>
      <c r="R1098" s="5"/>
      <c r="S1098" s="5"/>
      <c r="T1098" s="5"/>
      <c r="U1098" s="5"/>
      <c r="V1098" s="5"/>
      <c r="W1098" s="5"/>
      <c r="X1098" s="5"/>
      <c r="Y1098" s="5"/>
      <c r="Z1098" s="5"/>
      <c r="AA1098" s="5"/>
      <c r="AB1098" s="5"/>
      <c r="AC1098" s="5"/>
      <c r="AD1098" s="5"/>
      <c r="AE1098" s="5"/>
    </row>
    <row r="1099" spans="1:31" x14ac:dyDescent="0.2">
      <c r="A1099" s="5"/>
      <c r="B1099" s="5"/>
      <c r="C1099" s="5"/>
      <c r="D1099" s="5"/>
      <c r="E1099" s="5"/>
      <c r="F1099" s="5"/>
      <c r="G1099" s="5"/>
      <c r="H1099" s="24"/>
      <c r="I1099" s="5"/>
      <c r="J1099" s="5"/>
      <c r="K1099" s="5"/>
      <c r="L1099" s="5"/>
      <c r="M1099" s="5"/>
      <c r="N1099" s="5"/>
      <c r="O1099" s="15"/>
      <c r="P1099" s="5"/>
      <c r="Q1099" s="5"/>
      <c r="R1099" s="5"/>
      <c r="S1099" s="5"/>
      <c r="T1099" s="5"/>
      <c r="U1099" s="5"/>
      <c r="V1099" s="5"/>
      <c r="W1099" s="5"/>
      <c r="X1099" s="5"/>
      <c r="Y1099" s="5"/>
      <c r="Z1099" s="5"/>
      <c r="AA1099" s="5"/>
      <c r="AB1099" s="5"/>
      <c r="AC1099" s="5"/>
      <c r="AD1099" s="5"/>
      <c r="AE1099" s="5"/>
    </row>
    <row r="1100" spans="1:31" x14ac:dyDescent="0.2">
      <c r="A1100" s="5"/>
      <c r="B1100" s="5"/>
      <c r="C1100" s="5"/>
      <c r="D1100" s="5"/>
      <c r="E1100" s="5"/>
      <c r="F1100" s="5"/>
      <c r="G1100" s="5"/>
      <c r="H1100" s="24"/>
      <c r="I1100" s="5"/>
      <c r="J1100" s="5"/>
      <c r="K1100" s="5"/>
      <c r="L1100" s="5"/>
      <c r="M1100" s="5"/>
      <c r="N1100" s="5"/>
      <c r="O1100" s="15"/>
      <c r="P1100" s="5"/>
      <c r="Q1100" s="5"/>
      <c r="R1100" s="5"/>
      <c r="S1100" s="5"/>
      <c r="T1100" s="5"/>
      <c r="U1100" s="5"/>
      <c r="V1100" s="5"/>
      <c r="W1100" s="5"/>
      <c r="X1100" s="5"/>
      <c r="Y1100" s="5"/>
      <c r="Z1100" s="5"/>
      <c r="AA1100" s="5"/>
      <c r="AB1100" s="5"/>
      <c r="AC1100" s="5"/>
      <c r="AD1100" s="5"/>
      <c r="AE1100" s="5"/>
    </row>
    <row r="1101" spans="1:31" x14ac:dyDescent="0.2">
      <c r="A1101" s="5"/>
      <c r="B1101" s="5"/>
      <c r="C1101" s="5"/>
      <c r="D1101" s="5"/>
      <c r="E1101" s="5"/>
      <c r="F1101" s="5"/>
      <c r="G1101" s="5"/>
      <c r="H1101" s="24"/>
      <c r="I1101" s="5"/>
      <c r="J1101" s="5"/>
      <c r="K1101" s="5"/>
      <c r="L1101" s="5"/>
      <c r="M1101" s="5"/>
      <c r="N1101" s="5"/>
      <c r="O1101" s="15"/>
      <c r="P1101" s="5"/>
      <c r="Q1101" s="5"/>
      <c r="R1101" s="5"/>
      <c r="S1101" s="5"/>
      <c r="T1101" s="5"/>
      <c r="U1101" s="5"/>
      <c r="V1101" s="5"/>
      <c r="W1101" s="5"/>
      <c r="X1101" s="5"/>
      <c r="Y1101" s="5"/>
      <c r="Z1101" s="5"/>
      <c r="AA1101" s="5"/>
      <c r="AB1101" s="5"/>
      <c r="AC1101" s="5"/>
      <c r="AD1101" s="5"/>
      <c r="AE1101" s="5"/>
    </row>
    <row r="1102" spans="1:31" x14ac:dyDescent="0.2">
      <c r="A1102" s="5"/>
      <c r="B1102" s="5"/>
      <c r="C1102" s="5"/>
      <c r="D1102" s="5"/>
      <c r="E1102" s="5"/>
      <c r="F1102" s="5"/>
      <c r="G1102" s="5"/>
      <c r="H1102" s="24"/>
      <c r="I1102" s="5"/>
      <c r="J1102" s="5"/>
      <c r="K1102" s="5"/>
      <c r="L1102" s="5"/>
      <c r="M1102" s="5"/>
      <c r="N1102" s="5"/>
      <c r="O1102" s="15"/>
      <c r="P1102" s="5"/>
      <c r="Q1102" s="5"/>
      <c r="R1102" s="5"/>
      <c r="S1102" s="5"/>
      <c r="T1102" s="5"/>
      <c r="U1102" s="5"/>
      <c r="V1102" s="5"/>
      <c r="W1102" s="5"/>
      <c r="X1102" s="5"/>
      <c r="Y1102" s="5"/>
      <c r="Z1102" s="5"/>
      <c r="AA1102" s="5"/>
      <c r="AB1102" s="5"/>
      <c r="AC1102" s="5"/>
      <c r="AD1102" s="5"/>
      <c r="AE1102" s="5"/>
    </row>
    <row r="1103" spans="1:31" x14ac:dyDescent="0.2">
      <c r="A1103" s="5"/>
      <c r="B1103" s="5"/>
      <c r="C1103" s="5"/>
      <c r="D1103" s="5"/>
      <c r="E1103" s="5"/>
      <c r="F1103" s="5"/>
      <c r="G1103" s="5"/>
      <c r="H1103" s="24"/>
      <c r="I1103" s="5"/>
      <c r="J1103" s="5"/>
      <c r="K1103" s="5"/>
      <c r="L1103" s="5"/>
      <c r="M1103" s="5"/>
      <c r="N1103" s="5"/>
      <c r="O1103" s="15"/>
      <c r="P1103" s="5"/>
      <c r="Q1103" s="5"/>
      <c r="R1103" s="5"/>
      <c r="S1103" s="5"/>
      <c r="T1103" s="5"/>
      <c r="U1103" s="5"/>
      <c r="V1103" s="5"/>
      <c r="W1103" s="5"/>
      <c r="X1103" s="5"/>
      <c r="Y1103" s="5"/>
      <c r="Z1103" s="5"/>
      <c r="AA1103" s="5"/>
      <c r="AB1103" s="5"/>
      <c r="AC1103" s="5"/>
      <c r="AD1103" s="5"/>
      <c r="AE1103" s="5"/>
    </row>
    <row r="1104" spans="1:31" x14ac:dyDescent="0.2">
      <c r="A1104" s="5"/>
      <c r="B1104" s="5"/>
      <c r="C1104" s="5"/>
      <c r="D1104" s="5"/>
      <c r="E1104" s="5"/>
      <c r="F1104" s="5"/>
      <c r="G1104" s="5"/>
      <c r="H1104" s="24"/>
      <c r="I1104" s="5"/>
      <c r="J1104" s="5"/>
      <c r="K1104" s="5"/>
      <c r="L1104" s="5"/>
      <c r="M1104" s="5"/>
      <c r="N1104" s="5"/>
      <c r="O1104" s="15"/>
      <c r="P1104" s="5"/>
      <c r="Q1104" s="5"/>
      <c r="R1104" s="5"/>
      <c r="S1104" s="5"/>
      <c r="T1104" s="5"/>
      <c r="U1104" s="5"/>
      <c r="V1104" s="5"/>
      <c r="W1104" s="5"/>
      <c r="X1104" s="5"/>
      <c r="Y1104" s="5"/>
      <c r="Z1104" s="5"/>
      <c r="AA1104" s="5"/>
      <c r="AB1104" s="5"/>
      <c r="AC1104" s="5"/>
      <c r="AD1104" s="5"/>
      <c r="AE1104" s="5"/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5BD19-58A4-D947-8823-7F45C186F1CB}">
  <dimension ref="A1:O1106"/>
  <sheetViews>
    <sheetView topLeftCell="E8" workbookViewId="0">
      <selection activeCell="J19" sqref="J19"/>
    </sheetView>
  </sheetViews>
  <sheetFormatPr baseColWidth="10" defaultRowHeight="16" x14ac:dyDescent="0.2"/>
  <cols>
    <col min="1" max="4" width="10.83203125" style="6"/>
    <col min="5" max="5" width="36.83203125" style="6" customWidth="1"/>
    <col min="6" max="6" width="18.1640625" style="6" customWidth="1"/>
    <col min="7" max="7" width="10.83203125" style="27"/>
    <col min="10" max="10" width="46.1640625" customWidth="1"/>
    <col min="11" max="11" width="15.83203125" customWidth="1"/>
    <col min="12" max="12" width="16" customWidth="1"/>
  </cols>
  <sheetData>
    <row r="1" spans="1:14" x14ac:dyDescent="0.2">
      <c r="A1" s="4" t="s">
        <v>0</v>
      </c>
      <c r="B1" s="4" t="s">
        <v>1</v>
      </c>
      <c r="C1" s="4" t="s">
        <v>2</v>
      </c>
      <c r="D1" s="4" t="s">
        <v>4</v>
      </c>
      <c r="E1" s="4" t="s">
        <v>5</v>
      </c>
      <c r="F1" s="4" t="s">
        <v>691</v>
      </c>
      <c r="G1" s="22" t="s">
        <v>6</v>
      </c>
      <c r="K1" t="s">
        <v>633</v>
      </c>
      <c r="L1" t="s">
        <v>634</v>
      </c>
      <c r="N1" t="s">
        <v>751</v>
      </c>
    </row>
    <row r="2" spans="1:14" x14ac:dyDescent="0.2">
      <c r="A2" t="s">
        <v>667</v>
      </c>
      <c r="B2" s="7" t="s">
        <v>668</v>
      </c>
      <c r="C2" s="7">
        <v>1972</v>
      </c>
      <c r="D2" s="7" t="s">
        <v>568</v>
      </c>
      <c r="E2" s="7" t="s">
        <v>669</v>
      </c>
      <c r="F2" s="7">
        <v>3</v>
      </c>
      <c r="G2" s="23">
        <v>1</v>
      </c>
      <c r="J2" t="s">
        <v>766</v>
      </c>
      <c r="K2">
        <f>1+1+1+1+3+1+1+1+1+1+1+1+1+1+1+1+1+1+1+1+1</f>
        <v>23</v>
      </c>
      <c r="L2">
        <f>18+27+5+9+3+46+5+6+3+1+1+16+1+4+25+20+4+1+2+3+58-11</f>
        <v>247</v>
      </c>
      <c r="M2" s="27">
        <f>SUM(G2:G27,G52:G57,G115:G119,G149,G152,G156:G162,G166,G29:G37,G185:G192,G202:G203,G127)</f>
        <v>515</v>
      </c>
      <c r="N2" s="35">
        <f>(M2/M12)*100</f>
        <v>60.023310023310032</v>
      </c>
    </row>
    <row r="3" spans="1:14" x14ac:dyDescent="0.2">
      <c r="A3" t="s">
        <v>667</v>
      </c>
      <c r="B3" s="7" t="s">
        <v>668</v>
      </c>
      <c r="C3" s="7">
        <v>1972</v>
      </c>
      <c r="D3" s="7" t="s">
        <v>568</v>
      </c>
      <c r="E3" s="7" t="s">
        <v>669</v>
      </c>
      <c r="F3" s="7"/>
      <c r="G3" s="23">
        <v>1</v>
      </c>
      <c r="J3" s="7" t="s">
        <v>981</v>
      </c>
      <c r="K3">
        <f>1+1+1</f>
        <v>3</v>
      </c>
      <c r="L3">
        <f>30+10+2</f>
        <v>42</v>
      </c>
      <c r="M3" s="27">
        <f>SUM(F128,G154:G155,G193:G194,G199:G201,G197,F122,G145:G146,G148)</f>
        <v>301</v>
      </c>
      <c r="N3" s="35">
        <f>(M3/M12)*100</f>
        <v>35.081585081585082</v>
      </c>
    </row>
    <row r="4" spans="1:14" x14ac:dyDescent="0.2">
      <c r="A4" t="s">
        <v>667</v>
      </c>
      <c r="B4" s="7" t="s">
        <v>668</v>
      </c>
      <c r="C4" s="7">
        <v>1972</v>
      </c>
      <c r="D4" s="7" t="s">
        <v>568</v>
      </c>
      <c r="E4" s="7" t="s">
        <v>669</v>
      </c>
      <c r="F4" s="7"/>
      <c r="G4" s="23">
        <v>1</v>
      </c>
      <c r="J4" t="s">
        <v>953</v>
      </c>
      <c r="K4">
        <f>1+1+1+1+1+1</f>
        <v>6</v>
      </c>
      <c r="L4">
        <f>1+1+1+5+1</f>
        <v>9</v>
      </c>
      <c r="M4" s="27">
        <f>SUM(G112,G165,G167:G169,G181,G182)</f>
        <v>20</v>
      </c>
      <c r="N4" s="35">
        <f>(M4/M12)*100</f>
        <v>2.3310023310023311</v>
      </c>
    </row>
    <row r="5" spans="1:14" x14ac:dyDescent="0.2">
      <c r="A5" s="7" t="s">
        <v>23</v>
      </c>
      <c r="B5" s="7" t="s">
        <v>24</v>
      </c>
      <c r="C5" s="7">
        <v>1987</v>
      </c>
      <c r="D5" s="7" t="s">
        <v>26</v>
      </c>
      <c r="E5" s="7" t="s">
        <v>27</v>
      </c>
      <c r="F5" s="7">
        <v>20</v>
      </c>
      <c r="G5" s="23">
        <v>12</v>
      </c>
      <c r="J5" s="7" t="s">
        <v>903</v>
      </c>
      <c r="K5">
        <v>1</v>
      </c>
      <c r="L5">
        <v>14</v>
      </c>
      <c r="M5" s="27">
        <f>SUM(G38:G51)</f>
        <v>14</v>
      </c>
      <c r="N5" s="35">
        <f>(M5/M12)*100</f>
        <v>1.6317016317016315</v>
      </c>
    </row>
    <row r="6" spans="1:14" x14ac:dyDescent="0.2">
      <c r="A6" s="7" t="s">
        <v>23</v>
      </c>
      <c r="B6" s="7" t="s">
        <v>24</v>
      </c>
      <c r="C6" s="7">
        <v>1987</v>
      </c>
      <c r="D6" s="7" t="s">
        <v>26</v>
      </c>
      <c r="E6" s="7" t="s">
        <v>27</v>
      </c>
      <c r="F6" s="7"/>
      <c r="G6" s="23">
        <v>6</v>
      </c>
      <c r="J6" s="7" t="s">
        <v>1067</v>
      </c>
      <c r="K6">
        <v>2</v>
      </c>
      <c r="L6">
        <v>1</v>
      </c>
      <c r="M6" s="27">
        <f>SUM(G153,G163)</f>
        <v>6</v>
      </c>
      <c r="N6" s="35">
        <f>(M6/M12)*100</f>
        <v>0.69930069930069927</v>
      </c>
    </row>
    <row r="7" spans="1:14" x14ac:dyDescent="0.2">
      <c r="A7" s="7" t="s">
        <v>23</v>
      </c>
      <c r="B7" s="7" t="s">
        <v>24</v>
      </c>
      <c r="C7" s="7">
        <v>1987</v>
      </c>
      <c r="D7" s="7" t="s">
        <v>26</v>
      </c>
      <c r="E7" s="7" t="s">
        <v>27</v>
      </c>
      <c r="F7" s="7"/>
      <c r="G7" s="23">
        <v>1</v>
      </c>
      <c r="J7" s="7" t="s">
        <v>970</v>
      </c>
      <c r="K7">
        <v>1</v>
      </c>
      <c r="L7">
        <v>2</v>
      </c>
      <c r="M7" s="27">
        <f>SUM(G120:G121)</f>
        <v>2</v>
      </c>
      <c r="N7" s="35">
        <f>(M7/M12)*100</f>
        <v>0.23310023310023309</v>
      </c>
    </row>
    <row r="8" spans="1:14" x14ac:dyDescent="0.2">
      <c r="A8" s="7" t="s">
        <v>23</v>
      </c>
      <c r="B8" s="7" t="s">
        <v>24</v>
      </c>
      <c r="C8" s="7">
        <v>1987</v>
      </c>
      <c r="D8" s="7" t="s">
        <v>26</v>
      </c>
      <c r="E8" s="7" t="s">
        <v>27</v>
      </c>
      <c r="F8" s="7"/>
      <c r="G8" s="7">
        <v>1</v>
      </c>
    </row>
    <row r="9" spans="1:14" x14ac:dyDescent="0.2">
      <c r="A9" s="10" t="s">
        <v>43</v>
      </c>
      <c r="B9" s="10" t="s">
        <v>44</v>
      </c>
      <c r="C9" s="10">
        <v>1987</v>
      </c>
      <c r="D9" s="10" t="s">
        <v>46</v>
      </c>
      <c r="E9" s="10" t="s">
        <v>47</v>
      </c>
      <c r="F9" s="10">
        <v>18</v>
      </c>
      <c r="G9" s="26"/>
    </row>
    <row r="10" spans="1:14" x14ac:dyDescent="0.2">
      <c r="A10" s="2" t="s">
        <v>62</v>
      </c>
      <c r="B10" s="2" t="s">
        <v>63</v>
      </c>
      <c r="C10" s="2">
        <v>1987</v>
      </c>
      <c r="D10" s="2" t="s">
        <v>65</v>
      </c>
      <c r="E10" s="2" t="s">
        <v>638</v>
      </c>
      <c r="F10" s="2">
        <v>4</v>
      </c>
      <c r="G10" s="23">
        <v>4</v>
      </c>
    </row>
    <row r="11" spans="1:14" x14ac:dyDescent="0.2">
      <c r="A11" s="8" t="s">
        <v>66</v>
      </c>
      <c r="B11" s="8" t="s">
        <v>67</v>
      </c>
      <c r="C11" s="8">
        <v>1987</v>
      </c>
      <c r="D11" s="5"/>
      <c r="E11" s="5"/>
      <c r="F11" s="5"/>
      <c r="G11" s="24"/>
    </row>
    <row r="12" spans="1:14" x14ac:dyDescent="0.2">
      <c r="A12" s="5" t="s">
        <v>69</v>
      </c>
      <c r="B12" s="5" t="s">
        <v>70</v>
      </c>
      <c r="C12" s="5">
        <v>1988</v>
      </c>
      <c r="D12" s="5" t="s">
        <v>72</v>
      </c>
      <c r="E12" s="5" t="s">
        <v>73</v>
      </c>
      <c r="F12" s="5">
        <v>27</v>
      </c>
      <c r="G12" s="24">
        <v>27</v>
      </c>
      <c r="J12" s="7" t="s">
        <v>662</v>
      </c>
      <c r="K12">
        <f>SUM(K2:K7)</f>
        <v>36</v>
      </c>
      <c r="L12">
        <f>SUM(L2:L7)</f>
        <v>315</v>
      </c>
      <c r="M12">
        <f>SUM(M2:M7)</f>
        <v>858</v>
      </c>
    </row>
    <row r="13" spans="1:14" x14ac:dyDescent="0.2">
      <c r="A13" s="8" t="s">
        <v>83</v>
      </c>
      <c r="B13" s="8" t="s">
        <v>84</v>
      </c>
      <c r="C13" s="8">
        <v>1988</v>
      </c>
      <c r="D13" s="5"/>
      <c r="E13" s="5"/>
      <c r="F13" s="5"/>
      <c r="G13" s="24"/>
    </row>
    <row r="14" spans="1:14" x14ac:dyDescent="0.2">
      <c r="A14" s="1" t="s">
        <v>85</v>
      </c>
      <c r="B14" s="1" t="s">
        <v>86</v>
      </c>
      <c r="C14" s="1">
        <v>1988</v>
      </c>
      <c r="D14" s="1" t="s">
        <v>642</v>
      </c>
      <c r="E14" s="1" t="s">
        <v>643</v>
      </c>
      <c r="F14" s="1"/>
      <c r="G14" s="24">
        <v>4</v>
      </c>
    </row>
    <row r="15" spans="1:14" x14ac:dyDescent="0.2">
      <c r="A15" s="8" t="s">
        <v>87</v>
      </c>
      <c r="B15" s="8" t="s">
        <v>88</v>
      </c>
      <c r="C15" s="8">
        <v>1988</v>
      </c>
      <c r="D15" s="8"/>
      <c r="E15" s="5"/>
      <c r="F15" s="5"/>
      <c r="G15" s="25"/>
    </row>
    <row r="16" spans="1:14" x14ac:dyDescent="0.2">
      <c r="A16" s="9" t="s">
        <v>66</v>
      </c>
      <c r="B16" s="8" t="s">
        <v>663</v>
      </c>
      <c r="C16" s="8">
        <v>1989</v>
      </c>
      <c r="D16" s="8"/>
      <c r="E16" s="5"/>
      <c r="F16" s="5"/>
      <c r="G16" s="25"/>
    </row>
    <row r="17" spans="1:7" x14ac:dyDescent="0.2">
      <c r="A17" s="7" t="s">
        <v>92</v>
      </c>
      <c r="B17" s="7" t="s">
        <v>93</v>
      </c>
      <c r="C17" s="7">
        <v>1989</v>
      </c>
      <c r="D17" s="7" t="s">
        <v>72</v>
      </c>
      <c r="E17" s="7" t="s">
        <v>95</v>
      </c>
      <c r="F17" s="7">
        <v>5</v>
      </c>
      <c r="G17" s="23">
        <v>1</v>
      </c>
    </row>
    <row r="18" spans="1:7" x14ac:dyDescent="0.2">
      <c r="A18" s="7" t="s">
        <v>92</v>
      </c>
      <c r="B18" s="7" t="s">
        <v>93</v>
      </c>
      <c r="C18" s="7">
        <v>1989</v>
      </c>
      <c r="D18" s="7" t="s">
        <v>72</v>
      </c>
      <c r="E18" s="7" t="s">
        <v>95</v>
      </c>
      <c r="F18" s="7"/>
      <c r="G18" s="23">
        <v>1</v>
      </c>
    </row>
    <row r="19" spans="1:7" x14ac:dyDescent="0.2">
      <c r="A19" s="7" t="s">
        <v>92</v>
      </c>
      <c r="B19" s="7" t="s">
        <v>93</v>
      </c>
      <c r="C19" s="7">
        <v>1989</v>
      </c>
      <c r="D19" s="7" t="s">
        <v>72</v>
      </c>
      <c r="E19" s="7" t="s">
        <v>95</v>
      </c>
      <c r="F19" s="7"/>
      <c r="G19" s="23">
        <v>1</v>
      </c>
    </row>
    <row r="20" spans="1:7" x14ac:dyDescent="0.2">
      <c r="A20" s="7" t="s">
        <v>92</v>
      </c>
      <c r="B20" s="7" t="s">
        <v>93</v>
      </c>
      <c r="C20" s="7">
        <v>1989</v>
      </c>
      <c r="D20" s="7" t="s">
        <v>72</v>
      </c>
      <c r="E20" s="7" t="s">
        <v>95</v>
      </c>
      <c r="F20" s="7"/>
      <c r="G20" s="23">
        <v>1</v>
      </c>
    </row>
    <row r="21" spans="1:7" x14ac:dyDescent="0.2">
      <c r="A21" s="7" t="s">
        <v>92</v>
      </c>
      <c r="B21" s="7" t="s">
        <v>93</v>
      </c>
      <c r="C21" s="7">
        <v>1989</v>
      </c>
      <c r="D21" s="7" t="s">
        <v>72</v>
      </c>
      <c r="E21" s="7" t="s">
        <v>95</v>
      </c>
      <c r="F21" s="7"/>
      <c r="G21" s="23">
        <v>1</v>
      </c>
    </row>
    <row r="22" spans="1:7" x14ac:dyDescent="0.2">
      <c r="A22" s="7" t="s">
        <v>125</v>
      </c>
      <c r="B22" s="7" t="s">
        <v>126</v>
      </c>
      <c r="C22" s="7">
        <v>1989</v>
      </c>
      <c r="D22" s="7" t="s">
        <v>128</v>
      </c>
      <c r="E22" s="7" t="s">
        <v>128</v>
      </c>
      <c r="F22" s="7"/>
      <c r="G22" s="23"/>
    </row>
    <row r="23" spans="1:7" x14ac:dyDescent="0.2">
      <c r="A23" s="7" t="s">
        <v>129</v>
      </c>
      <c r="B23" s="7" t="s">
        <v>130</v>
      </c>
      <c r="C23" s="7">
        <v>1989</v>
      </c>
      <c r="D23" s="7" t="s">
        <v>132</v>
      </c>
      <c r="E23" s="7" t="s">
        <v>133</v>
      </c>
      <c r="F23" s="7">
        <v>9</v>
      </c>
      <c r="G23" s="23">
        <v>9</v>
      </c>
    </row>
    <row r="24" spans="1:7" x14ac:dyDescent="0.2">
      <c r="A24" s="5" t="s">
        <v>136</v>
      </c>
      <c r="B24" s="5" t="s">
        <v>137</v>
      </c>
      <c r="C24" s="5">
        <v>1991</v>
      </c>
      <c r="D24" s="5" t="s">
        <v>139</v>
      </c>
      <c r="E24" s="5" t="s">
        <v>140</v>
      </c>
      <c r="F24" s="5">
        <v>2</v>
      </c>
      <c r="G24" s="24">
        <v>1</v>
      </c>
    </row>
    <row r="25" spans="1:7" x14ac:dyDescent="0.2">
      <c r="A25" s="5" t="s">
        <v>136</v>
      </c>
      <c r="B25" s="5" t="s">
        <v>137</v>
      </c>
      <c r="C25" s="5">
        <v>1991</v>
      </c>
      <c r="D25" s="5" t="s">
        <v>139</v>
      </c>
      <c r="E25" s="5" t="s">
        <v>148</v>
      </c>
      <c r="F25" s="5"/>
      <c r="G25" s="24">
        <v>1</v>
      </c>
    </row>
    <row r="26" spans="1:7" x14ac:dyDescent="0.2">
      <c r="A26" s="5" t="s">
        <v>155</v>
      </c>
      <c r="B26" s="5" t="s">
        <v>156</v>
      </c>
      <c r="C26" s="5">
        <v>1992</v>
      </c>
      <c r="D26" s="5" t="s">
        <v>72</v>
      </c>
      <c r="E26" s="5" t="s">
        <v>158</v>
      </c>
      <c r="F26" s="5">
        <v>2</v>
      </c>
      <c r="G26" s="24">
        <v>1</v>
      </c>
    </row>
    <row r="27" spans="1:7" x14ac:dyDescent="0.2">
      <c r="A27" s="5" t="s">
        <v>155</v>
      </c>
      <c r="B27" s="5" t="s">
        <v>156</v>
      </c>
      <c r="C27" s="5">
        <v>1992</v>
      </c>
      <c r="D27" s="5" t="s">
        <v>72</v>
      </c>
      <c r="E27" s="5" t="s">
        <v>158</v>
      </c>
      <c r="F27" s="5"/>
      <c r="G27" s="24">
        <v>1</v>
      </c>
    </row>
    <row r="28" spans="1:7" x14ac:dyDescent="0.2">
      <c r="A28" s="8" t="s">
        <v>172</v>
      </c>
      <c r="B28" s="8" t="s">
        <v>173</v>
      </c>
      <c r="C28" s="8">
        <v>1993</v>
      </c>
      <c r="D28" s="5"/>
      <c r="E28" s="5"/>
      <c r="F28" s="5"/>
      <c r="G28" s="24"/>
    </row>
    <row r="29" spans="1:7" x14ac:dyDescent="0.2">
      <c r="A29" s="7" t="s">
        <v>174</v>
      </c>
      <c r="B29" s="7" t="s">
        <v>175</v>
      </c>
      <c r="C29" s="7">
        <v>1994</v>
      </c>
      <c r="D29" s="7" t="s">
        <v>72</v>
      </c>
      <c r="E29" s="7" t="s">
        <v>176</v>
      </c>
      <c r="F29" s="7">
        <v>21</v>
      </c>
      <c r="G29" s="23">
        <v>7</v>
      </c>
    </row>
    <row r="30" spans="1:7" x14ac:dyDescent="0.2">
      <c r="A30" s="7" t="s">
        <v>174</v>
      </c>
      <c r="B30" s="7" t="s">
        <v>175</v>
      </c>
      <c r="C30" s="7">
        <v>1994</v>
      </c>
      <c r="D30" s="7" t="s">
        <v>72</v>
      </c>
      <c r="E30" s="7" t="s">
        <v>176</v>
      </c>
      <c r="F30" s="7"/>
      <c r="G30" s="23">
        <v>5</v>
      </c>
    </row>
    <row r="31" spans="1:7" x14ac:dyDescent="0.2">
      <c r="A31" s="7" t="s">
        <v>174</v>
      </c>
      <c r="B31" s="7" t="s">
        <v>175</v>
      </c>
      <c r="C31" s="7">
        <v>1994</v>
      </c>
      <c r="D31" s="7" t="s">
        <v>72</v>
      </c>
      <c r="E31" s="7" t="s">
        <v>176</v>
      </c>
      <c r="F31" s="7"/>
      <c r="G31" s="23">
        <v>3</v>
      </c>
    </row>
    <row r="32" spans="1:7" x14ac:dyDescent="0.2">
      <c r="A32" s="7" t="s">
        <v>174</v>
      </c>
      <c r="B32" s="7" t="s">
        <v>175</v>
      </c>
      <c r="C32" s="7">
        <v>1994</v>
      </c>
      <c r="D32" s="7" t="s">
        <v>72</v>
      </c>
      <c r="E32" s="7" t="s">
        <v>176</v>
      </c>
      <c r="F32" s="7"/>
      <c r="G32" s="23">
        <v>1</v>
      </c>
    </row>
    <row r="33" spans="1:7" x14ac:dyDescent="0.2">
      <c r="A33" s="7" t="s">
        <v>174</v>
      </c>
      <c r="B33" s="7" t="s">
        <v>175</v>
      </c>
      <c r="C33" s="7">
        <v>1994</v>
      </c>
      <c r="D33" s="7" t="s">
        <v>72</v>
      </c>
      <c r="E33" s="7" t="s">
        <v>176</v>
      </c>
      <c r="F33" s="7"/>
      <c r="G33" s="23">
        <v>1</v>
      </c>
    </row>
    <row r="34" spans="1:7" x14ac:dyDescent="0.2">
      <c r="A34" s="7" t="s">
        <v>174</v>
      </c>
      <c r="B34" s="7" t="s">
        <v>175</v>
      </c>
      <c r="C34" s="7">
        <v>1994</v>
      </c>
      <c r="D34" s="7" t="s">
        <v>72</v>
      </c>
      <c r="E34" s="7" t="s">
        <v>176</v>
      </c>
      <c r="F34" s="7"/>
      <c r="G34" s="23">
        <v>1</v>
      </c>
    </row>
    <row r="35" spans="1:7" x14ac:dyDescent="0.2">
      <c r="A35" s="7" t="s">
        <v>174</v>
      </c>
      <c r="B35" s="7" t="s">
        <v>175</v>
      </c>
      <c r="C35" s="7">
        <v>1994</v>
      </c>
      <c r="D35" s="7" t="s">
        <v>72</v>
      </c>
      <c r="E35" s="7" t="s">
        <v>176</v>
      </c>
      <c r="F35" s="7"/>
      <c r="G35" s="23">
        <v>1</v>
      </c>
    </row>
    <row r="36" spans="1:7" x14ac:dyDescent="0.2">
      <c r="A36" s="7" t="s">
        <v>174</v>
      </c>
      <c r="B36" s="7" t="s">
        <v>175</v>
      </c>
      <c r="C36" s="7">
        <v>1994</v>
      </c>
      <c r="D36" s="7" t="s">
        <v>72</v>
      </c>
      <c r="E36" s="7" t="s">
        <v>176</v>
      </c>
      <c r="F36" s="7"/>
      <c r="G36" s="23">
        <v>1</v>
      </c>
    </row>
    <row r="37" spans="1:7" x14ac:dyDescent="0.2">
      <c r="A37" s="7" t="s">
        <v>174</v>
      </c>
      <c r="B37" s="7" t="s">
        <v>175</v>
      </c>
      <c r="C37" s="7">
        <v>1994</v>
      </c>
      <c r="D37" s="7" t="s">
        <v>72</v>
      </c>
      <c r="E37" s="7" t="s">
        <v>176</v>
      </c>
      <c r="F37" s="7"/>
      <c r="G37" s="23">
        <v>1</v>
      </c>
    </row>
    <row r="38" spans="1:7" x14ac:dyDescent="0.2">
      <c r="A38" s="7" t="s">
        <v>203</v>
      </c>
      <c r="B38" s="7" t="s">
        <v>204</v>
      </c>
      <c r="C38" s="7">
        <v>1994</v>
      </c>
      <c r="D38" s="7" t="s">
        <v>46</v>
      </c>
      <c r="E38" s="7" t="s">
        <v>205</v>
      </c>
      <c r="F38" s="7">
        <v>14</v>
      </c>
      <c r="G38" s="23">
        <v>1</v>
      </c>
    </row>
    <row r="39" spans="1:7" x14ac:dyDescent="0.2">
      <c r="A39" s="7" t="s">
        <v>203</v>
      </c>
      <c r="B39" s="7" t="s">
        <v>204</v>
      </c>
      <c r="C39" s="7">
        <v>1994</v>
      </c>
      <c r="D39" s="7" t="s">
        <v>46</v>
      </c>
      <c r="E39" s="7" t="s">
        <v>205</v>
      </c>
      <c r="F39" s="7"/>
      <c r="G39" s="23">
        <v>1</v>
      </c>
    </row>
    <row r="40" spans="1:7" x14ac:dyDescent="0.2">
      <c r="A40" s="7" t="s">
        <v>203</v>
      </c>
      <c r="B40" s="7" t="s">
        <v>204</v>
      </c>
      <c r="C40" s="7">
        <v>1994</v>
      </c>
      <c r="D40" s="7" t="s">
        <v>46</v>
      </c>
      <c r="E40" s="7" t="s">
        <v>205</v>
      </c>
      <c r="F40" s="7"/>
      <c r="G40" s="23">
        <v>1</v>
      </c>
    </row>
    <row r="41" spans="1:7" x14ac:dyDescent="0.2">
      <c r="A41" s="7" t="s">
        <v>203</v>
      </c>
      <c r="B41" s="7" t="s">
        <v>204</v>
      </c>
      <c r="C41" s="7">
        <v>1994</v>
      </c>
      <c r="D41" s="7" t="s">
        <v>46</v>
      </c>
      <c r="E41" s="7" t="s">
        <v>205</v>
      </c>
      <c r="F41" s="7"/>
      <c r="G41" s="23">
        <v>1</v>
      </c>
    </row>
    <row r="42" spans="1:7" x14ac:dyDescent="0.2">
      <c r="A42" s="7" t="s">
        <v>203</v>
      </c>
      <c r="B42" s="7" t="s">
        <v>204</v>
      </c>
      <c r="C42" s="7">
        <v>1994</v>
      </c>
      <c r="D42" s="7" t="s">
        <v>46</v>
      </c>
      <c r="E42" s="7" t="s">
        <v>205</v>
      </c>
      <c r="F42" s="7"/>
      <c r="G42" s="23">
        <v>1</v>
      </c>
    </row>
    <row r="43" spans="1:7" x14ac:dyDescent="0.2">
      <c r="A43" s="7" t="s">
        <v>203</v>
      </c>
      <c r="B43" s="7" t="s">
        <v>204</v>
      </c>
      <c r="C43" s="7">
        <v>1994</v>
      </c>
      <c r="D43" s="7" t="s">
        <v>46</v>
      </c>
      <c r="E43" s="7" t="s">
        <v>205</v>
      </c>
      <c r="F43" s="7"/>
      <c r="G43" s="23">
        <v>1</v>
      </c>
    </row>
    <row r="44" spans="1:7" x14ac:dyDescent="0.2">
      <c r="A44" s="7" t="s">
        <v>203</v>
      </c>
      <c r="B44" s="7" t="s">
        <v>204</v>
      </c>
      <c r="C44" s="7">
        <v>1994</v>
      </c>
      <c r="D44" s="7" t="s">
        <v>46</v>
      </c>
      <c r="E44" s="7" t="s">
        <v>205</v>
      </c>
      <c r="F44" s="7"/>
      <c r="G44" s="23">
        <v>1</v>
      </c>
    </row>
    <row r="45" spans="1:7" x14ac:dyDescent="0.2">
      <c r="A45" s="7" t="s">
        <v>203</v>
      </c>
      <c r="B45" s="7" t="s">
        <v>204</v>
      </c>
      <c r="C45" s="7">
        <v>1994</v>
      </c>
      <c r="D45" s="7" t="s">
        <v>46</v>
      </c>
      <c r="E45" s="7" t="s">
        <v>205</v>
      </c>
      <c r="F45" s="7"/>
      <c r="G45" s="23">
        <v>1</v>
      </c>
    </row>
    <row r="46" spans="1:7" x14ac:dyDescent="0.2">
      <c r="A46" s="7" t="s">
        <v>203</v>
      </c>
      <c r="B46" s="7" t="s">
        <v>204</v>
      </c>
      <c r="C46" s="7">
        <v>1994</v>
      </c>
      <c r="D46" s="7" t="s">
        <v>46</v>
      </c>
      <c r="E46" s="7" t="s">
        <v>205</v>
      </c>
      <c r="F46" s="7"/>
      <c r="G46" s="23">
        <v>1</v>
      </c>
    </row>
    <row r="47" spans="1:7" x14ac:dyDescent="0.2">
      <c r="A47" s="7" t="s">
        <v>203</v>
      </c>
      <c r="B47" s="7" t="s">
        <v>204</v>
      </c>
      <c r="C47" s="7">
        <v>1994</v>
      </c>
      <c r="D47" s="7" t="s">
        <v>46</v>
      </c>
      <c r="E47" s="7" t="s">
        <v>205</v>
      </c>
      <c r="F47" s="7"/>
      <c r="G47" s="23">
        <v>1</v>
      </c>
    </row>
    <row r="48" spans="1:7" x14ac:dyDescent="0.2">
      <c r="A48" s="7" t="s">
        <v>203</v>
      </c>
      <c r="B48" s="7" t="s">
        <v>204</v>
      </c>
      <c r="C48" s="7">
        <v>1994</v>
      </c>
      <c r="D48" s="7" t="s">
        <v>46</v>
      </c>
      <c r="E48" s="7" t="s">
        <v>205</v>
      </c>
      <c r="F48" s="7"/>
      <c r="G48" s="23">
        <v>1</v>
      </c>
    </row>
    <row r="49" spans="1:9" x14ac:dyDescent="0.2">
      <c r="A49" s="7" t="s">
        <v>203</v>
      </c>
      <c r="B49" s="7" t="s">
        <v>204</v>
      </c>
      <c r="C49" s="7">
        <v>1994</v>
      </c>
      <c r="D49" s="7" t="s">
        <v>46</v>
      </c>
      <c r="E49" s="7" t="s">
        <v>205</v>
      </c>
      <c r="F49" s="7"/>
      <c r="G49" s="23">
        <v>1</v>
      </c>
    </row>
    <row r="50" spans="1:9" x14ac:dyDescent="0.2">
      <c r="A50" s="7" t="s">
        <v>203</v>
      </c>
      <c r="B50" s="7" t="s">
        <v>204</v>
      </c>
      <c r="C50" s="7">
        <v>1994</v>
      </c>
      <c r="D50" s="7" t="s">
        <v>46</v>
      </c>
      <c r="E50" s="7" t="s">
        <v>205</v>
      </c>
      <c r="F50" s="7"/>
      <c r="G50" s="23">
        <v>1</v>
      </c>
    </row>
    <row r="51" spans="1:9" x14ac:dyDescent="0.2">
      <c r="A51" s="7" t="s">
        <v>203</v>
      </c>
      <c r="B51" s="7" t="s">
        <v>204</v>
      </c>
      <c r="C51" s="7">
        <v>1994</v>
      </c>
      <c r="D51" s="7" t="s">
        <v>46</v>
      </c>
      <c r="E51" s="7" t="s">
        <v>205</v>
      </c>
      <c r="F51" s="7"/>
      <c r="G51" s="23">
        <v>1</v>
      </c>
    </row>
    <row r="52" spans="1:9" x14ac:dyDescent="0.2">
      <c r="A52" s="7" t="s">
        <v>235</v>
      </c>
      <c r="B52" s="7" t="s">
        <v>236</v>
      </c>
      <c r="C52" s="7">
        <v>1995</v>
      </c>
      <c r="D52" s="7" t="s">
        <v>72</v>
      </c>
      <c r="E52" s="7" t="s">
        <v>95</v>
      </c>
      <c r="F52" s="7">
        <v>46</v>
      </c>
      <c r="G52" s="23">
        <v>14</v>
      </c>
    </row>
    <row r="53" spans="1:9" x14ac:dyDescent="0.2">
      <c r="A53" s="7" t="s">
        <v>235</v>
      </c>
      <c r="B53" s="7" t="s">
        <v>236</v>
      </c>
      <c r="C53" s="7">
        <v>1995</v>
      </c>
      <c r="D53" s="7" t="s">
        <v>72</v>
      </c>
      <c r="E53" s="7" t="s">
        <v>95</v>
      </c>
      <c r="F53" s="7"/>
      <c r="G53" s="23">
        <v>8</v>
      </c>
    </row>
    <row r="54" spans="1:9" x14ac:dyDescent="0.2">
      <c r="A54" s="7" t="s">
        <v>235</v>
      </c>
      <c r="B54" s="7" t="s">
        <v>236</v>
      </c>
      <c r="C54" s="7">
        <v>1995</v>
      </c>
      <c r="D54" s="7" t="s">
        <v>72</v>
      </c>
      <c r="E54" s="7" t="s">
        <v>95</v>
      </c>
      <c r="F54" s="7"/>
      <c r="G54" s="23">
        <v>8</v>
      </c>
    </row>
    <row r="55" spans="1:9" x14ac:dyDescent="0.2">
      <c r="A55" s="7" t="s">
        <v>235</v>
      </c>
      <c r="B55" s="7" t="s">
        <v>236</v>
      </c>
      <c r="C55" s="7">
        <v>1995</v>
      </c>
      <c r="D55" s="7" t="s">
        <v>72</v>
      </c>
      <c r="E55" s="7" t="s">
        <v>95</v>
      </c>
      <c r="F55" s="7"/>
      <c r="G55" s="23">
        <v>5</v>
      </c>
    </row>
    <row r="56" spans="1:9" x14ac:dyDescent="0.2">
      <c r="A56" s="7" t="s">
        <v>235</v>
      </c>
      <c r="B56" s="7" t="s">
        <v>236</v>
      </c>
      <c r="C56" s="7">
        <v>1995</v>
      </c>
      <c r="D56" s="7" t="s">
        <v>72</v>
      </c>
      <c r="E56" s="7" t="s">
        <v>95</v>
      </c>
      <c r="F56" s="7"/>
      <c r="G56" s="23">
        <v>11</v>
      </c>
    </row>
    <row r="57" spans="1:9" x14ac:dyDescent="0.2">
      <c r="A57" s="1" t="s">
        <v>248</v>
      </c>
      <c r="B57" s="1" t="s">
        <v>249</v>
      </c>
      <c r="C57" s="1">
        <v>1997</v>
      </c>
      <c r="D57" s="1" t="s">
        <v>72</v>
      </c>
      <c r="E57" s="1" t="s">
        <v>95</v>
      </c>
      <c r="F57" s="1">
        <v>25</v>
      </c>
      <c r="G57" s="24">
        <v>25</v>
      </c>
    </row>
    <row r="58" spans="1:9" x14ac:dyDescent="0.2">
      <c r="A58" s="10" t="s">
        <v>250</v>
      </c>
      <c r="B58" s="10" t="s">
        <v>251</v>
      </c>
      <c r="C58" s="10">
        <v>1998</v>
      </c>
      <c r="D58" s="10" t="s">
        <v>253</v>
      </c>
      <c r="E58" s="10" t="s">
        <v>254</v>
      </c>
      <c r="F58" s="10"/>
      <c r="G58" s="26">
        <v>9</v>
      </c>
      <c r="I58" t="s">
        <v>636</v>
      </c>
    </row>
    <row r="59" spans="1:9" x14ac:dyDescent="0.2">
      <c r="A59" s="10" t="s">
        <v>264</v>
      </c>
      <c r="B59" s="10" t="s">
        <v>265</v>
      </c>
      <c r="C59" s="10">
        <v>1999</v>
      </c>
      <c r="D59" s="10" t="s">
        <v>253</v>
      </c>
      <c r="E59" s="10" t="s">
        <v>266</v>
      </c>
      <c r="F59" s="10">
        <v>30</v>
      </c>
      <c r="G59" s="26">
        <v>7</v>
      </c>
    </row>
    <row r="60" spans="1:9" x14ac:dyDescent="0.2">
      <c r="A60" s="10" t="s">
        <v>264</v>
      </c>
      <c r="B60" s="10" t="s">
        <v>265</v>
      </c>
      <c r="C60" s="10">
        <v>1999</v>
      </c>
      <c r="D60" s="10" t="s">
        <v>253</v>
      </c>
      <c r="E60" s="10" t="s">
        <v>266</v>
      </c>
      <c r="F60" s="10"/>
      <c r="G60" s="26">
        <v>8</v>
      </c>
    </row>
    <row r="61" spans="1:9" x14ac:dyDescent="0.2">
      <c r="A61" s="10" t="s">
        <v>264</v>
      </c>
      <c r="B61" s="10" t="s">
        <v>265</v>
      </c>
      <c r="C61" s="10">
        <v>1999</v>
      </c>
      <c r="D61" s="10" t="s">
        <v>253</v>
      </c>
      <c r="E61" s="10" t="s">
        <v>266</v>
      </c>
      <c r="F61" s="10"/>
      <c r="G61" s="26">
        <v>6</v>
      </c>
    </row>
    <row r="62" spans="1:9" x14ac:dyDescent="0.2">
      <c r="A62" s="10" t="s">
        <v>264</v>
      </c>
      <c r="B62" s="10" t="s">
        <v>265</v>
      </c>
      <c r="C62" s="10">
        <v>1999</v>
      </c>
      <c r="D62" s="10" t="s">
        <v>253</v>
      </c>
      <c r="E62" s="10" t="s">
        <v>266</v>
      </c>
      <c r="F62" s="10"/>
      <c r="G62" s="26">
        <v>3</v>
      </c>
    </row>
    <row r="63" spans="1:9" x14ac:dyDescent="0.2">
      <c r="A63" s="10" t="s">
        <v>264</v>
      </c>
      <c r="B63" s="10" t="s">
        <v>265</v>
      </c>
      <c r="C63" s="10">
        <v>1999</v>
      </c>
      <c r="D63" s="10" t="s">
        <v>253</v>
      </c>
      <c r="E63" s="10" t="s">
        <v>266</v>
      </c>
      <c r="F63" s="10"/>
      <c r="G63" s="26">
        <v>3</v>
      </c>
    </row>
    <row r="64" spans="1:9" x14ac:dyDescent="0.2">
      <c r="A64" s="10" t="s">
        <v>264</v>
      </c>
      <c r="B64" s="10" t="s">
        <v>265</v>
      </c>
      <c r="C64" s="10">
        <v>1999</v>
      </c>
      <c r="D64" s="10" t="s">
        <v>253</v>
      </c>
      <c r="E64" s="10" t="s">
        <v>266</v>
      </c>
      <c r="F64" s="10"/>
      <c r="G64" s="26">
        <v>2</v>
      </c>
    </row>
    <row r="65" spans="1:9" x14ac:dyDescent="0.2">
      <c r="A65" s="10" t="s">
        <v>264</v>
      </c>
      <c r="B65" s="10" t="s">
        <v>265</v>
      </c>
      <c r="C65" s="10">
        <v>1999</v>
      </c>
      <c r="D65" s="10" t="s">
        <v>253</v>
      </c>
      <c r="E65" s="10" t="s">
        <v>266</v>
      </c>
      <c r="F65" s="10"/>
      <c r="G65" s="26">
        <v>1</v>
      </c>
    </row>
    <row r="66" spans="1:9" x14ac:dyDescent="0.2">
      <c r="A66" s="10" t="s">
        <v>282</v>
      </c>
      <c r="B66" s="10" t="s">
        <v>283</v>
      </c>
      <c r="C66" s="10">
        <v>1999</v>
      </c>
      <c r="D66" s="10" t="s">
        <v>72</v>
      </c>
      <c r="E66" s="10" t="s">
        <v>95</v>
      </c>
      <c r="F66" s="10">
        <v>46</v>
      </c>
      <c r="G66" s="23">
        <v>1</v>
      </c>
    </row>
    <row r="67" spans="1:9" x14ac:dyDescent="0.2">
      <c r="A67" s="10" t="s">
        <v>282</v>
      </c>
      <c r="B67" s="10" t="s">
        <v>283</v>
      </c>
      <c r="C67" s="10">
        <v>1999</v>
      </c>
      <c r="D67" s="10" t="s">
        <v>72</v>
      </c>
      <c r="E67" s="10" t="s">
        <v>95</v>
      </c>
      <c r="F67" s="10"/>
      <c r="G67" s="23">
        <v>1</v>
      </c>
      <c r="I67" t="s">
        <v>637</v>
      </c>
    </row>
    <row r="68" spans="1:9" x14ac:dyDescent="0.2">
      <c r="A68" s="10" t="s">
        <v>282</v>
      </c>
      <c r="B68" s="10" t="s">
        <v>283</v>
      </c>
      <c r="C68" s="10">
        <v>1999</v>
      </c>
      <c r="D68" s="10" t="s">
        <v>72</v>
      </c>
      <c r="E68" s="10" t="s">
        <v>95</v>
      </c>
      <c r="F68" s="10"/>
      <c r="G68" s="23">
        <v>1</v>
      </c>
    </row>
    <row r="69" spans="1:9" x14ac:dyDescent="0.2">
      <c r="A69" s="10" t="s">
        <v>282</v>
      </c>
      <c r="B69" s="10" t="s">
        <v>283</v>
      </c>
      <c r="C69" s="10">
        <v>1999</v>
      </c>
      <c r="D69" s="10" t="s">
        <v>72</v>
      </c>
      <c r="E69" s="10" t="s">
        <v>95</v>
      </c>
      <c r="F69" s="10"/>
      <c r="G69" s="23">
        <v>1</v>
      </c>
    </row>
    <row r="70" spans="1:9" x14ac:dyDescent="0.2">
      <c r="A70" s="10" t="s">
        <v>282</v>
      </c>
      <c r="B70" s="10" t="s">
        <v>283</v>
      </c>
      <c r="C70" s="10">
        <v>1999</v>
      </c>
      <c r="D70" s="10" t="s">
        <v>72</v>
      </c>
      <c r="E70" s="10" t="s">
        <v>95</v>
      </c>
      <c r="F70" s="10"/>
      <c r="G70" s="23">
        <v>1</v>
      </c>
    </row>
    <row r="71" spans="1:9" x14ac:dyDescent="0.2">
      <c r="A71" s="10" t="s">
        <v>282</v>
      </c>
      <c r="B71" s="10" t="s">
        <v>283</v>
      </c>
      <c r="C71" s="10">
        <v>1999</v>
      </c>
      <c r="D71" s="10" t="s">
        <v>72</v>
      </c>
      <c r="E71" s="10" t="s">
        <v>95</v>
      </c>
      <c r="F71" s="10"/>
      <c r="G71" s="23">
        <v>1</v>
      </c>
    </row>
    <row r="72" spans="1:9" x14ac:dyDescent="0.2">
      <c r="A72" s="10" t="s">
        <v>282</v>
      </c>
      <c r="B72" s="10" t="s">
        <v>283</v>
      </c>
      <c r="C72" s="10">
        <v>1999</v>
      </c>
      <c r="D72" s="10" t="s">
        <v>72</v>
      </c>
      <c r="E72" s="10" t="s">
        <v>95</v>
      </c>
      <c r="F72" s="10"/>
      <c r="G72" s="23">
        <v>1</v>
      </c>
    </row>
    <row r="73" spans="1:9" x14ac:dyDescent="0.2">
      <c r="A73" s="10" t="s">
        <v>282</v>
      </c>
      <c r="B73" s="10" t="s">
        <v>283</v>
      </c>
      <c r="C73" s="10">
        <v>1999</v>
      </c>
      <c r="D73" s="10" t="s">
        <v>72</v>
      </c>
      <c r="E73" s="10" t="s">
        <v>95</v>
      </c>
      <c r="F73" s="10"/>
      <c r="G73" s="23">
        <v>1</v>
      </c>
    </row>
    <row r="74" spans="1:9" x14ac:dyDescent="0.2">
      <c r="A74" s="10" t="s">
        <v>282</v>
      </c>
      <c r="B74" s="10" t="s">
        <v>283</v>
      </c>
      <c r="C74" s="10">
        <v>1999</v>
      </c>
      <c r="D74" s="10" t="s">
        <v>72</v>
      </c>
      <c r="E74" s="10" t="s">
        <v>95</v>
      </c>
      <c r="F74" s="10"/>
      <c r="G74" s="23">
        <v>1</v>
      </c>
    </row>
    <row r="75" spans="1:9" x14ac:dyDescent="0.2">
      <c r="A75" s="10" t="s">
        <v>282</v>
      </c>
      <c r="B75" s="10" t="s">
        <v>283</v>
      </c>
      <c r="C75" s="10">
        <v>1999</v>
      </c>
      <c r="D75" s="10" t="s">
        <v>72</v>
      </c>
      <c r="E75" s="10" t="s">
        <v>95</v>
      </c>
      <c r="F75" s="10"/>
      <c r="G75" s="23">
        <v>1</v>
      </c>
    </row>
    <row r="76" spans="1:9" x14ac:dyDescent="0.2">
      <c r="A76" s="10" t="s">
        <v>282</v>
      </c>
      <c r="B76" s="10" t="s">
        <v>283</v>
      </c>
      <c r="C76" s="10">
        <v>1999</v>
      </c>
      <c r="D76" s="10" t="s">
        <v>72</v>
      </c>
      <c r="E76" s="10" t="s">
        <v>95</v>
      </c>
      <c r="F76" s="10"/>
      <c r="G76" s="23">
        <v>1</v>
      </c>
    </row>
    <row r="77" spans="1:9" x14ac:dyDescent="0.2">
      <c r="A77" s="10" t="s">
        <v>282</v>
      </c>
      <c r="B77" s="10" t="s">
        <v>283</v>
      </c>
      <c r="C77" s="10">
        <v>1999</v>
      </c>
      <c r="D77" s="10" t="s">
        <v>72</v>
      </c>
      <c r="E77" s="10" t="s">
        <v>95</v>
      </c>
      <c r="F77" s="10"/>
      <c r="G77" s="23">
        <v>1</v>
      </c>
    </row>
    <row r="78" spans="1:9" x14ac:dyDescent="0.2">
      <c r="A78" s="10" t="s">
        <v>282</v>
      </c>
      <c r="B78" s="10" t="s">
        <v>283</v>
      </c>
      <c r="C78" s="10">
        <v>1999</v>
      </c>
      <c r="D78" s="10" t="s">
        <v>72</v>
      </c>
      <c r="E78" s="10" t="s">
        <v>95</v>
      </c>
      <c r="F78" s="10"/>
      <c r="G78" s="23">
        <v>1</v>
      </c>
    </row>
    <row r="79" spans="1:9" x14ac:dyDescent="0.2">
      <c r="A79" s="10" t="s">
        <v>282</v>
      </c>
      <c r="B79" s="10" t="s">
        <v>283</v>
      </c>
      <c r="C79" s="10">
        <v>1999</v>
      </c>
      <c r="D79" s="10" t="s">
        <v>72</v>
      </c>
      <c r="E79" s="10" t="s">
        <v>95</v>
      </c>
      <c r="F79" s="10"/>
      <c r="G79" s="23">
        <v>1</v>
      </c>
    </row>
    <row r="80" spans="1:9" x14ac:dyDescent="0.2">
      <c r="A80" s="10" t="s">
        <v>282</v>
      </c>
      <c r="B80" s="10" t="s">
        <v>283</v>
      </c>
      <c r="C80" s="10">
        <v>1999</v>
      </c>
      <c r="D80" s="10" t="s">
        <v>72</v>
      </c>
      <c r="E80" s="10" t="s">
        <v>95</v>
      </c>
      <c r="F80" s="10"/>
      <c r="G80" s="23">
        <v>1</v>
      </c>
    </row>
    <row r="81" spans="1:7" x14ac:dyDescent="0.2">
      <c r="A81" s="10" t="s">
        <v>282</v>
      </c>
      <c r="B81" s="10" t="s">
        <v>283</v>
      </c>
      <c r="C81" s="10">
        <v>1999</v>
      </c>
      <c r="D81" s="10" t="s">
        <v>72</v>
      </c>
      <c r="E81" s="10" t="s">
        <v>95</v>
      </c>
      <c r="F81" s="10"/>
      <c r="G81" s="23">
        <v>1</v>
      </c>
    </row>
    <row r="82" spans="1:7" x14ac:dyDescent="0.2">
      <c r="A82" s="10" t="s">
        <v>282</v>
      </c>
      <c r="B82" s="10" t="s">
        <v>283</v>
      </c>
      <c r="C82" s="10">
        <v>1999</v>
      </c>
      <c r="D82" s="10" t="s">
        <v>72</v>
      </c>
      <c r="E82" s="10" t="s">
        <v>95</v>
      </c>
      <c r="F82" s="10"/>
      <c r="G82" s="23">
        <v>1</v>
      </c>
    </row>
    <row r="83" spans="1:7" x14ac:dyDescent="0.2">
      <c r="A83" s="10" t="s">
        <v>282</v>
      </c>
      <c r="B83" s="10" t="s">
        <v>283</v>
      </c>
      <c r="C83" s="10">
        <v>1999</v>
      </c>
      <c r="D83" s="10" t="s">
        <v>72</v>
      </c>
      <c r="E83" s="10" t="s">
        <v>95</v>
      </c>
      <c r="F83" s="10"/>
      <c r="G83" s="23">
        <v>1</v>
      </c>
    </row>
    <row r="84" spans="1:7" x14ac:dyDescent="0.2">
      <c r="A84" s="10" t="s">
        <v>282</v>
      </c>
      <c r="B84" s="10" t="s">
        <v>283</v>
      </c>
      <c r="C84" s="10">
        <v>1999</v>
      </c>
      <c r="D84" s="10" t="s">
        <v>72</v>
      </c>
      <c r="E84" s="10" t="s">
        <v>95</v>
      </c>
      <c r="F84" s="10"/>
      <c r="G84" s="23">
        <v>1</v>
      </c>
    </row>
    <row r="85" spans="1:7" x14ac:dyDescent="0.2">
      <c r="A85" s="10" t="s">
        <v>282</v>
      </c>
      <c r="B85" s="10" t="s">
        <v>283</v>
      </c>
      <c r="C85" s="10">
        <v>1999</v>
      </c>
      <c r="D85" s="10" t="s">
        <v>72</v>
      </c>
      <c r="E85" s="10" t="s">
        <v>95</v>
      </c>
      <c r="F85" s="10"/>
      <c r="G85" s="23">
        <v>1</v>
      </c>
    </row>
    <row r="86" spans="1:7" x14ac:dyDescent="0.2">
      <c r="A86" s="10" t="s">
        <v>282</v>
      </c>
      <c r="B86" s="10" t="s">
        <v>283</v>
      </c>
      <c r="C86" s="10">
        <v>1999</v>
      </c>
      <c r="D86" s="10" t="s">
        <v>72</v>
      </c>
      <c r="E86" s="10" t="s">
        <v>95</v>
      </c>
      <c r="F86" s="10"/>
      <c r="G86" s="23">
        <v>1</v>
      </c>
    </row>
    <row r="87" spans="1:7" x14ac:dyDescent="0.2">
      <c r="A87" s="10" t="s">
        <v>282</v>
      </c>
      <c r="B87" s="10" t="s">
        <v>283</v>
      </c>
      <c r="C87" s="10">
        <v>1999</v>
      </c>
      <c r="D87" s="10" t="s">
        <v>72</v>
      </c>
      <c r="E87" s="10" t="s">
        <v>95</v>
      </c>
      <c r="F87" s="10"/>
      <c r="G87" s="23">
        <v>1</v>
      </c>
    </row>
    <row r="88" spans="1:7" x14ac:dyDescent="0.2">
      <c r="A88" s="10" t="s">
        <v>282</v>
      </c>
      <c r="B88" s="10" t="s">
        <v>283</v>
      </c>
      <c r="C88" s="10">
        <v>1999</v>
      </c>
      <c r="D88" s="10" t="s">
        <v>72</v>
      </c>
      <c r="E88" s="10" t="s">
        <v>95</v>
      </c>
      <c r="F88" s="10"/>
      <c r="G88" s="23">
        <v>1</v>
      </c>
    </row>
    <row r="89" spans="1:7" x14ac:dyDescent="0.2">
      <c r="A89" s="10" t="s">
        <v>282</v>
      </c>
      <c r="B89" s="10" t="s">
        <v>283</v>
      </c>
      <c r="C89" s="10">
        <v>1999</v>
      </c>
      <c r="D89" s="10" t="s">
        <v>72</v>
      </c>
      <c r="E89" s="10" t="s">
        <v>95</v>
      </c>
      <c r="F89" s="10"/>
      <c r="G89" s="23">
        <v>1</v>
      </c>
    </row>
    <row r="90" spans="1:7" x14ac:dyDescent="0.2">
      <c r="A90" s="10" t="s">
        <v>282</v>
      </c>
      <c r="B90" s="10" t="s">
        <v>283</v>
      </c>
      <c r="C90" s="10">
        <v>1999</v>
      </c>
      <c r="D90" s="10" t="s">
        <v>72</v>
      </c>
      <c r="E90" s="10" t="s">
        <v>95</v>
      </c>
      <c r="F90" s="10"/>
      <c r="G90" s="23">
        <v>1</v>
      </c>
    </row>
    <row r="91" spans="1:7" x14ac:dyDescent="0.2">
      <c r="A91" s="10" t="s">
        <v>282</v>
      </c>
      <c r="B91" s="10" t="s">
        <v>283</v>
      </c>
      <c r="C91" s="10">
        <v>1999</v>
      </c>
      <c r="D91" s="10" t="s">
        <v>72</v>
      </c>
      <c r="E91" s="10" t="s">
        <v>95</v>
      </c>
      <c r="F91" s="10"/>
      <c r="G91" s="23">
        <v>1</v>
      </c>
    </row>
    <row r="92" spans="1:7" x14ac:dyDescent="0.2">
      <c r="A92" s="10" t="s">
        <v>282</v>
      </c>
      <c r="B92" s="10" t="s">
        <v>283</v>
      </c>
      <c r="C92" s="10">
        <v>1999</v>
      </c>
      <c r="D92" s="10" t="s">
        <v>72</v>
      </c>
      <c r="E92" s="10" t="s">
        <v>95</v>
      </c>
      <c r="F92" s="10"/>
      <c r="G92" s="23">
        <v>1</v>
      </c>
    </row>
    <row r="93" spans="1:7" x14ac:dyDescent="0.2">
      <c r="A93" s="10" t="s">
        <v>282</v>
      </c>
      <c r="B93" s="10" t="s">
        <v>283</v>
      </c>
      <c r="C93" s="10">
        <v>1999</v>
      </c>
      <c r="D93" s="10" t="s">
        <v>72</v>
      </c>
      <c r="E93" s="10" t="s">
        <v>95</v>
      </c>
      <c r="F93" s="10"/>
      <c r="G93" s="23">
        <v>1</v>
      </c>
    </row>
    <row r="94" spans="1:7" x14ac:dyDescent="0.2">
      <c r="A94" s="10" t="s">
        <v>282</v>
      </c>
      <c r="B94" s="10" t="s">
        <v>283</v>
      </c>
      <c r="C94" s="10">
        <v>1999</v>
      </c>
      <c r="D94" s="10" t="s">
        <v>72</v>
      </c>
      <c r="E94" s="10" t="s">
        <v>95</v>
      </c>
      <c r="F94" s="10"/>
      <c r="G94" s="23">
        <v>1</v>
      </c>
    </row>
    <row r="95" spans="1:7" x14ac:dyDescent="0.2">
      <c r="A95" s="10" t="s">
        <v>282</v>
      </c>
      <c r="B95" s="10" t="s">
        <v>283</v>
      </c>
      <c r="C95" s="10">
        <v>1999</v>
      </c>
      <c r="D95" s="10" t="s">
        <v>72</v>
      </c>
      <c r="E95" s="10" t="s">
        <v>95</v>
      </c>
      <c r="F95" s="10"/>
      <c r="G95" s="23">
        <v>1</v>
      </c>
    </row>
    <row r="96" spans="1:7" x14ac:dyDescent="0.2">
      <c r="A96" s="10" t="s">
        <v>282</v>
      </c>
      <c r="B96" s="10" t="s">
        <v>283</v>
      </c>
      <c r="C96" s="10">
        <v>1999</v>
      </c>
      <c r="D96" s="10" t="s">
        <v>72</v>
      </c>
      <c r="E96" s="10" t="s">
        <v>95</v>
      </c>
      <c r="F96" s="10"/>
      <c r="G96" s="23">
        <v>1</v>
      </c>
    </row>
    <row r="97" spans="1:7" x14ac:dyDescent="0.2">
      <c r="A97" s="10" t="s">
        <v>282</v>
      </c>
      <c r="B97" s="10" t="s">
        <v>283</v>
      </c>
      <c r="C97" s="10">
        <v>1999</v>
      </c>
      <c r="D97" s="10" t="s">
        <v>72</v>
      </c>
      <c r="E97" s="10" t="s">
        <v>95</v>
      </c>
      <c r="F97" s="10"/>
      <c r="G97" s="23">
        <v>1</v>
      </c>
    </row>
    <row r="98" spans="1:7" x14ac:dyDescent="0.2">
      <c r="A98" s="10" t="s">
        <v>282</v>
      </c>
      <c r="B98" s="10" t="s">
        <v>283</v>
      </c>
      <c r="C98" s="10">
        <v>1999</v>
      </c>
      <c r="D98" s="10" t="s">
        <v>72</v>
      </c>
      <c r="E98" s="10" t="s">
        <v>95</v>
      </c>
      <c r="F98" s="10"/>
      <c r="G98" s="23">
        <v>1</v>
      </c>
    </row>
    <row r="99" spans="1:7" x14ac:dyDescent="0.2">
      <c r="A99" s="10" t="s">
        <v>282</v>
      </c>
      <c r="B99" s="10" t="s">
        <v>283</v>
      </c>
      <c r="C99" s="10">
        <v>1999</v>
      </c>
      <c r="D99" s="10" t="s">
        <v>72</v>
      </c>
      <c r="E99" s="10" t="s">
        <v>95</v>
      </c>
      <c r="F99" s="10"/>
      <c r="G99" s="23">
        <v>1</v>
      </c>
    </row>
    <row r="100" spans="1:7" x14ac:dyDescent="0.2">
      <c r="A100" s="10" t="s">
        <v>282</v>
      </c>
      <c r="B100" s="10" t="s">
        <v>283</v>
      </c>
      <c r="C100" s="10">
        <v>1999</v>
      </c>
      <c r="D100" s="10" t="s">
        <v>72</v>
      </c>
      <c r="E100" s="10" t="s">
        <v>95</v>
      </c>
      <c r="F100" s="10"/>
      <c r="G100" s="23">
        <v>1</v>
      </c>
    </row>
    <row r="101" spans="1:7" x14ac:dyDescent="0.2">
      <c r="A101" s="10" t="s">
        <v>282</v>
      </c>
      <c r="B101" s="10" t="s">
        <v>283</v>
      </c>
      <c r="C101" s="10">
        <v>1999</v>
      </c>
      <c r="D101" s="10" t="s">
        <v>72</v>
      </c>
      <c r="E101" s="10" t="s">
        <v>95</v>
      </c>
      <c r="F101" s="10"/>
      <c r="G101" s="23">
        <v>1</v>
      </c>
    </row>
    <row r="102" spans="1:7" x14ac:dyDescent="0.2">
      <c r="A102" s="10" t="s">
        <v>282</v>
      </c>
      <c r="B102" s="10" t="s">
        <v>283</v>
      </c>
      <c r="C102" s="10">
        <v>1999</v>
      </c>
      <c r="D102" s="10" t="s">
        <v>72</v>
      </c>
      <c r="E102" s="10" t="s">
        <v>95</v>
      </c>
      <c r="F102" s="10"/>
      <c r="G102" s="23">
        <v>1</v>
      </c>
    </row>
    <row r="103" spans="1:7" x14ac:dyDescent="0.2">
      <c r="A103" s="10" t="s">
        <v>282</v>
      </c>
      <c r="B103" s="10" t="s">
        <v>283</v>
      </c>
      <c r="C103" s="10">
        <v>1999</v>
      </c>
      <c r="D103" s="10" t="s">
        <v>72</v>
      </c>
      <c r="E103" s="10" t="s">
        <v>95</v>
      </c>
      <c r="F103" s="10"/>
      <c r="G103" s="23">
        <v>1</v>
      </c>
    </row>
    <row r="104" spans="1:7" x14ac:dyDescent="0.2">
      <c r="A104" s="10" t="s">
        <v>282</v>
      </c>
      <c r="B104" s="10" t="s">
        <v>283</v>
      </c>
      <c r="C104" s="10">
        <v>1999</v>
      </c>
      <c r="D104" s="10" t="s">
        <v>72</v>
      </c>
      <c r="E104" s="10" t="s">
        <v>95</v>
      </c>
      <c r="F104" s="10"/>
      <c r="G104" s="23">
        <v>1</v>
      </c>
    </row>
    <row r="105" spans="1:7" x14ac:dyDescent="0.2">
      <c r="A105" s="10" t="s">
        <v>282</v>
      </c>
      <c r="B105" s="10" t="s">
        <v>283</v>
      </c>
      <c r="C105" s="10">
        <v>1999</v>
      </c>
      <c r="D105" s="10" t="s">
        <v>72</v>
      </c>
      <c r="E105" s="10" t="s">
        <v>95</v>
      </c>
      <c r="F105" s="10"/>
      <c r="G105" s="23">
        <v>1</v>
      </c>
    </row>
    <row r="106" spans="1:7" x14ac:dyDescent="0.2">
      <c r="A106" s="10" t="s">
        <v>282</v>
      </c>
      <c r="B106" s="10" t="s">
        <v>283</v>
      </c>
      <c r="C106" s="10">
        <v>1999</v>
      </c>
      <c r="D106" s="10" t="s">
        <v>72</v>
      </c>
      <c r="E106" s="10" t="s">
        <v>95</v>
      </c>
      <c r="F106" s="10"/>
      <c r="G106" s="23">
        <v>1</v>
      </c>
    </row>
    <row r="107" spans="1:7" x14ac:dyDescent="0.2">
      <c r="A107" s="10" t="s">
        <v>282</v>
      </c>
      <c r="B107" s="10" t="s">
        <v>283</v>
      </c>
      <c r="C107" s="10">
        <v>1999</v>
      </c>
      <c r="D107" s="10" t="s">
        <v>72</v>
      </c>
      <c r="E107" s="10" t="s">
        <v>95</v>
      </c>
      <c r="F107" s="10"/>
      <c r="G107" s="23">
        <v>1</v>
      </c>
    </row>
    <row r="108" spans="1:7" x14ac:dyDescent="0.2">
      <c r="A108" s="10" t="s">
        <v>282</v>
      </c>
      <c r="B108" s="10" t="s">
        <v>283</v>
      </c>
      <c r="C108" s="10">
        <v>1999</v>
      </c>
      <c r="D108" s="10" t="s">
        <v>72</v>
      </c>
      <c r="E108" s="10" t="s">
        <v>95</v>
      </c>
      <c r="F108" s="10"/>
      <c r="G108" s="23">
        <v>1</v>
      </c>
    </row>
    <row r="109" spans="1:7" x14ac:dyDescent="0.2">
      <c r="A109" s="10" t="s">
        <v>282</v>
      </c>
      <c r="B109" s="10" t="s">
        <v>283</v>
      </c>
      <c r="C109" s="10">
        <v>1999</v>
      </c>
      <c r="D109" s="10" t="s">
        <v>72</v>
      </c>
      <c r="E109" s="10" t="s">
        <v>95</v>
      </c>
      <c r="F109" s="10"/>
      <c r="G109" s="23">
        <v>1</v>
      </c>
    </row>
    <row r="110" spans="1:7" x14ac:dyDescent="0.2">
      <c r="A110" s="10" t="s">
        <v>282</v>
      </c>
      <c r="B110" s="10" t="s">
        <v>283</v>
      </c>
      <c r="C110" s="10">
        <v>1999</v>
      </c>
      <c r="D110" s="10" t="s">
        <v>72</v>
      </c>
      <c r="E110" s="10" t="s">
        <v>95</v>
      </c>
      <c r="F110" s="10"/>
      <c r="G110" s="23">
        <v>1</v>
      </c>
    </row>
    <row r="111" spans="1:7" x14ac:dyDescent="0.2">
      <c r="A111" s="10" t="s">
        <v>282</v>
      </c>
      <c r="B111" s="10" t="s">
        <v>283</v>
      </c>
      <c r="C111" s="10">
        <v>1999</v>
      </c>
      <c r="D111" s="10" t="s">
        <v>72</v>
      </c>
      <c r="E111" s="10" t="s">
        <v>95</v>
      </c>
      <c r="F111" s="10"/>
      <c r="G111" s="23">
        <v>1</v>
      </c>
    </row>
    <row r="112" spans="1:7" x14ac:dyDescent="0.2">
      <c r="A112" s="10" t="s">
        <v>337</v>
      </c>
      <c r="B112" s="10" t="s">
        <v>338</v>
      </c>
      <c r="C112" s="10">
        <v>2000</v>
      </c>
      <c r="D112" s="10" t="s">
        <v>46</v>
      </c>
      <c r="E112" s="10" t="s">
        <v>339</v>
      </c>
      <c r="F112" s="10">
        <v>1</v>
      </c>
      <c r="G112" s="23"/>
    </row>
    <row r="113" spans="1:15" x14ac:dyDescent="0.2">
      <c r="A113" s="8" t="s">
        <v>344</v>
      </c>
      <c r="B113" s="8" t="s">
        <v>345</v>
      </c>
      <c r="C113" s="8">
        <v>2000</v>
      </c>
      <c r="D113" s="5"/>
      <c r="E113" s="5"/>
      <c r="F113" s="5"/>
      <c r="G113" s="24"/>
    </row>
    <row r="114" spans="1:15" x14ac:dyDescent="0.2">
      <c r="A114" s="8" t="s">
        <v>346</v>
      </c>
      <c r="B114" s="8" t="s">
        <v>347</v>
      </c>
      <c r="C114" s="8">
        <v>2001</v>
      </c>
      <c r="D114" s="5"/>
      <c r="E114" s="5"/>
      <c r="F114" s="5"/>
      <c r="G114" s="24"/>
    </row>
    <row r="115" spans="1:15" x14ac:dyDescent="0.2">
      <c r="A115" s="7" t="s">
        <v>348</v>
      </c>
      <c r="B115" s="7" t="s">
        <v>349</v>
      </c>
      <c r="C115" s="7">
        <v>2002</v>
      </c>
      <c r="D115" s="7" t="s">
        <v>72</v>
      </c>
      <c r="E115" s="7" t="s">
        <v>95</v>
      </c>
      <c r="F115" s="7">
        <v>5</v>
      </c>
      <c r="G115" s="23">
        <v>1</v>
      </c>
    </row>
    <row r="116" spans="1:15" x14ac:dyDescent="0.2">
      <c r="A116" s="7" t="s">
        <v>348</v>
      </c>
      <c r="B116" s="7" t="s">
        <v>349</v>
      </c>
      <c r="C116" s="7">
        <v>2002</v>
      </c>
      <c r="D116" s="7" t="s">
        <v>72</v>
      </c>
      <c r="E116" s="7" t="s">
        <v>95</v>
      </c>
      <c r="F116" s="7"/>
      <c r="G116" s="23">
        <v>1</v>
      </c>
    </row>
    <row r="117" spans="1:15" x14ac:dyDescent="0.2">
      <c r="A117" s="7" t="s">
        <v>348</v>
      </c>
      <c r="B117" s="7" t="s">
        <v>349</v>
      </c>
      <c r="C117" s="7">
        <v>2002</v>
      </c>
      <c r="D117" s="7" t="s">
        <v>72</v>
      </c>
      <c r="E117" s="7" t="s">
        <v>95</v>
      </c>
      <c r="F117" s="7"/>
      <c r="G117" s="23">
        <v>1</v>
      </c>
    </row>
    <row r="118" spans="1:15" x14ac:dyDescent="0.2">
      <c r="A118" s="7" t="s">
        <v>348</v>
      </c>
      <c r="B118" s="7" t="s">
        <v>349</v>
      </c>
      <c r="C118" s="7">
        <v>2002</v>
      </c>
      <c r="D118" s="7" t="s">
        <v>72</v>
      </c>
      <c r="E118" s="7" t="s">
        <v>95</v>
      </c>
      <c r="F118" s="7"/>
      <c r="G118" s="23">
        <v>1</v>
      </c>
    </row>
    <row r="119" spans="1:15" x14ac:dyDescent="0.2">
      <c r="A119" s="7" t="s">
        <v>348</v>
      </c>
      <c r="B119" s="7" t="s">
        <v>349</v>
      </c>
      <c r="C119" s="7">
        <v>2002</v>
      </c>
      <c r="D119" s="7" t="s">
        <v>72</v>
      </c>
      <c r="E119" s="7" t="s">
        <v>95</v>
      </c>
      <c r="F119" s="7"/>
      <c r="G119" s="23">
        <v>1</v>
      </c>
    </row>
    <row r="120" spans="1:15" x14ac:dyDescent="0.2">
      <c r="A120" s="7" t="s">
        <v>367</v>
      </c>
      <c r="B120" s="7" t="s">
        <v>368</v>
      </c>
      <c r="C120" s="7">
        <v>2002</v>
      </c>
      <c r="D120" s="7" t="s">
        <v>369</v>
      </c>
      <c r="E120" s="7" t="s">
        <v>370</v>
      </c>
      <c r="F120" s="7">
        <v>2</v>
      </c>
      <c r="G120" s="23">
        <v>1</v>
      </c>
    </row>
    <row r="121" spans="1:15" x14ac:dyDescent="0.2">
      <c r="A121" s="7" t="s">
        <v>367</v>
      </c>
      <c r="B121" s="7" t="s">
        <v>368</v>
      </c>
      <c r="C121" s="7">
        <v>2002</v>
      </c>
      <c r="D121" s="7" t="s">
        <v>369</v>
      </c>
      <c r="E121" s="7" t="s">
        <v>370</v>
      </c>
      <c r="F121" s="7"/>
      <c r="G121" s="23">
        <v>1</v>
      </c>
    </row>
    <row r="122" spans="1:15" x14ac:dyDescent="0.2">
      <c r="A122" t="s">
        <v>665</v>
      </c>
      <c r="B122" s="7" t="s">
        <v>666</v>
      </c>
      <c r="C122" s="7">
        <v>2003</v>
      </c>
      <c r="D122" s="7" t="s">
        <v>46</v>
      </c>
      <c r="E122" s="7" t="s">
        <v>676</v>
      </c>
      <c r="F122" s="7">
        <v>58</v>
      </c>
      <c r="G122" s="23">
        <v>28</v>
      </c>
    </row>
    <row r="123" spans="1:15" x14ac:dyDescent="0.2">
      <c r="A123" t="s">
        <v>665</v>
      </c>
      <c r="B123" s="7" t="s">
        <v>666</v>
      </c>
      <c r="C123" s="7">
        <v>2003</v>
      </c>
      <c r="D123" s="7" t="s">
        <v>46</v>
      </c>
      <c r="E123" s="7" t="s">
        <v>676</v>
      </c>
      <c r="F123" s="7"/>
      <c r="G123" s="23">
        <v>14</v>
      </c>
    </row>
    <row r="124" spans="1:15" x14ac:dyDescent="0.2">
      <c r="A124" t="s">
        <v>665</v>
      </c>
      <c r="B124" s="7" t="s">
        <v>666</v>
      </c>
      <c r="C124" s="7">
        <v>2003</v>
      </c>
      <c r="D124" s="7" t="s">
        <v>46</v>
      </c>
      <c r="E124" s="7" t="s">
        <v>676</v>
      </c>
      <c r="F124" s="7"/>
      <c r="G124" s="23">
        <v>7</v>
      </c>
    </row>
    <row r="125" spans="1:15" x14ac:dyDescent="0.2">
      <c r="A125" t="s">
        <v>665</v>
      </c>
      <c r="B125" s="7" t="s">
        <v>666</v>
      </c>
      <c r="C125" s="7">
        <v>2003</v>
      </c>
      <c r="D125" s="7" t="s">
        <v>46</v>
      </c>
      <c r="E125" s="7" t="s">
        <v>676</v>
      </c>
      <c r="F125" s="7"/>
      <c r="G125" s="23">
        <v>7</v>
      </c>
      <c r="J125" s="33"/>
      <c r="K125" s="33"/>
      <c r="L125" s="33"/>
      <c r="M125" s="33"/>
    </row>
    <row r="126" spans="1:15" x14ac:dyDescent="0.2">
      <c r="A126" t="s">
        <v>665</v>
      </c>
      <c r="B126" s="7" t="s">
        <v>666</v>
      </c>
      <c r="C126" s="7">
        <v>2003</v>
      </c>
      <c r="D126" s="7" t="s">
        <v>46</v>
      </c>
      <c r="E126" s="7" t="s">
        <v>676</v>
      </c>
      <c r="F126" s="7"/>
      <c r="G126" s="23">
        <v>2</v>
      </c>
      <c r="J126" s="33"/>
      <c r="K126" s="33"/>
      <c r="L126" s="33"/>
      <c r="M126" s="33"/>
      <c r="N126" s="33"/>
    </row>
    <row r="127" spans="1:15" x14ac:dyDescent="0.2">
      <c r="A127" s="5" t="s">
        <v>380</v>
      </c>
      <c r="B127" s="5" t="s">
        <v>381</v>
      </c>
      <c r="C127" s="5">
        <v>2003</v>
      </c>
      <c r="D127" s="5" t="s">
        <v>72</v>
      </c>
      <c r="E127" s="5" t="s">
        <v>73</v>
      </c>
      <c r="F127" s="5">
        <v>6</v>
      </c>
      <c r="G127" s="24">
        <v>6</v>
      </c>
      <c r="J127" s="33"/>
      <c r="K127" s="33"/>
      <c r="L127" s="33"/>
      <c r="M127" s="33"/>
      <c r="N127" s="33"/>
      <c r="O127" s="33"/>
    </row>
    <row r="128" spans="1:15" s="33" customFormat="1" x14ac:dyDescent="0.2">
      <c r="A128" s="9" t="s">
        <v>389</v>
      </c>
      <c r="B128" s="9" t="s">
        <v>390</v>
      </c>
      <c r="C128" s="9">
        <v>2005</v>
      </c>
      <c r="D128" s="9" t="s">
        <v>253</v>
      </c>
      <c r="E128" s="9" t="s">
        <v>266</v>
      </c>
      <c r="F128" s="9">
        <v>65</v>
      </c>
      <c r="G128" s="28">
        <v>1</v>
      </c>
      <c r="I128" s="33" t="s">
        <v>635</v>
      </c>
    </row>
    <row r="129" spans="1:15" s="33" customFormat="1" x14ac:dyDescent="0.2">
      <c r="A129" s="9" t="s">
        <v>389</v>
      </c>
      <c r="B129" s="9" t="s">
        <v>390</v>
      </c>
      <c r="C129" s="9">
        <v>2005</v>
      </c>
      <c r="D129" s="9" t="s">
        <v>253</v>
      </c>
      <c r="E129" s="9" t="s">
        <v>266</v>
      </c>
      <c r="F129" s="9"/>
      <c r="G129" s="28">
        <v>1</v>
      </c>
    </row>
    <row r="130" spans="1:15" s="33" customFormat="1" x14ac:dyDescent="0.2">
      <c r="A130" s="9" t="s">
        <v>389</v>
      </c>
      <c r="B130" s="9" t="s">
        <v>390</v>
      </c>
      <c r="C130" s="9">
        <v>2005</v>
      </c>
      <c r="D130" s="9" t="s">
        <v>253</v>
      </c>
      <c r="E130" s="9" t="s">
        <v>266</v>
      </c>
      <c r="F130" s="9"/>
      <c r="G130" s="28">
        <v>1</v>
      </c>
    </row>
    <row r="131" spans="1:15" s="33" customFormat="1" x14ac:dyDescent="0.2">
      <c r="A131" s="9" t="s">
        <v>389</v>
      </c>
      <c r="B131" s="9" t="s">
        <v>390</v>
      </c>
      <c r="C131" s="9">
        <v>2005</v>
      </c>
      <c r="D131" s="9" t="s">
        <v>253</v>
      </c>
      <c r="E131" s="9" t="s">
        <v>266</v>
      </c>
      <c r="F131" s="9"/>
      <c r="G131" s="28">
        <v>1</v>
      </c>
    </row>
    <row r="132" spans="1:15" s="33" customFormat="1" x14ac:dyDescent="0.2">
      <c r="A132" s="9" t="s">
        <v>389</v>
      </c>
      <c r="B132" s="9" t="s">
        <v>390</v>
      </c>
      <c r="C132" s="9">
        <v>2005</v>
      </c>
      <c r="D132" s="9" t="s">
        <v>253</v>
      </c>
      <c r="E132" s="9" t="s">
        <v>266</v>
      </c>
      <c r="F132" s="9"/>
      <c r="G132" s="28">
        <v>1</v>
      </c>
    </row>
    <row r="133" spans="1:15" s="33" customFormat="1" x14ac:dyDescent="0.2">
      <c r="A133" s="9" t="s">
        <v>389</v>
      </c>
      <c r="B133" s="9" t="s">
        <v>390</v>
      </c>
      <c r="C133" s="9">
        <v>2005</v>
      </c>
      <c r="D133" s="9" t="s">
        <v>253</v>
      </c>
      <c r="E133" s="9" t="s">
        <v>266</v>
      </c>
      <c r="F133" s="9"/>
      <c r="G133" s="28">
        <v>1</v>
      </c>
    </row>
    <row r="134" spans="1:15" s="33" customFormat="1" x14ac:dyDescent="0.2">
      <c r="A134" s="9" t="s">
        <v>389</v>
      </c>
      <c r="B134" s="9" t="s">
        <v>390</v>
      </c>
      <c r="C134" s="9">
        <v>2005</v>
      </c>
      <c r="D134" s="9" t="s">
        <v>253</v>
      </c>
      <c r="E134" s="9" t="s">
        <v>266</v>
      </c>
      <c r="F134" s="9"/>
      <c r="G134" s="28">
        <v>1</v>
      </c>
    </row>
    <row r="135" spans="1:15" s="33" customFormat="1" x14ac:dyDescent="0.2">
      <c r="A135" s="9" t="s">
        <v>389</v>
      </c>
      <c r="B135" s="9" t="s">
        <v>390</v>
      </c>
      <c r="C135" s="9">
        <v>2005</v>
      </c>
      <c r="D135" s="9" t="s">
        <v>253</v>
      </c>
      <c r="E135" s="9" t="s">
        <v>266</v>
      </c>
      <c r="F135" s="9"/>
      <c r="G135" s="28">
        <v>1</v>
      </c>
    </row>
    <row r="136" spans="1:15" s="33" customFormat="1" x14ac:dyDescent="0.2">
      <c r="A136" s="9" t="s">
        <v>389</v>
      </c>
      <c r="B136" s="9" t="s">
        <v>390</v>
      </c>
      <c r="C136" s="9">
        <v>2005</v>
      </c>
      <c r="D136" s="9" t="s">
        <v>253</v>
      </c>
      <c r="E136" s="9" t="s">
        <v>266</v>
      </c>
      <c r="F136" s="9"/>
      <c r="G136" s="28">
        <v>1</v>
      </c>
    </row>
    <row r="137" spans="1:15" s="33" customFormat="1" x14ac:dyDescent="0.2">
      <c r="A137" s="9" t="s">
        <v>389</v>
      </c>
      <c r="B137" s="9" t="s">
        <v>390</v>
      </c>
      <c r="C137" s="9">
        <v>2005</v>
      </c>
      <c r="D137" s="9" t="s">
        <v>253</v>
      </c>
      <c r="E137" s="9" t="s">
        <v>266</v>
      </c>
      <c r="F137" s="9"/>
      <c r="G137" s="28">
        <v>1</v>
      </c>
    </row>
    <row r="138" spans="1:15" s="33" customFormat="1" x14ac:dyDescent="0.2">
      <c r="A138" s="9" t="s">
        <v>389</v>
      </c>
      <c r="B138" s="9" t="s">
        <v>390</v>
      </c>
      <c r="C138" s="9">
        <v>2005</v>
      </c>
      <c r="D138" s="9" t="s">
        <v>253</v>
      </c>
      <c r="E138" s="9" t="s">
        <v>266</v>
      </c>
      <c r="F138" s="9"/>
      <c r="G138" s="28">
        <v>1</v>
      </c>
    </row>
    <row r="139" spans="1:15" s="33" customFormat="1" x14ac:dyDescent="0.2">
      <c r="A139" s="9" t="s">
        <v>389</v>
      </c>
      <c r="B139" s="9" t="s">
        <v>390</v>
      </c>
      <c r="C139" s="9">
        <v>2005</v>
      </c>
      <c r="D139" s="9" t="s">
        <v>253</v>
      </c>
      <c r="E139" s="9" t="s">
        <v>266</v>
      </c>
      <c r="F139" s="9"/>
      <c r="G139" s="28">
        <v>1</v>
      </c>
    </row>
    <row r="140" spans="1:15" s="33" customFormat="1" x14ac:dyDescent="0.2">
      <c r="A140" s="9" t="s">
        <v>389</v>
      </c>
      <c r="B140" s="9" t="s">
        <v>390</v>
      </c>
      <c r="C140" s="9">
        <v>2005</v>
      </c>
      <c r="D140" s="9" t="s">
        <v>253</v>
      </c>
      <c r="E140" s="9" t="s">
        <v>266</v>
      </c>
      <c r="F140" s="9"/>
      <c r="G140" s="28">
        <v>1</v>
      </c>
    </row>
    <row r="141" spans="1:15" s="33" customFormat="1" x14ac:dyDescent="0.2">
      <c r="A141" s="9" t="s">
        <v>389</v>
      </c>
      <c r="B141" s="9" t="s">
        <v>390</v>
      </c>
      <c r="C141" s="9">
        <v>2005</v>
      </c>
      <c r="D141" s="9" t="s">
        <v>253</v>
      </c>
      <c r="E141" s="9" t="s">
        <v>266</v>
      </c>
      <c r="F141" s="9"/>
      <c r="G141" s="28">
        <v>1</v>
      </c>
    </row>
    <row r="142" spans="1:15" s="33" customFormat="1" x14ac:dyDescent="0.2">
      <c r="A142" s="9" t="s">
        <v>389</v>
      </c>
      <c r="B142" s="9" t="s">
        <v>390</v>
      </c>
      <c r="C142" s="9">
        <v>2005</v>
      </c>
      <c r="D142" s="9" t="s">
        <v>253</v>
      </c>
      <c r="E142" s="9" t="s">
        <v>266</v>
      </c>
      <c r="F142" s="9"/>
      <c r="G142" s="28">
        <v>1</v>
      </c>
      <c r="J142"/>
      <c r="K142"/>
      <c r="L142"/>
      <c r="M142"/>
    </row>
    <row r="143" spans="1:15" s="33" customFormat="1" x14ac:dyDescent="0.2">
      <c r="A143" s="9" t="s">
        <v>389</v>
      </c>
      <c r="B143" s="9" t="s">
        <v>390</v>
      </c>
      <c r="C143" s="9">
        <v>2005</v>
      </c>
      <c r="D143" s="9" t="s">
        <v>253</v>
      </c>
      <c r="E143" s="9" t="s">
        <v>266</v>
      </c>
      <c r="F143" s="9"/>
      <c r="G143" s="28">
        <v>1</v>
      </c>
      <c r="J143"/>
      <c r="K143"/>
      <c r="L143"/>
      <c r="M143"/>
      <c r="N143"/>
    </row>
    <row r="144" spans="1:15" s="33" customFormat="1" x14ac:dyDescent="0.2">
      <c r="A144" s="9" t="s">
        <v>389</v>
      </c>
      <c r="B144" s="9" t="s">
        <v>390</v>
      </c>
      <c r="C144" s="9">
        <v>2005</v>
      </c>
      <c r="D144" s="9" t="s">
        <v>253</v>
      </c>
      <c r="E144" s="9" t="s">
        <v>266</v>
      </c>
      <c r="F144" s="9"/>
      <c r="G144" s="28">
        <v>1</v>
      </c>
      <c r="J144"/>
      <c r="K144"/>
      <c r="L144"/>
      <c r="M144"/>
      <c r="N144"/>
      <c r="O144"/>
    </row>
    <row r="145" spans="1:9" x14ac:dyDescent="0.2">
      <c r="A145" s="7" t="s">
        <v>416</v>
      </c>
      <c r="B145" s="7" t="s">
        <v>417</v>
      </c>
      <c r="C145" s="7">
        <v>2007</v>
      </c>
      <c r="D145" s="7" t="s">
        <v>418</v>
      </c>
      <c r="E145" s="7" t="s">
        <v>419</v>
      </c>
      <c r="F145" s="7">
        <v>2</v>
      </c>
      <c r="G145" s="23">
        <v>1</v>
      </c>
    </row>
    <row r="146" spans="1:9" x14ac:dyDescent="0.2">
      <c r="A146" s="7" t="s">
        <v>416</v>
      </c>
      <c r="B146" s="7" t="s">
        <v>417</v>
      </c>
      <c r="C146" s="7">
        <v>2007</v>
      </c>
      <c r="D146" s="7" t="s">
        <v>418</v>
      </c>
      <c r="E146" s="7" t="s">
        <v>419</v>
      </c>
      <c r="F146" s="7"/>
      <c r="G146" s="23">
        <v>1</v>
      </c>
    </row>
    <row r="147" spans="1:9" x14ac:dyDescent="0.2">
      <c r="A147" s="7" t="s">
        <v>431</v>
      </c>
      <c r="B147" s="7" t="s">
        <v>432</v>
      </c>
      <c r="C147" s="7">
        <v>2008</v>
      </c>
      <c r="D147" s="7" t="s">
        <v>433</v>
      </c>
      <c r="E147" s="7" t="s">
        <v>728</v>
      </c>
      <c r="F147" s="7">
        <v>10</v>
      </c>
      <c r="G147" s="23"/>
    </row>
    <row r="148" spans="1:9" x14ac:dyDescent="0.2">
      <c r="A148" s="7"/>
      <c r="B148" s="7"/>
      <c r="C148" s="7"/>
      <c r="D148" s="7"/>
      <c r="E148" s="7" t="s">
        <v>696</v>
      </c>
      <c r="F148" s="7"/>
      <c r="G148" s="23">
        <v>10</v>
      </c>
    </row>
    <row r="149" spans="1:9" x14ac:dyDescent="0.2">
      <c r="A149" s="7" t="s">
        <v>445</v>
      </c>
      <c r="B149" s="7" t="s">
        <v>446</v>
      </c>
      <c r="C149" s="7">
        <v>2008</v>
      </c>
      <c r="D149" s="7" t="s">
        <v>72</v>
      </c>
      <c r="E149" s="7" t="s">
        <v>95</v>
      </c>
      <c r="F149" s="7">
        <v>11</v>
      </c>
      <c r="G149" s="23">
        <v>11</v>
      </c>
    </row>
    <row r="150" spans="1:9" x14ac:dyDescent="0.2">
      <c r="A150" s="10" t="s">
        <v>455</v>
      </c>
      <c r="B150" s="10" t="s">
        <v>446</v>
      </c>
      <c r="C150" s="10">
        <v>2008</v>
      </c>
      <c r="D150" s="10" t="s">
        <v>456</v>
      </c>
      <c r="E150" s="10" t="s">
        <v>457</v>
      </c>
      <c r="F150" s="10">
        <v>44</v>
      </c>
      <c r="G150" s="26"/>
      <c r="I150" t="s">
        <v>729</v>
      </c>
    </row>
    <row r="151" spans="1:9" x14ac:dyDescent="0.2">
      <c r="A151" s="10" t="s">
        <v>455</v>
      </c>
      <c r="B151" s="10" t="s">
        <v>446</v>
      </c>
      <c r="C151" s="10">
        <v>2008</v>
      </c>
      <c r="D151" s="10" t="s">
        <v>139</v>
      </c>
      <c r="E151" s="10" t="s">
        <v>73</v>
      </c>
      <c r="F151" s="10">
        <v>11</v>
      </c>
      <c r="G151" s="26">
        <v>11</v>
      </c>
      <c r="I151" t="s">
        <v>695</v>
      </c>
    </row>
    <row r="152" spans="1:9" x14ac:dyDescent="0.2">
      <c r="A152" s="7" t="s">
        <v>481</v>
      </c>
      <c r="B152" s="7" t="s">
        <v>482</v>
      </c>
      <c r="C152" s="7">
        <v>2009</v>
      </c>
      <c r="D152" s="7" t="s">
        <v>72</v>
      </c>
      <c r="E152" s="7" t="s">
        <v>484</v>
      </c>
      <c r="F152" s="7"/>
      <c r="G152" s="23">
        <v>1</v>
      </c>
    </row>
    <row r="153" spans="1:9" x14ac:dyDescent="0.2">
      <c r="A153" s="7" t="s">
        <v>489</v>
      </c>
      <c r="B153" s="7" t="s">
        <v>490</v>
      </c>
      <c r="C153" s="7">
        <v>2012</v>
      </c>
      <c r="D153" s="7" t="s">
        <v>253</v>
      </c>
      <c r="E153" s="7" t="s">
        <v>492</v>
      </c>
      <c r="F153" s="7"/>
      <c r="G153" s="23">
        <v>1</v>
      </c>
    </row>
    <row r="154" spans="1:9" x14ac:dyDescent="0.2">
      <c r="A154" s="7" t="s">
        <v>499</v>
      </c>
      <c r="B154" s="7" t="s">
        <v>500</v>
      </c>
      <c r="C154" s="7">
        <v>2013</v>
      </c>
      <c r="D154" s="7" t="s">
        <v>253</v>
      </c>
      <c r="E154" s="7" t="s">
        <v>501</v>
      </c>
      <c r="F154" s="7">
        <v>2</v>
      </c>
      <c r="G154" s="23">
        <v>1</v>
      </c>
    </row>
    <row r="155" spans="1:9" x14ac:dyDescent="0.2">
      <c r="A155" s="7" t="s">
        <v>499</v>
      </c>
      <c r="B155" s="7" t="s">
        <v>500</v>
      </c>
      <c r="C155" s="7">
        <v>2013</v>
      </c>
      <c r="D155" s="7" t="s">
        <v>253</v>
      </c>
      <c r="E155" s="7" t="s">
        <v>501</v>
      </c>
      <c r="F155" s="7"/>
      <c r="G155" s="23">
        <v>1</v>
      </c>
    </row>
    <row r="156" spans="1:9" x14ac:dyDescent="0.2">
      <c r="A156" s="7" t="s">
        <v>513</v>
      </c>
      <c r="B156" s="7" t="s">
        <v>514</v>
      </c>
      <c r="C156" s="7">
        <v>2013</v>
      </c>
      <c r="D156" s="7" t="s">
        <v>95</v>
      </c>
      <c r="E156" s="7" t="s">
        <v>484</v>
      </c>
      <c r="F156" s="7">
        <v>1</v>
      </c>
      <c r="G156" s="23">
        <v>1</v>
      </c>
    </row>
    <row r="157" spans="1:9" x14ac:dyDescent="0.2">
      <c r="A157" s="8" t="s">
        <v>520</v>
      </c>
      <c r="B157" s="8" t="s">
        <v>521</v>
      </c>
      <c r="C157" s="8">
        <v>2013</v>
      </c>
      <c r="D157" s="5"/>
      <c r="E157" s="5"/>
      <c r="F157" s="5"/>
      <c r="G157" s="24"/>
    </row>
    <row r="158" spans="1:9" x14ac:dyDescent="0.2">
      <c r="A158" s="7" t="s">
        <v>522</v>
      </c>
      <c r="B158" s="7" t="s">
        <v>523</v>
      </c>
      <c r="C158" s="7">
        <v>2015</v>
      </c>
      <c r="D158" s="7" t="s">
        <v>72</v>
      </c>
      <c r="E158" s="7" t="s">
        <v>484</v>
      </c>
      <c r="F158" s="7">
        <v>16</v>
      </c>
      <c r="G158" s="23">
        <v>6</v>
      </c>
    </row>
    <row r="159" spans="1:9" x14ac:dyDescent="0.2">
      <c r="A159" s="7" t="s">
        <v>522</v>
      </c>
      <c r="B159" s="7" t="s">
        <v>523</v>
      </c>
      <c r="C159" s="7">
        <v>2015</v>
      </c>
      <c r="D159" s="7" t="s">
        <v>72</v>
      </c>
      <c r="E159" s="7" t="s">
        <v>484</v>
      </c>
      <c r="F159" s="7"/>
      <c r="G159" s="23">
        <v>3</v>
      </c>
    </row>
    <row r="160" spans="1:9" x14ac:dyDescent="0.2">
      <c r="A160" s="7" t="s">
        <v>522</v>
      </c>
      <c r="B160" s="7" t="s">
        <v>523</v>
      </c>
      <c r="C160" s="7">
        <v>2015</v>
      </c>
      <c r="D160" s="7" t="s">
        <v>72</v>
      </c>
      <c r="E160" s="7" t="s">
        <v>484</v>
      </c>
      <c r="F160" s="7"/>
      <c r="G160" s="23">
        <v>3</v>
      </c>
    </row>
    <row r="161" spans="1:7" x14ac:dyDescent="0.2">
      <c r="A161" s="7" t="s">
        <v>522</v>
      </c>
      <c r="B161" s="7" t="s">
        <v>523</v>
      </c>
      <c r="C161" s="7">
        <v>2015</v>
      </c>
      <c r="D161" s="7" t="s">
        <v>72</v>
      </c>
      <c r="E161" s="7" t="s">
        <v>484</v>
      </c>
      <c r="F161" s="7"/>
      <c r="G161" s="23">
        <v>3</v>
      </c>
    </row>
    <row r="162" spans="1:7" x14ac:dyDescent="0.2">
      <c r="A162" s="7" t="s">
        <v>522</v>
      </c>
      <c r="B162" s="7" t="s">
        <v>523</v>
      </c>
      <c r="C162" s="7">
        <v>2015</v>
      </c>
      <c r="D162" s="7" t="s">
        <v>72</v>
      </c>
      <c r="E162" s="7" t="s">
        <v>484</v>
      </c>
      <c r="F162" s="7"/>
      <c r="G162" s="23">
        <v>1</v>
      </c>
    </row>
    <row r="163" spans="1:7" x14ac:dyDescent="0.2">
      <c r="A163" s="7" t="s">
        <v>555</v>
      </c>
      <c r="B163" s="7" t="s">
        <v>556</v>
      </c>
      <c r="C163" s="7">
        <v>2015</v>
      </c>
      <c r="D163" s="7" t="s">
        <v>46</v>
      </c>
      <c r="E163" s="7" t="s">
        <v>557</v>
      </c>
      <c r="F163" s="7">
        <v>5</v>
      </c>
      <c r="G163" s="23">
        <v>5</v>
      </c>
    </row>
    <row r="164" spans="1:7" x14ac:dyDescent="0.2">
      <c r="A164" s="8" t="s">
        <v>561</v>
      </c>
      <c r="B164" s="8" t="s">
        <v>562</v>
      </c>
      <c r="C164" s="8">
        <v>2016</v>
      </c>
      <c r="D164" s="8" t="s">
        <v>31</v>
      </c>
      <c r="E164" s="8" t="s">
        <v>31</v>
      </c>
      <c r="F164" s="8"/>
      <c r="G164" s="25"/>
    </row>
    <row r="165" spans="1:7" x14ac:dyDescent="0.2">
      <c r="A165" s="5" t="s">
        <v>565</v>
      </c>
      <c r="B165" s="5" t="s">
        <v>566</v>
      </c>
      <c r="C165" s="5">
        <v>2016</v>
      </c>
      <c r="D165" s="5" t="s">
        <v>568</v>
      </c>
      <c r="E165" s="5" t="s">
        <v>569</v>
      </c>
      <c r="F165" s="5">
        <v>1</v>
      </c>
      <c r="G165" s="24">
        <v>1</v>
      </c>
    </row>
    <row r="166" spans="1:7" x14ac:dyDescent="0.2">
      <c r="A166" s="7" t="s">
        <v>573</v>
      </c>
      <c r="B166" s="7" t="s">
        <v>574</v>
      </c>
      <c r="C166" s="7">
        <v>2017</v>
      </c>
      <c r="D166" s="7" t="s">
        <v>72</v>
      </c>
      <c r="E166" s="7" t="s">
        <v>575</v>
      </c>
      <c r="F166" s="7">
        <v>1</v>
      </c>
      <c r="G166" s="23">
        <v>1</v>
      </c>
    </row>
    <row r="167" spans="1:7" x14ac:dyDescent="0.2">
      <c r="A167" s="5" t="s">
        <v>583</v>
      </c>
      <c r="B167" s="5" t="s">
        <v>584</v>
      </c>
      <c r="C167" s="5">
        <v>2017</v>
      </c>
      <c r="D167" s="5" t="s">
        <v>586</v>
      </c>
      <c r="E167" s="5" t="s">
        <v>587</v>
      </c>
      <c r="F167" s="5">
        <v>1</v>
      </c>
      <c r="G167" s="24">
        <v>1</v>
      </c>
    </row>
    <row r="168" spans="1:7" x14ac:dyDescent="0.2">
      <c r="A168" s="8" t="s">
        <v>591</v>
      </c>
      <c r="B168" s="8" t="s">
        <v>592</v>
      </c>
      <c r="C168" s="8">
        <v>2018</v>
      </c>
      <c r="D168" s="5"/>
      <c r="E168" s="5"/>
      <c r="F168" s="5"/>
      <c r="G168" s="24"/>
    </row>
    <row r="169" spans="1:7" x14ac:dyDescent="0.2">
      <c r="A169" s="5" t="s">
        <v>593</v>
      </c>
      <c r="B169" s="5" t="s">
        <v>594</v>
      </c>
      <c r="C169" s="5">
        <v>2018</v>
      </c>
      <c r="D169" s="5" t="s">
        <v>596</v>
      </c>
      <c r="E169" s="5" t="s">
        <v>587</v>
      </c>
      <c r="F169" s="5">
        <v>5</v>
      </c>
      <c r="G169" s="24">
        <v>5</v>
      </c>
    </row>
    <row r="170" spans="1:7" x14ac:dyDescent="0.2">
      <c r="A170" s="10" t="s">
        <v>600</v>
      </c>
      <c r="B170" s="10" t="s">
        <v>601</v>
      </c>
      <c r="C170" s="10">
        <v>2019</v>
      </c>
      <c r="D170" s="10"/>
      <c r="E170" s="10" t="s">
        <v>587</v>
      </c>
      <c r="F170" s="10"/>
      <c r="G170" s="26">
        <v>243</v>
      </c>
    </row>
    <row r="171" spans="1:7" x14ac:dyDescent="0.2">
      <c r="A171" s="10" t="s">
        <v>600</v>
      </c>
      <c r="B171" s="10" t="s">
        <v>601</v>
      </c>
      <c r="C171" s="10">
        <v>2019</v>
      </c>
      <c r="D171" s="10"/>
      <c r="E171" s="10" t="s">
        <v>609</v>
      </c>
      <c r="F171" s="10"/>
      <c r="G171" s="26"/>
    </row>
    <row r="172" spans="1:7" x14ac:dyDescent="0.2">
      <c r="A172" s="10" t="s">
        <v>600</v>
      </c>
      <c r="B172" s="10" t="s">
        <v>601</v>
      </c>
      <c r="C172" s="10">
        <v>2019</v>
      </c>
      <c r="D172" s="10"/>
      <c r="E172" s="10" t="s">
        <v>610</v>
      </c>
      <c r="F172" s="10"/>
      <c r="G172" s="26"/>
    </row>
    <row r="173" spans="1:7" x14ac:dyDescent="0.2">
      <c r="A173" s="10" t="s">
        <v>600</v>
      </c>
      <c r="B173" s="10" t="s">
        <v>601</v>
      </c>
      <c r="C173" s="10">
        <v>2019</v>
      </c>
      <c r="D173" s="10"/>
      <c r="E173" s="10" t="s">
        <v>611</v>
      </c>
      <c r="F173" s="10"/>
      <c r="G173" s="26"/>
    </row>
    <row r="174" spans="1:7" x14ac:dyDescent="0.2">
      <c r="A174" s="10" t="s">
        <v>600</v>
      </c>
      <c r="B174" s="10" t="s">
        <v>601</v>
      </c>
      <c r="C174" s="10">
        <v>2019</v>
      </c>
      <c r="D174" s="10"/>
      <c r="E174" s="10" t="s">
        <v>612</v>
      </c>
      <c r="F174" s="10"/>
      <c r="G174" s="26"/>
    </row>
    <row r="175" spans="1:7" x14ac:dyDescent="0.2">
      <c r="A175" s="10" t="s">
        <v>600</v>
      </c>
      <c r="B175" s="10" t="s">
        <v>601</v>
      </c>
      <c r="C175" s="10">
        <v>2019</v>
      </c>
      <c r="D175" s="10"/>
      <c r="E175" s="10" t="s">
        <v>613</v>
      </c>
      <c r="F175" s="10"/>
      <c r="G175" s="26"/>
    </row>
    <row r="176" spans="1:7" x14ac:dyDescent="0.2">
      <c r="A176" s="10" t="s">
        <v>600</v>
      </c>
      <c r="B176" s="10" t="s">
        <v>601</v>
      </c>
      <c r="C176" s="10">
        <v>2019</v>
      </c>
      <c r="D176" s="10"/>
      <c r="E176" s="10" t="s">
        <v>614</v>
      </c>
      <c r="F176" s="10"/>
      <c r="G176" s="26"/>
    </row>
    <row r="177" spans="1:7" x14ac:dyDescent="0.2">
      <c r="A177" s="10" t="s">
        <v>600</v>
      </c>
      <c r="B177" s="10" t="s">
        <v>601</v>
      </c>
      <c r="C177" s="10">
        <v>2019</v>
      </c>
      <c r="D177" s="10"/>
      <c r="E177" s="10" t="s">
        <v>615</v>
      </c>
      <c r="F177" s="10"/>
      <c r="G177" s="26"/>
    </row>
    <row r="178" spans="1:7" x14ac:dyDescent="0.2">
      <c r="A178" s="10" t="s">
        <v>600</v>
      </c>
      <c r="B178" s="10" t="s">
        <v>601</v>
      </c>
      <c r="C178" s="10">
        <v>2019</v>
      </c>
      <c r="D178" s="10"/>
      <c r="E178" s="10" t="s">
        <v>616</v>
      </c>
      <c r="F178" s="10"/>
      <c r="G178" s="26"/>
    </row>
    <row r="179" spans="1:7" x14ac:dyDescent="0.2">
      <c r="A179" s="10" t="s">
        <v>600</v>
      </c>
      <c r="B179" s="10" t="s">
        <v>601</v>
      </c>
      <c r="C179" s="10">
        <v>2019</v>
      </c>
      <c r="D179" s="10"/>
      <c r="E179" s="10" t="s">
        <v>617</v>
      </c>
      <c r="F179" s="10"/>
      <c r="G179" s="26"/>
    </row>
    <row r="180" spans="1:7" x14ac:dyDescent="0.2">
      <c r="A180" s="10" t="s">
        <v>618</v>
      </c>
      <c r="B180" s="10" t="s">
        <v>619</v>
      </c>
      <c r="C180" s="10">
        <v>2020</v>
      </c>
      <c r="D180" s="10" t="s">
        <v>621</v>
      </c>
      <c r="E180" s="10" t="s">
        <v>622</v>
      </c>
      <c r="F180" s="10"/>
      <c r="G180" s="26">
        <v>1</v>
      </c>
    </row>
    <row r="181" spans="1:7" x14ac:dyDescent="0.2">
      <c r="A181" s="7" t="s">
        <v>623</v>
      </c>
      <c r="B181" s="7" t="s">
        <v>624</v>
      </c>
      <c r="C181" s="7">
        <v>2020</v>
      </c>
      <c r="D181" s="7" t="s">
        <v>72</v>
      </c>
      <c r="E181" s="7" t="s">
        <v>339</v>
      </c>
      <c r="F181" s="7">
        <v>1</v>
      </c>
      <c r="G181" s="23">
        <v>1</v>
      </c>
    </row>
    <row r="182" spans="1:7" x14ac:dyDescent="0.2">
      <c r="A182" s="5" t="s">
        <v>758</v>
      </c>
      <c r="B182" s="5" t="s">
        <v>759</v>
      </c>
      <c r="C182" s="5">
        <v>2018</v>
      </c>
      <c r="D182" s="7"/>
      <c r="E182" s="7" t="s">
        <v>763</v>
      </c>
      <c r="F182" s="7"/>
      <c r="G182" s="23">
        <v>12</v>
      </c>
    </row>
    <row r="183" spans="1:7" x14ac:dyDescent="0.2">
      <c r="A183" s="5"/>
      <c r="B183" s="5"/>
      <c r="C183" s="5"/>
      <c r="D183" s="5"/>
      <c r="E183" s="5"/>
      <c r="F183" s="5"/>
      <c r="G183" s="24"/>
    </row>
    <row r="184" spans="1:7" x14ac:dyDescent="0.2">
      <c r="A184" s="5" t="s">
        <v>767</v>
      </c>
      <c r="B184" s="5"/>
      <c r="C184" s="5"/>
      <c r="D184" s="5" t="s">
        <v>785</v>
      </c>
      <c r="E184" s="5"/>
      <c r="F184" s="5"/>
      <c r="G184" s="24" t="s">
        <v>733</v>
      </c>
    </row>
    <row r="185" spans="1:7" x14ac:dyDescent="0.2">
      <c r="A185" s="5" t="s">
        <v>768</v>
      </c>
      <c r="B185" s="5" t="s">
        <v>769</v>
      </c>
      <c r="C185" s="5">
        <v>1940</v>
      </c>
      <c r="D185" s="5">
        <v>12</v>
      </c>
      <c r="E185" s="5" t="s">
        <v>770</v>
      </c>
      <c r="F185" s="5"/>
      <c r="G185" s="24">
        <v>12</v>
      </c>
    </row>
    <row r="186" spans="1:7" x14ac:dyDescent="0.2">
      <c r="A186" s="5" t="s">
        <v>768</v>
      </c>
      <c r="B186" s="5" t="s">
        <v>779</v>
      </c>
      <c r="C186" s="6">
        <v>1941</v>
      </c>
      <c r="D186" s="5">
        <v>17</v>
      </c>
      <c r="E186" s="5" t="s">
        <v>770</v>
      </c>
      <c r="F186" s="5"/>
      <c r="G186" s="24">
        <v>17</v>
      </c>
    </row>
    <row r="187" spans="1:7" x14ac:dyDescent="0.2">
      <c r="A187" s="5" t="s">
        <v>786</v>
      </c>
      <c r="B187" s="5" t="s">
        <v>787</v>
      </c>
      <c r="C187" s="5">
        <v>1942</v>
      </c>
      <c r="D187" s="5">
        <v>34</v>
      </c>
      <c r="E187" s="5" t="s">
        <v>770</v>
      </c>
      <c r="F187" s="5"/>
      <c r="G187" s="24">
        <v>34</v>
      </c>
    </row>
    <row r="188" spans="1:7" x14ac:dyDescent="0.2">
      <c r="A188" s="5" t="s">
        <v>789</v>
      </c>
      <c r="B188" s="5" t="s">
        <v>790</v>
      </c>
      <c r="C188" s="5">
        <v>1948</v>
      </c>
      <c r="D188" s="5">
        <v>48</v>
      </c>
      <c r="E188" s="5" t="s">
        <v>770</v>
      </c>
      <c r="F188" s="5"/>
      <c r="G188" s="24">
        <v>48</v>
      </c>
    </row>
    <row r="189" spans="1:7" x14ac:dyDescent="0.2">
      <c r="A189" s="5" t="s">
        <v>791</v>
      </c>
      <c r="B189" s="5" t="s">
        <v>792</v>
      </c>
      <c r="C189" s="5">
        <v>1949</v>
      </c>
      <c r="D189" s="5">
        <v>20</v>
      </c>
      <c r="E189" s="5" t="s">
        <v>770</v>
      </c>
      <c r="F189" s="5"/>
      <c r="G189" s="24">
        <v>20</v>
      </c>
    </row>
    <row r="190" spans="1:7" x14ac:dyDescent="0.2">
      <c r="A190" s="5" t="s">
        <v>796</v>
      </c>
      <c r="B190" s="5" t="s">
        <v>797</v>
      </c>
      <c r="C190" s="5">
        <v>1950</v>
      </c>
      <c r="D190" s="5">
        <v>97</v>
      </c>
      <c r="E190" s="5" t="s">
        <v>770</v>
      </c>
      <c r="F190" s="5"/>
      <c r="G190" s="24">
        <v>97</v>
      </c>
    </row>
    <row r="191" spans="1:7" x14ac:dyDescent="0.2">
      <c r="A191" s="5" t="s">
        <v>798</v>
      </c>
      <c r="B191" s="5" t="s">
        <v>799</v>
      </c>
      <c r="C191" s="5">
        <v>1950</v>
      </c>
      <c r="D191" s="5">
        <v>59</v>
      </c>
      <c r="E191" s="5" t="s">
        <v>770</v>
      </c>
      <c r="F191" s="5"/>
      <c r="G191" s="24">
        <v>59</v>
      </c>
    </row>
    <row r="192" spans="1:7" x14ac:dyDescent="0.2">
      <c r="A192" s="5" t="s">
        <v>800</v>
      </c>
      <c r="B192" s="5" t="s">
        <v>801</v>
      </c>
      <c r="C192" s="5">
        <v>1965</v>
      </c>
      <c r="D192" s="5">
        <v>6</v>
      </c>
      <c r="E192" s="5" t="s">
        <v>770</v>
      </c>
      <c r="F192" s="5"/>
      <c r="G192" s="24">
        <v>6</v>
      </c>
    </row>
    <row r="193" spans="1:8" x14ac:dyDescent="0.2">
      <c r="A193" s="5" t="s">
        <v>803</v>
      </c>
      <c r="B193" s="5" t="s">
        <v>804</v>
      </c>
      <c r="C193" s="5">
        <v>1969</v>
      </c>
      <c r="D193" s="5">
        <v>3</v>
      </c>
      <c r="E193" s="5" t="s">
        <v>805</v>
      </c>
      <c r="F193" s="5"/>
      <c r="G193" s="24">
        <v>3</v>
      </c>
    </row>
    <row r="194" spans="1:8" x14ac:dyDescent="0.2">
      <c r="A194" s="5" t="s">
        <v>806</v>
      </c>
      <c r="B194" s="5" t="s">
        <v>807</v>
      </c>
      <c r="C194" s="5">
        <v>1972</v>
      </c>
      <c r="D194" s="5">
        <v>12</v>
      </c>
      <c r="E194" s="5" t="s">
        <v>805</v>
      </c>
      <c r="F194" s="5"/>
      <c r="G194" s="24">
        <v>12</v>
      </c>
    </row>
    <row r="195" spans="1:8" x14ac:dyDescent="0.2">
      <c r="A195" s="5" t="s">
        <v>808</v>
      </c>
      <c r="B195" s="5" t="s">
        <v>809</v>
      </c>
      <c r="C195" s="5">
        <v>1975</v>
      </c>
      <c r="D195" s="5">
        <v>25</v>
      </c>
      <c r="E195" s="5" t="s">
        <v>805</v>
      </c>
      <c r="F195" s="5"/>
      <c r="G195" s="26">
        <v>25</v>
      </c>
      <c r="H195" t="s">
        <v>813</v>
      </c>
    </row>
    <row r="196" spans="1:8" x14ac:dyDescent="0.2">
      <c r="A196" s="5" t="s">
        <v>808</v>
      </c>
      <c r="B196" s="5" t="s">
        <v>810</v>
      </c>
      <c r="C196" s="5">
        <v>1977</v>
      </c>
      <c r="D196" s="5">
        <v>6</v>
      </c>
      <c r="E196" s="5" t="s">
        <v>805</v>
      </c>
      <c r="F196" s="5"/>
      <c r="G196" s="26">
        <v>6</v>
      </c>
    </row>
    <row r="197" spans="1:8" x14ac:dyDescent="0.2">
      <c r="A197" s="5" t="s">
        <v>808</v>
      </c>
      <c r="B197" s="5" t="s">
        <v>811</v>
      </c>
      <c r="C197" s="5">
        <v>1978</v>
      </c>
      <c r="D197" s="5">
        <v>100</v>
      </c>
      <c r="E197" s="5" t="s">
        <v>812</v>
      </c>
      <c r="F197" s="5"/>
      <c r="G197" s="24">
        <v>100</v>
      </c>
    </row>
    <row r="198" spans="1:8" x14ac:dyDescent="0.2">
      <c r="A198" s="5" t="s">
        <v>815</v>
      </c>
      <c r="B198" s="5" t="s">
        <v>663</v>
      </c>
      <c r="C198" s="5">
        <v>1989</v>
      </c>
      <c r="D198" s="5">
        <v>23</v>
      </c>
      <c r="E198" s="5"/>
      <c r="F198" s="5"/>
      <c r="G198" s="26"/>
      <c r="H198" t="s">
        <v>816</v>
      </c>
    </row>
    <row r="199" spans="1:8" x14ac:dyDescent="0.2">
      <c r="A199" s="5" t="s">
        <v>818</v>
      </c>
      <c r="B199" s="5" t="s">
        <v>819</v>
      </c>
      <c r="C199" s="5">
        <v>1971</v>
      </c>
      <c r="D199" s="5">
        <v>12</v>
      </c>
      <c r="E199" s="5" t="s">
        <v>805</v>
      </c>
      <c r="F199" s="5"/>
      <c r="G199" s="24">
        <v>12</v>
      </c>
    </row>
    <row r="200" spans="1:8" x14ac:dyDescent="0.2">
      <c r="A200" s="5" t="s">
        <v>818</v>
      </c>
      <c r="B200" s="5" t="s">
        <v>821</v>
      </c>
      <c r="C200" s="5">
        <v>1973</v>
      </c>
      <c r="D200" s="5">
        <v>18</v>
      </c>
      <c r="E200" s="5" t="s">
        <v>805</v>
      </c>
      <c r="F200" s="5"/>
      <c r="G200" s="24">
        <v>18</v>
      </c>
    </row>
    <row r="201" spans="1:8" x14ac:dyDescent="0.2">
      <c r="A201" s="5" t="s">
        <v>822</v>
      </c>
      <c r="B201" s="5" t="s">
        <v>823</v>
      </c>
      <c r="C201" s="5">
        <v>1996</v>
      </c>
      <c r="D201" s="5">
        <v>19</v>
      </c>
      <c r="E201" s="5" t="s">
        <v>805</v>
      </c>
      <c r="F201" s="5"/>
      <c r="G201" s="24">
        <v>19</v>
      </c>
    </row>
    <row r="202" spans="1:8" x14ac:dyDescent="0.2">
      <c r="A202" s="5" t="s">
        <v>824</v>
      </c>
      <c r="B202" s="5" t="s">
        <v>825</v>
      </c>
      <c r="C202" s="5">
        <v>1971</v>
      </c>
      <c r="D202" s="5">
        <v>6</v>
      </c>
      <c r="E202" s="5" t="s">
        <v>609</v>
      </c>
      <c r="F202" s="5"/>
      <c r="G202" s="24">
        <v>6</v>
      </c>
    </row>
    <row r="203" spans="1:8" x14ac:dyDescent="0.2">
      <c r="A203" s="5" t="s">
        <v>826</v>
      </c>
      <c r="B203" s="5" t="s">
        <v>827</v>
      </c>
      <c r="C203" s="5">
        <v>1992</v>
      </c>
      <c r="D203" s="5">
        <v>7</v>
      </c>
      <c r="E203" s="5" t="s">
        <v>609</v>
      </c>
      <c r="F203" s="5"/>
      <c r="G203" s="24">
        <v>7</v>
      </c>
    </row>
    <row r="204" spans="1:8" x14ac:dyDescent="0.2">
      <c r="A204" s="5"/>
      <c r="B204" s="5"/>
      <c r="C204" s="5"/>
      <c r="D204" s="5"/>
      <c r="E204" s="5"/>
      <c r="F204" s="5"/>
      <c r="G204" s="24"/>
    </row>
    <row r="205" spans="1:8" x14ac:dyDescent="0.2">
      <c r="A205" s="5"/>
      <c r="B205" s="5"/>
      <c r="C205" s="5"/>
      <c r="D205" s="5"/>
      <c r="E205" s="5"/>
      <c r="F205" s="5"/>
      <c r="G205" s="24">
        <f>SUM(G185:G194,G197,G199:G203)</f>
        <v>470</v>
      </c>
    </row>
    <row r="206" spans="1:8" x14ac:dyDescent="0.2">
      <c r="A206" s="5"/>
      <c r="B206" s="5"/>
      <c r="C206" s="5"/>
      <c r="D206" s="5"/>
      <c r="E206" s="5"/>
      <c r="F206" s="5"/>
      <c r="G206" s="24"/>
    </row>
    <row r="207" spans="1:8" x14ac:dyDescent="0.2">
      <c r="A207" s="5"/>
      <c r="B207" s="5"/>
      <c r="C207" s="5"/>
      <c r="D207" s="5"/>
      <c r="E207" s="5"/>
      <c r="F207" s="5"/>
      <c r="G207" s="24"/>
    </row>
    <row r="208" spans="1:8" x14ac:dyDescent="0.2">
      <c r="A208" s="5"/>
      <c r="B208" s="5"/>
      <c r="C208" s="5"/>
      <c r="D208" s="5"/>
      <c r="E208" s="5"/>
      <c r="F208" s="5"/>
      <c r="G208" s="24"/>
    </row>
    <row r="209" spans="1:7" x14ac:dyDescent="0.2">
      <c r="A209" s="5"/>
      <c r="B209" s="5"/>
      <c r="C209" s="5"/>
      <c r="D209" s="5"/>
      <c r="E209" s="5"/>
      <c r="F209" s="5"/>
      <c r="G209" s="24"/>
    </row>
    <row r="210" spans="1:7" x14ac:dyDescent="0.2">
      <c r="A210" s="5"/>
      <c r="B210" s="5"/>
      <c r="C210" s="5"/>
      <c r="D210" s="5"/>
      <c r="E210" s="5"/>
      <c r="F210" s="5"/>
      <c r="G210" s="24"/>
    </row>
    <row r="211" spans="1:7" x14ac:dyDescent="0.2">
      <c r="A211" s="5"/>
      <c r="B211" s="5"/>
      <c r="C211" s="5"/>
      <c r="D211" s="5"/>
      <c r="E211" s="5"/>
      <c r="F211" s="5"/>
      <c r="G211" s="24"/>
    </row>
    <row r="212" spans="1:7" x14ac:dyDescent="0.2">
      <c r="A212" s="5"/>
      <c r="B212" s="5"/>
      <c r="C212" s="5"/>
      <c r="D212" s="5"/>
      <c r="E212" s="5"/>
      <c r="F212" s="5"/>
      <c r="G212" s="24"/>
    </row>
    <row r="213" spans="1:7" x14ac:dyDescent="0.2">
      <c r="A213" s="5"/>
      <c r="B213" s="5"/>
      <c r="C213" s="5"/>
      <c r="D213" s="5"/>
      <c r="E213" s="5"/>
      <c r="F213" s="5"/>
      <c r="G213" s="24"/>
    </row>
    <row r="214" spans="1:7" x14ac:dyDescent="0.2">
      <c r="A214" s="5"/>
      <c r="B214" s="5"/>
      <c r="C214" s="5"/>
      <c r="D214" s="5"/>
      <c r="E214" s="5"/>
      <c r="F214" s="5"/>
      <c r="G214" s="24"/>
    </row>
    <row r="215" spans="1:7" x14ac:dyDescent="0.2">
      <c r="A215" s="5"/>
      <c r="B215" s="5"/>
      <c r="C215" s="5"/>
      <c r="D215" s="5"/>
      <c r="E215" s="5"/>
      <c r="F215" s="5"/>
      <c r="G215" s="24"/>
    </row>
    <row r="216" spans="1:7" x14ac:dyDescent="0.2">
      <c r="A216" s="5"/>
      <c r="B216" s="5"/>
      <c r="C216" s="5"/>
      <c r="D216" s="5"/>
      <c r="E216" s="5"/>
      <c r="F216" s="5"/>
      <c r="G216" s="24"/>
    </row>
    <row r="217" spans="1:7" x14ac:dyDescent="0.2">
      <c r="A217" s="5"/>
      <c r="B217" s="5"/>
      <c r="C217" s="5"/>
      <c r="D217" s="5"/>
      <c r="E217" s="5"/>
      <c r="F217" s="5"/>
      <c r="G217" s="24"/>
    </row>
    <row r="218" spans="1:7" x14ac:dyDescent="0.2">
      <c r="A218" s="5"/>
      <c r="B218" s="5"/>
      <c r="C218" s="5"/>
      <c r="D218" s="5"/>
      <c r="E218" s="5"/>
      <c r="F218" s="5"/>
      <c r="G218" s="24"/>
    </row>
    <row r="219" spans="1:7" x14ac:dyDescent="0.2">
      <c r="A219" s="5"/>
      <c r="B219" s="5"/>
      <c r="C219" s="5"/>
      <c r="D219" s="5"/>
      <c r="E219" s="5"/>
      <c r="F219" s="5"/>
      <c r="G219" s="24"/>
    </row>
    <row r="220" spans="1:7" x14ac:dyDescent="0.2">
      <c r="A220" s="5"/>
      <c r="B220" s="5"/>
      <c r="C220" s="5"/>
      <c r="D220" s="5"/>
      <c r="E220" s="5"/>
      <c r="F220" s="5"/>
      <c r="G220" s="24"/>
    </row>
    <row r="221" spans="1:7" x14ac:dyDescent="0.2">
      <c r="A221" s="5"/>
      <c r="B221" s="5"/>
      <c r="C221" s="5"/>
      <c r="D221" s="5"/>
      <c r="E221" s="5"/>
      <c r="F221" s="5"/>
      <c r="G221" s="24"/>
    </row>
    <row r="222" spans="1:7" x14ac:dyDescent="0.2">
      <c r="A222" s="5"/>
      <c r="B222" s="5"/>
      <c r="C222" s="5"/>
      <c r="D222" s="5"/>
      <c r="E222" s="5"/>
      <c r="F222" s="5"/>
      <c r="G222" s="24"/>
    </row>
    <row r="223" spans="1:7" x14ac:dyDescent="0.2">
      <c r="A223" s="5"/>
      <c r="B223" s="5"/>
      <c r="C223" s="5"/>
      <c r="D223" s="5"/>
      <c r="E223" s="5"/>
      <c r="F223" s="5"/>
      <c r="G223" s="24"/>
    </row>
    <row r="224" spans="1:7" x14ac:dyDescent="0.2">
      <c r="A224" s="5"/>
      <c r="B224" s="5"/>
      <c r="C224" s="5"/>
      <c r="D224" s="5"/>
      <c r="E224" s="5"/>
      <c r="F224" s="5"/>
      <c r="G224" s="24"/>
    </row>
    <row r="225" spans="1:7" x14ac:dyDescent="0.2">
      <c r="A225" s="5"/>
      <c r="B225" s="5"/>
      <c r="C225" s="5"/>
      <c r="D225" s="5"/>
      <c r="E225" s="5"/>
      <c r="F225" s="5"/>
      <c r="G225" s="24"/>
    </row>
    <row r="226" spans="1:7" x14ac:dyDescent="0.2">
      <c r="A226" s="5"/>
      <c r="B226" s="5"/>
      <c r="C226" s="5"/>
      <c r="D226" s="5"/>
      <c r="E226" s="5"/>
      <c r="F226" s="5"/>
      <c r="G226" s="24"/>
    </row>
    <row r="227" spans="1:7" x14ac:dyDescent="0.2">
      <c r="A227" s="5"/>
      <c r="B227" s="5"/>
      <c r="C227" s="5"/>
      <c r="D227" s="5"/>
      <c r="E227" s="5"/>
      <c r="F227" s="5"/>
      <c r="G227" s="24"/>
    </row>
    <row r="228" spans="1:7" x14ac:dyDescent="0.2">
      <c r="A228" s="5"/>
      <c r="B228" s="5"/>
      <c r="C228" s="5"/>
      <c r="D228" s="5"/>
      <c r="E228" s="5"/>
      <c r="F228" s="5"/>
      <c r="G228" s="24"/>
    </row>
    <row r="229" spans="1:7" x14ac:dyDescent="0.2">
      <c r="A229" s="5"/>
      <c r="B229" s="5"/>
      <c r="C229" s="5"/>
      <c r="D229" s="5"/>
      <c r="E229" s="5"/>
      <c r="F229" s="5"/>
      <c r="G229" s="24"/>
    </row>
    <row r="230" spans="1:7" x14ac:dyDescent="0.2">
      <c r="A230" s="5"/>
      <c r="B230" s="5"/>
      <c r="C230" s="5"/>
      <c r="D230" s="5"/>
      <c r="E230" s="5"/>
      <c r="F230" s="5"/>
      <c r="G230" s="24"/>
    </row>
    <row r="231" spans="1:7" x14ac:dyDescent="0.2">
      <c r="A231" s="5"/>
      <c r="B231" s="5"/>
      <c r="C231" s="5"/>
      <c r="D231" s="5"/>
      <c r="E231" s="5"/>
      <c r="F231" s="5"/>
      <c r="G231" s="24"/>
    </row>
    <row r="232" spans="1:7" x14ac:dyDescent="0.2">
      <c r="A232" s="5"/>
      <c r="B232" s="5"/>
      <c r="C232" s="5"/>
      <c r="D232" s="5"/>
      <c r="E232" s="5"/>
      <c r="F232" s="5"/>
      <c r="G232" s="24"/>
    </row>
    <row r="233" spans="1:7" x14ac:dyDescent="0.2">
      <c r="A233" s="5"/>
      <c r="B233" s="5"/>
      <c r="C233" s="5"/>
      <c r="D233" s="5"/>
      <c r="E233" s="5"/>
      <c r="F233" s="5"/>
      <c r="G233" s="24"/>
    </row>
    <row r="234" spans="1:7" x14ac:dyDescent="0.2">
      <c r="A234" s="5"/>
      <c r="B234" s="5"/>
      <c r="C234" s="5"/>
      <c r="D234" s="5"/>
      <c r="E234" s="5"/>
      <c r="F234" s="5"/>
      <c r="G234" s="24"/>
    </row>
    <row r="235" spans="1:7" x14ac:dyDescent="0.2">
      <c r="A235" s="5"/>
      <c r="B235" s="5"/>
      <c r="C235" s="5"/>
      <c r="D235" s="5"/>
      <c r="E235" s="5"/>
      <c r="F235" s="5"/>
      <c r="G235" s="24"/>
    </row>
    <row r="236" spans="1:7" x14ac:dyDescent="0.2">
      <c r="A236" s="5"/>
      <c r="B236" s="5"/>
      <c r="C236" s="5"/>
      <c r="D236" s="5"/>
      <c r="E236" s="5"/>
      <c r="F236" s="5"/>
      <c r="G236" s="24"/>
    </row>
    <row r="237" spans="1:7" x14ac:dyDescent="0.2">
      <c r="A237" s="5"/>
      <c r="B237" s="5"/>
      <c r="C237" s="5"/>
      <c r="D237" s="5"/>
      <c r="E237" s="5"/>
      <c r="F237" s="5"/>
      <c r="G237" s="24"/>
    </row>
    <row r="238" spans="1:7" x14ac:dyDescent="0.2">
      <c r="A238" s="5"/>
      <c r="B238" s="5"/>
      <c r="C238" s="5"/>
      <c r="D238" s="5"/>
      <c r="E238" s="5"/>
      <c r="F238" s="5"/>
      <c r="G238" s="24"/>
    </row>
    <row r="239" spans="1:7" x14ac:dyDescent="0.2">
      <c r="A239" s="5"/>
      <c r="B239" s="5"/>
      <c r="C239" s="5"/>
      <c r="D239" s="5"/>
      <c r="E239" s="5"/>
      <c r="F239" s="5"/>
      <c r="G239" s="24"/>
    </row>
    <row r="240" spans="1:7" x14ac:dyDescent="0.2">
      <c r="A240" s="5"/>
      <c r="B240" s="5"/>
      <c r="C240" s="5"/>
      <c r="D240" s="5"/>
      <c r="E240" s="5"/>
      <c r="F240" s="5"/>
      <c r="G240" s="24"/>
    </row>
    <row r="241" spans="1:7" x14ac:dyDescent="0.2">
      <c r="A241" s="5"/>
      <c r="B241" s="5"/>
      <c r="C241" s="5"/>
      <c r="D241" s="5"/>
      <c r="E241" s="5"/>
      <c r="F241" s="5"/>
      <c r="G241" s="24"/>
    </row>
    <row r="242" spans="1:7" x14ac:dyDescent="0.2">
      <c r="A242" s="5"/>
      <c r="B242" s="5"/>
      <c r="C242" s="5"/>
      <c r="D242" s="5"/>
      <c r="E242" s="5"/>
      <c r="F242" s="5"/>
      <c r="G242" s="24"/>
    </row>
    <row r="243" spans="1:7" x14ac:dyDescent="0.2">
      <c r="A243" s="5"/>
      <c r="B243" s="5"/>
      <c r="C243" s="5"/>
      <c r="D243" s="5"/>
      <c r="E243" s="5"/>
      <c r="F243" s="5"/>
      <c r="G243" s="24"/>
    </row>
    <row r="244" spans="1:7" x14ac:dyDescent="0.2">
      <c r="A244" s="5"/>
      <c r="B244" s="5"/>
      <c r="C244" s="5"/>
      <c r="D244" s="5"/>
      <c r="E244" s="5"/>
      <c r="F244" s="5"/>
      <c r="G244" s="24"/>
    </row>
    <row r="245" spans="1:7" x14ac:dyDescent="0.2">
      <c r="A245" s="5"/>
      <c r="B245" s="5"/>
      <c r="C245" s="5"/>
      <c r="D245" s="5"/>
      <c r="E245" s="5"/>
      <c r="F245" s="5"/>
      <c r="G245" s="24"/>
    </row>
    <row r="246" spans="1:7" x14ac:dyDescent="0.2">
      <c r="A246" s="5"/>
      <c r="B246" s="5"/>
      <c r="C246" s="5"/>
      <c r="D246" s="5"/>
      <c r="E246" s="5"/>
      <c r="F246" s="5"/>
      <c r="G246" s="24"/>
    </row>
    <row r="247" spans="1:7" x14ac:dyDescent="0.2">
      <c r="A247" s="5"/>
      <c r="B247" s="5"/>
      <c r="C247" s="5"/>
      <c r="D247" s="5"/>
      <c r="E247" s="5"/>
      <c r="F247" s="5"/>
      <c r="G247" s="24"/>
    </row>
    <row r="248" spans="1:7" x14ac:dyDescent="0.2">
      <c r="A248" s="5"/>
      <c r="B248" s="5"/>
      <c r="C248" s="5"/>
      <c r="D248" s="5"/>
      <c r="E248" s="5"/>
      <c r="F248" s="5"/>
      <c r="G248" s="24"/>
    </row>
    <row r="249" spans="1:7" x14ac:dyDescent="0.2">
      <c r="A249" s="5"/>
      <c r="B249" s="5"/>
      <c r="C249" s="5"/>
      <c r="D249" s="5"/>
      <c r="E249" s="5"/>
      <c r="F249" s="5"/>
      <c r="G249" s="24"/>
    </row>
    <row r="250" spans="1:7" x14ac:dyDescent="0.2">
      <c r="A250" s="5"/>
      <c r="B250" s="5"/>
      <c r="C250" s="5"/>
      <c r="D250" s="5"/>
      <c r="E250" s="5"/>
      <c r="F250" s="5"/>
      <c r="G250" s="24"/>
    </row>
    <row r="251" spans="1:7" x14ac:dyDescent="0.2">
      <c r="A251" s="5"/>
      <c r="B251" s="5"/>
      <c r="C251" s="5"/>
      <c r="D251" s="5"/>
      <c r="E251" s="5"/>
      <c r="F251" s="5"/>
      <c r="G251" s="24"/>
    </row>
    <row r="252" spans="1:7" x14ac:dyDescent="0.2">
      <c r="A252" s="5"/>
      <c r="B252" s="5"/>
      <c r="C252" s="5"/>
      <c r="D252" s="5"/>
      <c r="E252" s="5"/>
      <c r="F252" s="5"/>
      <c r="G252" s="24"/>
    </row>
    <row r="253" spans="1:7" x14ac:dyDescent="0.2">
      <c r="A253" s="5"/>
      <c r="B253" s="5"/>
      <c r="C253" s="5"/>
      <c r="D253" s="5"/>
      <c r="E253" s="5"/>
      <c r="F253" s="5"/>
      <c r="G253" s="24"/>
    </row>
    <row r="254" spans="1:7" x14ac:dyDescent="0.2">
      <c r="A254" s="5"/>
      <c r="B254" s="5"/>
      <c r="C254" s="5"/>
      <c r="D254" s="5"/>
      <c r="E254" s="5"/>
      <c r="F254" s="5"/>
      <c r="G254" s="24"/>
    </row>
    <row r="255" spans="1:7" x14ac:dyDescent="0.2">
      <c r="A255" s="5"/>
      <c r="B255" s="5"/>
      <c r="C255" s="5"/>
      <c r="D255" s="5"/>
      <c r="E255" s="5"/>
      <c r="F255" s="5"/>
      <c r="G255" s="24"/>
    </row>
    <row r="256" spans="1:7" x14ac:dyDescent="0.2">
      <c r="A256" s="5"/>
      <c r="B256" s="5"/>
      <c r="C256" s="5"/>
      <c r="D256" s="5"/>
      <c r="E256" s="5"/>
      <c r="F256" s="5"/>
      <c r="G256" s="24"/>
    </row>
    <row r="257" spans="1:7" x14ac:dyDescent="0.2">
      <c r="A257" s="5"/>
      <c r="B257" s="5"/>
      <c r="C257" s="5"/>
      <c r="D257" s="5"/>
      <c r="E257" s="5"/>
      <c r="F257" s="5"/>
      <c r="G257" s="24"/>
    </row>
    <row r="258" spans="1:7" x14ac:dyDescent="0.2">
      <c r="A258" s="5"/>
      <c r="B258" s="5"/>
      <c r="C258" s="5"/>
      <c r="D258" s="5"/>
      <c r="E258" s="5"/>
      <c r="F258" s="5"/>
      <c r="G258" s="24"/>
    </row>
    <row r="259" spans="1:7" x14ac:dyDescent="0.2">
      <c r="A259" s="5"/>
      <c r="B259" s="5"/>
      <c r="C259" s="5"/>
      <c r="D259" s="5"/>
      <c r="E259" s="5"/>
      <c r="F259" s="5"/>
      <c r="G259" s="24"/>
    </row>
    <row r="260" spans="1:7" x14ac:dyDescent="0.2">
      <c r="A260" s="5"/>
      <c r="B260" s="5"/>
      <c r="C260" s="5"/>
      <c r="D260" s="5"/>
      <c r="E260" s="5"/>
      <c r="F260" s="5"/>
      <c r="G260" s="24"/>
    </row>
    <row r="261" spans="1:7" x14ac:dyDescent="0.2">
      <c r="A261" s="5"/>
      <c r="B261" s="5"/>
      <c r="C261" s="5"/>
      <c r="D261" s="5"/>
      <c r="E261" s="5"/>
      <c r="F261" s="5"/>
      <c r="G261" s="24"/>
    </row>
    <row r="262" spans="1:7" x14ac:dyDescent="0.2">
      <c r="A262" s="5"/>
      <c r="B262" s="5"/>
      <c r="C262" s="5"/>
      <c r="D262" s="5"/>
      <c r="E262" s="5"/>
      <c r="F262" s="5"/>
      <c r="G262" s="24"/>
    </row>
    <row r="263" spans="1:7" x14ac:dyDescent="0.2">
      <c r="A263" s="5"/>
      <c r="B263" s="5"/>
      <c r="C263" s="5"/>
      <c r="D263" s="5"/>
      <c r="E263" s="5"/>
      <c r="F263" s="5"/>
      <c r="G263" s="24"/>
    </row>
    <row r="264" spans="1:7" x14ac:dyDescent="0.2">
      <c r="A264" s="5"/>
      <c r="B264" s="5"/>
      <c r="C264" s="5"/>
      <c r="D264" s="5"/>
      <c r="E264" s="5"/>
      <c r="F264" s="5"/>
      <c r="G264" s="24"/>
    </row>
    <row r="265" spans="1:7" x14ac:dyDescent="0.2">
      <c r="A265" s="5"/>
      <c r="B265" s="5"/>
      <c r="C265" s="5"/>
      <c r="D265" s="5"/>
      <c r="E265" s="5"/>
      <c r="F265" s="5"/>
      <c r="G265" s="24"/>
    </row>
    <row r="266" spans="1:7" x14ac:dyDescent="0.2">
      <c r="A266" s="5"/>
      <c r="B266" s="5"/>
      <c r="C266" s="5"/>
      <c r="D266" s="5"/>
      <c r="E266" s="5"/>
      <c r="F266" s="5"/>
      <c r="G266" s="24"/>
    </row>
    <row r="267" spans="1:7" x14ac:dyDescent="0.2">
      <c r="A267" s="5"/>
      <c r="B267" s="5"/>
      <c r="C267" s="5"/>
      <c r="D267" s="5"/>
      <c r="E267" s="5"/>
      <c r="F267" s="5"/>
      <c r="G267" s="24"/>
    </row>
    <row r="268" spans="1:7" x14ac:dyDescent="0.2">
      <c r="A268" s="5"/>
      <c r="B268" s="5"/>
      <c r="C268" s="5"/>
      <c r="D268" s="5"/>
      <c r="E268" s="5"/>
      <c r="F268" s="5"/>
      <c r="G268" s="24"/>
    </row>
    <row r="269" spans="1:7" x14ac:dyDescent="0.2">
      <c r="A269" s="5"/>
      <c r="B269" s="5"/>
      <c r="C269" s="5"/>
      <c r="D269" s="5"/>
      <c r="E269" s="5"/>
      <c r="F269" s="5"/>
      <c r="G269" s="24"/>
    </row>
    <row r="270" spans="1:7" x14ac:dyDescent="0.2">
      <c r="A270" s="5"/>
      <c r="B270" s="5"/>
      <c r="C270" s="5"/>
      <c r="D270" s="5"/>
      <c r="E270" s="5"/>
      <c r="F270" s="5"/>
      <c r="G270" s="24"/>
    </row>
    <row r="271" spans="1:7" x14ac:dyDescent="0.2">
      <c r="A271" s="5"/>
      <c r="B271" s="5"/>
      <c r="C271" s="5"/>
      <c r="D271" s="5"/>
      <c r="E271" s="5"/>
      <c r="F271" s="5"/>
      <c r="G271" s="24"/>
    </row>
    <row r="272" spans="1:7" x14ac:dyDescent="0.2">
      <c r="A272" s="5"/>
      <c r="B272" s="5"/>
      <c r="C272" s="5"/>
      <c r="D272" s="5"/>
      <c r="E272" s="5"/>
      <c r="F272" s="5"/>
      <c r="G272" s="24"/>
    </row>
    <row r="273" spans="1:7" x14ac:dyDescent="0.2">
      <c r="A273" s="5"/>
      <c r="B273" s="5"/>
      <c r="C273" s="5"/>
      <c r="D273" s="5"/>
      <c r="E273" s="5"/>
      <c r="F273" s="5"/>
      <c r="G273" s="24"/>
    </row>
    <row r="274" spans="1:7" x14ac:dyDescent="0.2">
      <c r="A274" s="5"/>
      <c r="B274" s="5"/>
      <c r="C274" s="5"/>
      <c r="D274" s="5"/>
      <c r="E274" s="5"/>
      <c r="F274" s="5"/>
      <c r="G274" s="24"/>
    </row>
    <row r="275" spans="1:7" x14ac:dyDescent="0.2">
      <c r="A275" s="5"/>
      <c r="B275" s="5"/>
      <c r="C275" s="5"/>
      <c r="D275" s="5"/>
      <c r="E275" s="5"/>
      <c r="F275" s="5"/>
      <c r="G275" s="24"/>
    </row>
    <row r="276" spans="1:7" x14ac:dyDescent="0.2">
      <c r="A276" s="5"/>
      <c r="B276" s="5"/>
      <c r="C276" s="5"/>
      <c r="D276" s="5"/>
      <c r="E276" s="5"/>
      <c r="F276" s="5"/>
      <c r="G276" s="24"/>
    </row>
    <row r="277" spans="1:7" x14ac:dyDescent="0.2">
      <c r="A277" s="5"/>
      <c r="B277" s="5"/>
      <c r="C277" s="5"/>
      <c r="D277" s="5"/>
      <c r="E277" s="5"/>
      <c r="F277" s="5"/>
      <c r="G277" s="24"/>
    </row>
    <row r="278" spans="1:7" x14ac:dyDescent="0.2">
      <c r="A278" s="5"/>
      <c r="B278" s="5"/>
      <c r="C278" s="5"/>
      <c r="D278" s="5"/>
      <c r="E278" s="5"/>
      <c r="F278" s="5"/>
      <c r="G278" s="24"/>
    </row>
    <row r="279" spans="1:7" x14ac:dyDescent="0.2">
      <c r="A279" s="5"/>
      <c r="B279" s="5"/>
      <c r="C279" s="5"/>
      <c r="D279" s="5"/>
      <c r="E279" s="5"/>
      <c r="F279" s="5"/>
      <c r="G279" s="24"/>
    </row>
    <row r="280" spans="1:7" x14ac:dyDescent="0.2">
      <c r="A280" s="5"/>
      <c r="B280" s="5"/>
      <c r="C280" s="5"/>
      <c r="D280" s="5"/>
      <c r="E280" s="5"/>
      <c r="F280" s="5"/>
      <c r="G280" s="24"/>
    </row>
    <row r="281" spans="1:7" x14ac:dyDescent="0.2">
      <c r="A281" s="5"/>
      <c r="B281" s="5"/>
      <c r="C281" s="5"/>
      <c r="D281" s="5"/>
      <c r="E281" s="5"/>
      <c r="F281" s="5"/>
      <c r="G281" s="24"/>
    </row>
    <row r="282" spans="1:7" x14ac:dyDescent="0.2">
      <c r="A282" s="5"/>
      <c r="B282" s="5"/>
      <c r="C282" s="5"/>
      <c r="D282" s="5"/>
      <c r="E282" s="5"/>
      <c r="F282" s="5"/>
      <c r="G282" s="24"/>
    </row>
    <row r="283" spans="1:7" x14ac:dyDescent="0.2">
      <c r="A283" s="5"/>
      <c r="B283" s="5"/>
      <c r="C283" s="5"/>
      <c r="D283" s="5"/>
      <c r="E283" s="5"/>
      <c r="F283" s="5"/>
      <c r="G283" s="24"/>
    </row>
    <row r="284" spans="1:7" x14ac:dyDescent="0.2">
      <c r="A284" s="5"/>
      <c r="B284" s="5"/>
      <c r="C284" s="5"/>
      <c r="D284" s="5"/>
      <c r="E284" s="5"/>
      <c r="F284" s="5"/>
      <c r="G284" s="24"/>
    </row>
    <row r="285" spans="1:7" x14ac:dyDescent="0.2">
      <c r="A285" s="5"/>
      <c r="B285" s="5"/>
      <c r="C285" s="5"/>
      <c r="D285" s="5"/>
      <c r="E285" s="5"/>
      <c r="F285" s="5"/>
      <c r="G285" s="24"/>
    </row>
    <row r="286" spans="1:7" x14ac:dyDescent="0.2">
      <c r="A286" s="5"/>
      <c r="B286" s="5"/>
      <c r="C286" s="5"/>
      <c r="D286" s="5"/>
      <c r="E286" s="5"/>
      <c r="F286" s="5"/>
      <c r="G286" s="24"/>
    </row>
    <row r="287" spans="1:7" x14ac:dyDescent="0.2">
      <c r="A287" s="5"/>
      <c r="B287" s="5"/>
      <c r="C287" s="5"/>
      <c r="D287" s="5"/>
      <c r="E287" s="5"/>
      <c r="F287" s="5"/>
      <c r="G287" s="24"/>
    </row>
    <row r="288" spans="1:7" x14ac:dyDescent="0.2">
      <c r="A288" s="5"/>
      <c r="B288" s="5"/>
      <c r="C288" s="5"/>
      <c r="D288" s="5"/>
      <c r="E288" s="5"/>
      <c r="F288" s="5"/>
      <c r="G288" s="24"/>
    </row>
    <row r="289" spans="1:7" x14ac:dyDescent="0.2">
      <c r="A289" s="5"/>
      <c r="B289" s="5"/>
      <c r="C289" s="5"/>
      <c r="D289" s="5"/>
      <c r="E289" s="5"/>
      <c r="F289" s="5"/>
      <c r="G289" s="24"/>
    </row>
    <row r="290" spans="1:7" x14ac:dyDescent="0.2">
      <c r="A290" s="5"/>
      <c r="B290" s="5"/>
      <c r="C290" s="5"/>
      <c r="D290" s="5"/>
      <c r="E290" s="5"/>
      <c r="F290" s="5"/>
      <c r="G290" s="24"/>
    </row>
    <row r="291" spans="1:7" x14ac:dyDescent="0.2">
      <c r="A291" s="5"/>
      <c r="B291" s="5"/>
      <c r="C291" s="5"/>
      <c r="D291" s="5"/>
      <c r="E291" s="5"/>
      <c r="F291" s="5"/>
      <c r="G291" s="24"/>
    </row>
    <row r="292" spans="1:7" x14ac:dyDescent="0.2">
      <c r="A292" s="5"/>
      <c r="B292" s="5"/>
      <c r="C292" s="5"/>
      <c r="D292" s="5"/>
      <c r="E292" s="5"/>
      <c r="F292" s="5"/>
      <c r="G292" s="24"/>
    </row>
    <row r="293" spans="1:7" x14ac:dyDescent="0.2">
      <c r="A293" s="5"/>
      <c r="B293" s="5"/>
      <c r="C293" s="5"/>
      <c r="D293" s="5"/>
      <c r="E293" s="5"/>
      <c r="F293" s="5"/>
      <c r="G293" s="24"/>
    </row>
    <row r="294" spans="1:7" x14ac:dyDescent="0.2">
      <c r="A294" s="5"/>
      <c r="B294" s="5"/>
      <c r="C294" s="5"/>
      <c r="D294" s="5"/>
      <c r="E294" s="5"/>
      <c r="F294" s="5"/>
      <c r="G294" s="24"/>
    </row>
    <row r="295" spans="1:7" x14ac:dyDescent="0.2">
      <c r="A295" s="5"/>
      <c r="B295" s="5"/>
      <c r="C295" s="5"/>
      <c r="D295" s="5"/>
      <c r="E295" s="5"/>
      <c r="F295" s="5"/>
      <c r="G295" s="24"/>
    </row>
    <row r="296" spans="1:7" x14ac:dyDescent="0.2">
      <c r="A296" s="5"/>
      <c r="B296" s="5"/>
      <c r="C296" s="5"/>
      <c r="D296" s="5"/>
      <c r="E296" s="5"/>
      <c r="F296" s="5"/>
      <c r="G296" s="24"/>
    </row>
    <row r="297" spans="1:7" x14ac:dyDescent="0.2">
      <c r="A297" s="5"/>
      <c r="B297" s="5"/>
      <c r="C297" s="5"/>
      <c r="D297" s="5"/>
      <c r="E297" s="5"/>
      <c r="F297" s="5"/>
      <c r="G297" s="24"/>
    </row>
    <row r="298" spans="1:7" x14ac:dyDescent="0.2">
      <c r="A298" s="5"/>
      <c r="B298" s="5"/>
      <c r="C298" s="5"/>
      <c r="D298" s="5"/>
      <c r="E298" s="5"/>
      <c r="F298" s="5"/>
      <c r="G298" s="24"/>
    </row>
    <row r="299" spans="1:7" x14ac:dyDescent="0.2">
      <c r="A299" s="5"/>
      <c r="B299" s="5"/>
      <c r="C299" s="5"/>
      <c r="D299" s="5"/>
      <c r="E299" s="5"/>
      <c r="F299" s="5"/>
      <c r="G299" s="24"/>
    </row>
    <row r="300" spans="1:7" x14ac:dyDescent="0.2">
      <c r="A300" s="5"/>
      <c r="B300" s="5"/>
      <c r="C300" s="5"/>
      <c r="D300" s="5"/>
      <c r="E300" s="5"/>
      <c r="F300" s="5"/>
      <c r="G300" s="24"/>
    </row>
    <row r="301" spans="1:7" x14ac:dyDescent="0.2">
      <c r="A301" s="5"/>
      <c r="B301" s="5"/>
      <c r="C301" s="5"/>
      <c r="D301" s="5"/>
      <c r="E301" s="5"/>
      <c r="F301" s="5"/>
      <c r="G301" s="24"/>
    </row>
    <row r="302" spans="1:7" x14ac:dyDescent="0.2">
      <c r="A302" s="5"/>
      <c r="B302" s="5"/>
      <c r="C302" s="5"/>
      <c r="D302" s="5"/>
      <c r="E302" s="5"/>
      <c r="F302" s="5"/>
      <c r="G302" s="24"/>
    </row>
    <row r="303" spans="1:7" x14ac:dyDescent="0.2">
      <c r="A303" s="5"/>
      <c r="B303" s="5"/>
      <c r="C303" s="5"/>
      <c r="D303" s="5"/>
      <c r="E303" s="5"/>
      <c r="F303" s="5"/>
      <c r="G303" s="24"/>
    </row>
    <row r="304" spans="1:7" x14ac:dyDescent="0.2">
      <c r="A304" s="5"/>
      <c r="B304" s="5"/>
      <c r="C304" s="5"/>
      <c r="D304" s="5"/>
      <c r="E304" s="5"/>
      <c r="F304" s="5"/>
      <c r="G304" s="24"/>
    </row>
    <row r="305" spans="1:7" x14ac:dyDescent="0.2">
      <c r="A305" s="5"/>
      <c r="B305" s="5"/>
      <c r="C305" s="5"/>
      <c r="D305" s="5"/>
      <c r="E305" s="5"/>
      <c r="F305" s="5"/>
      <c r="G305" s="24"/>
    </row>
    <row r="306" spans="1:7" x14ac:dyDescent="0.2">
      <c r="A306" s="5"/>
      <c r="B306" s="5"/>
      <c r="C306" s="5"/>
      <c r="D306" s="5"/>
      <c r="E306" s="5"/>
      <c r="F306" s="5"/>
      <c r="G306" s="24"/>
    </row>
    <row r="307" spans="1:7" x14ac:dyDescent="0.2">
      <c r="A307" s="5"/>
      <c r="B307" s="5"/>
      <c r="C307" s="5"/>
      <c r="D307" s="5"/>
      <c r="E307" s="5"/>
      <c r="F307" s="5"/>
      <c r="G307" s="24"/>
    </row>
    <row r="308" spans="1:7" x14ac:dyDescent="0.2">
      <c r="A308" s="5"/>
      <c r="B308" s="5"/>
      <c r="C308" s="5"/>
      <c r="D308" s="5"/>
      <c r="E308" s="5"/>
      <c r="F308" s="5"/>
      <c r="G308" s="24"/>
    </row>
    <row r="309" spans="1:7" x14ac:dyDescent="0.2">
      <c r="A309" s="5"/>
      <c r="B309" s="5"/>
      <c r="C309" s="5"/>
      <c r="D309" s="5"/>
      <c r="E309" s="5"/>
      <c r="F309" s="5"/>
      <c r="G309" s="24"/>
    </row>
    <row r="310" spans="1:7" x14ac:dyDescent="0.2">
      <c r="A310" s="5"/>
      <c r="B310" s="5"/>
      <c r="C310" s="5"/>
      <c r="D310" s="5"/>
      <c r="E310" s="5"/>
      <c r="F310" s="5"/>
      <c r="G310" s="24"/>
    </row>
    <row r="311" spans="1:7" x14ac:dyDescent="0.2">
      <c r="A311" s="5"/>
      <c r="B311" s="5"/>
      <c r="C311" s="5"/>
      <c r="D311" s="5"/>
      <c r="E311" s="5"/>
      <c r="F311" s="5"/>
      <c r="G311" s="24"/>
    </row>
    <row r="312" spans="1:7" x14ac:dyDescent="0.2">
      <c r="A312" s="5"/>
      <c r="B312" s="5"/>
      <c r="C312" s="5"/>
      <c r="D312" s="5"/>
      <c r="E312" s="5"/>
      <c r="F312" s="5"/>
      <c r="G312" s="24"/>
    </row>
    <row r="313" spans="1:7" x14ac:dyDescent="0.2">
      <c r="A313" s="5"/>
      <c r="B313" s="5"/>
      <c r="C313" s="5"/>
      <c r="D313" s="5"/>
      <c r="E313" s="5"/>
      <c r="F313" s="5"/>
      <c r="G313" s="24"/>
    </row>
    <row r="314" spans="1:7" x14ac:dyDescent="0.2">
      <c r="A314" s="5"/>
      <c r="B314" s="5"/>
      <c r="C314" s="5"/>
      <c r="D314" s="5"/>
      <c r="E314" s="5"/>
      <c r="F314" s="5"/>
      <c r="G314" s="24"/>
    </row>
    <row r="315" spans="1:7" x14ac:dyDescent="0.2">
      <c r="A315" s="5"/>
      <c r="B315" s="5"/>
      <c r="C315" s="5"/>
      <c r="D315" s="5"/>
      <c r="E315" s="5"/>
      <c r="F315" s="5"/>
      <c r="G315" s="24"/>
    </row>
    <row r="316" spans="1:7" x14ac:dyDescent="0.2">
      <c r="A316" s="5"/>
      <c r="B316" s="5"/>
      <c r="C316" s="5"/>
      <c r="D316" s="5"/>
      <c r="E316" s="5"/>
      <c r="F316" s="5"/>
      <c r="G316" s="24"/>
    </row>
    <row r="317" spans="1:7" x14ac:dyDescent="0.2">
      <c r="A317" s="5"/>
      <c r="B317" s="5"/>
      <c r="C317" s="5"/>
      <c r="D317" s="5"/>
      <c r="E317" s="5"/>
      <c r="F317" s="5"/>
      <c r="G317" s="24"/>
    </row>
    <row r="318" spans="1:7" x14ac:dyDescent="0.2">
      <c r="A318" s="5"/>
      <c r="B318" s="5"/>
      <c r="C318" s="5"/>
      <c r="D318" s="5"/>
      <c r="E318" s="5"/>
      <c r="F318" s="5"/>
      <c r="G318" s="24"/>
    </row>
    <row r="319" spans="1:7" x14ac:dyDescent="0.2">
      <c r="A319" s="5"/>
      <c r="B319" s="5"/>
      <c r="C319" s="5"/>
      <c r="D319" s="5"/>
      <c r="E319" s="5"/>
      <c r="F319" s="5"/>
      <c r="G319" s="24"/>
    </row>
    <row r="320" spans="1:7" x14ac:dyDescent="0.2">
      <c r="A320" s="5"/>
      <c r="B320" s="5"/>
      <c r="C320" s="5"/>
      <c r="D320" s="5"/>
      <c r="E320" s="5"/>
      <c r="F320" s="5"/>
      <c r="G320" s="24"/>
    </row>
    <row r="321" spans="1:7" x14ac:dyDescent="0.2">
      <c r="A321" s="5"/>
      <c r="B321" s="5"/>
      <c r="C321" s="5"/>
      <c r="D321" s="5"/>
      <c r="E321" s="5"/>
      <c r="F321" s="5"/>
      <c r="G321" s="24"/>
    </row>
    <row r="322" spans="1:7" x14ac:dyDescent="0.2">
      <c r="A322" s="5"/>
      <c r="B322" s="5"/>
      <c r="C322" s="5"/>
      <c r="D322" s="5"/>
      <c r="E322" s="5"/>
      <c r="F322" s="5"/>
      <c r="G322" s="24"/>
    </row>
    <row r="323" spans="1:7" x14ac:dyDescent="0.2">
      <c r="A323" s="5"/>
      <c r="B323" s="5"/>
      <c r="C323" s="5"/>
      <c r="D323" s="5"/>
      <c r="E323" s="5"/>
      <c r="F323" s="5"/>
      <c r="G323" s="24"/>
    </row>
    <row r="324" spans="1:7" x14ac:dyDescent="0.2">
      <c r="A324" s="5"/>
      <c r="B324" s="5"/>
      <c r="C324" s="5"/>
      <c r="D324" s="5"/>
      <c r="E324" s="5"/>
      <c r="F324" s="5"/>
      <c r="G324" s="24"/>
    </row>
    <row r="325" spans="1:7" x14ac:dyDescent="0.2">
      <c r="A325" s="5"/>
      <c r="B325" s="5"/>
      <c r="C325" s="5"/>
      <c r="D325" s="5"/>
      <c r="E325" s="5"/>
      <c r="F325" s="5"/>
      <c r="G325" s="24"/>
    </row>
    <row r="326" spans="1:7" x14ac:dyDescent="0.2">
      <c r="A326" s="5"/>
      <c r="B326" s="5"/>
      <c r="C326" s="5"/>
      <c r="D326" s="5"/>
      <c r="E326" s="5"/>
      <c r="F326" s="5"/>
      <c r="G326" s="24"/>
    </row>
    <row r="327" spans="1:7" x14ac:dyDescent="0.2">
      <c r="A327" s="5"/>
      <c r="B327" s="5"/>
      <c r="C327" s="5"/>
      <c r="D327" s="5"/>
      <c r="E327" s="5"/>
      <c r="F327" s="5"/>
      <c r="G327" s="24"/>
    </row>
    <row r="328" spans="1:7" x14ac:dyDescent="0.2">
      <c r="A328" s="5"/>
      <c r="B328" s="5"/>
      <c r="C328" s="5"/>
      <c r="D328" s="5"/>
      <c r="E328" s="5"/>
      <c r="F328" s="5"/>
      <c r="G328" s="24"/>
    </row>
    <row r="329" spans="1:7" x14ac:dyDescent="0.2">
      <c r="A329" s="5"/>
      <c r="B329" s="5"/>
      <c r="C329" s="5"/>
      <c r="D329" s="5"/>
      <c r="E329" s="5"/>
      <c r="F329" s="5"/>
      <c r="G329" s="24"/>
    </row>
    <row r="330" spans="1:7" x14ac:dyDescent="0.2">
      <c r="A330" s="5"/>
      <c r="B330" s="5"/>
      <c r="C330" s="5"/>
      <c r="D330" s="5"/>
      <c r="E330" s="5"/>
      <c r="F330" s="5"/>
      <c r="G330" s="24"/>
    </row>
    <row r="331" spans="1:7" x14ac:dyDescent="0.2">
      <c r="A331" s="5"/>
      <c r="B331" s="5"/>
      <c r="C331" s="5"/>
      <c r="D331" s="5"/>
      <c r="E331" s="5"/>
      <c r="F331" s="5"/>
      <c r="G331" s="24"/>
    </row>
    <row r="332" spans="1:7" x14ac:dyDescent="0.2">
      <c r="A332" s="5"/>
      <c r="B332" s="5"/>
      <c r="C332" s="5"/>
      <c r="D332" s="5"/>
      <c r="E332" s="5"/>
      <c r="F332" s="5"/>
      <c r="G332" s="24"/>
    </row>
    <row r="333" spans="1:7" x14ac:dyDescent="0.2">
      <c r="A333" s="5"/>
      <c r="B333" s="5"/>
      <c r="C333" s="5"/>
      <c r="D333" s="5"/>
      <c r="E333" s="5"/>
      <c r="F333" s="5"/>
      <c r="G333" s="24"/>
    </row>
    <row r="334" spans="1:7" x14ac:dyDescent="0.2">
      <c r="A334" s="5"/>
      <c r="B334" s="5"/>
      <c r="C334" s="5"/>
      <c r="D334" s="5"/>
      <c r="E334" s="5"/>
      <c r="F334" s="5"/>
      <c r="G334" s="24"/>
    </row>
    <row r="335" spans="1:7" x14ac:dyDescent="0.2">
      <c r="A335" s="5"/>
      <c r="B335" s="5"/>
      <c r="C335" s="5"/>
      <c r="D335" s="5"/>
      <c r="E335" s="5"/>
      <c r="F335" s="5"/>
      <c r="G335" s="24"/>
    </row>
    <row r="336" spans="1:7" x14ac:dyDescent="0.2">
      <c r="A336" s="5"/>
      <c r="B336" s="5"/>
      <c r="C336" s="5"/>
      <c r="D336" s="5"/>
      <c r="E336" s="5"/>
      <c r="F336" s="5"/>
      <c r="G336" s="24"/>
    </row>
    <row r="337" spans="1:7" x14ac:dyDescent="0.2">
      <c r="A337" s="5"/>
      <c r="B337" s="5"/>
      <c r="C337" s="5"/>
      <c r="D337" s="5"/>
      <c r="E337" s="5"/>
      <c r="F337" s="5"/>
      <c r="G337" s="24"/>
    </row>
    <row r="338" spans="1:7" x14ac:dyDescent="0.2">
      <c r="A338" s="5"/>
      <c r="B338" s="5"/>
      <c r="C338" s="5"/>
      <c r="D338" s="5"/>
      <c r="E338" s="5"/>
      <c r="F338" s="5"/>
      <c r="G338" s="24"/>
    </row>
    <row r="339" spans="1:7" x14ac:dyDescent="0.2">
      <c r="A339" s="5"/>
      <c r="B339" s="5"/>
      <c r="C339" s="5"/>
      <c r="D339" s="5"/>
      <c r="E339" s="5"/>
      <c r="F339" s="5"/>
      <c r="G339" s="24"/>
    </row>
    <row r="340" spans="1:7" x14ac:dyDescent="0.2">
      <c r="A340" s="5"/>
      <c r="B340" s="5"/>
      <c r="C340" s="5"/>
      <c r="D340" s="5"/>
      <c r="E340" s="5"/>
      <c r="F340" s="5"/>
      <c r="G340" s="24"/>
    </row>
    <row r="341" spans="1:7" x14ac:dyDescent="0.2">
      <c r="A341" s="5"/>
      <c r="B341" s="5"/>
      <c r="C341" s="5"/>
      <c r="D341" s="5"/>
      <c r="E341" s="5"/>
      <c r="F341" s="5"/>
      <c r="G341" s="24"/>
    </row>
    <row r="342" spans="1:7" x14ac:dyDescent="0.2">
      <c r="A342" s="5"/>
      <c r="B342" s="5"/>
      <c r="C342" s="5"/>
      <c r="D342" s="5"/>
      <c r="E342" s="5"/>
      <c r="F342" s="5"/>
      <c r="G342" s="24"/>
    </row>
    <row r="343" spans="1:7" x14ac:dyDescent="0.2">
      <c r="A343" s="5"/>
      <c r="B343" s="5"/>
      <c r="C343" s="5"/>
      <c r="D343" s="5"/>
      <c r="E343" s="5"/>
      <c r="F343" s="5"/>
      <c r="G343" s="24"/>
    </row>
    <row r="344" spans="1:7" x14ac:dyDescent="0.2">
      <c r="A344" s="5"/>
      <c r="B344" s="5"/>
      <c r="C344" s="5"/>
      <c r="D344" s="5"/>
      <c r="E344" s="5"/>
      <c r="F344" s="5"/>
      <c r="G344" s="24"/>
    </row>
    <row r="345" spans="1:7" x14ac:dyDescent="0.2">
      <c r="A345" s="5"/>
      <c r="B345" s="5"/>
      <c r="C345" s="5"/>
      <c r="D345" s="5"/>
      <c r="E345" s="5"/>
      <c r="F345" s="5"/>
      <c r="G345" s="24"/>
    </row>
    <row r="346" spans="1:7" x14ac:dyDescent="0.2">
      <c r="A346" s="5"/>
      <c r="B346" s="5"/>
      <c r="C346" s="5"/>
      <c r="D346" s="5"/>
      <c r="E346" s="5"/>
      <c r="F346" s="5"/>
      <c r="G346" s="24"/>
    </row>
    <row r="347" spans="1:7" x14ac:dyDescent="0.2">
      <c r="A347" s="5"/>
      <c r="B347" s="5"/>
      <c r="C347" s="5"/>
      <c r="D347" s="5"/>
      <c r="E347" s="5"/>
      <c r="F347" s="5"/>
      <c r="G347" s="24"/>
    </row>
    <row r="348" spans="1:7" x14ac:dyDescent="0.2">
      <c r="A348" s="5"/>
      <c r="B348" s="5"/>
      <c r="C348" s="5"/>
      <c r="D348" s="5"/>
      <c r="E348" s="5"/>
      <c r="F348" s="5"/>
      <c r="G348" s="24"/>
    </row>
    <row r="349" spans="1:7" x14ac:dyDescent="0.2">
      <c r="A349" s="5"/>
      <c r="B349" s="5"/>
      <c r="C349" s="5"/>
      <c r="D349" s="5"/>
      <c r="E349" s="5"/>
      <c r="F349" s="5"/>
      <c r="G349" s="24"/>
    </row>
    <row r="350" spans="1:7" x14ac:dyDescent="0.2">
      <c r="A350" s="5"/>
      <c r="B350" s="5"/>
      <c r="C350" s="5"/>
      <c r="D350" s="5"/>
      <c r="E350" s="5"/>
      <c r="F350" s="5"/>
      <c r="G350" s="24"/>
    </row>
    <row r="351" spans="1:7" x14ac:dyDescent="0.2">
      <c r="A351" s="5"/>
      <c r="B351" s="5"/>
      <c r="C351" s="5"/>
      <c r="D351" s="5"/>
      <c r="E351" s="5"/>
      <c r="F351" s="5"/>
      <c r="G351" s="24"/>
    </row>
    <row r="352" spans="1:7" x14ac:dyDescent="0.2">
      <c r="A352" s="5"/>
      <c r="B352" s="5"/>
      <c r="C352" s="5"/>
      <c r="D352" s="5"/>
      <c r="E352" s="5"/>
      <c r="F352" s="5"/>
      <c r="G352" s="24"/>
    </row>
    <row r="353" spans="1:7" x14ac:dyDescent="0.2">
      <c r="A353" s="5"/>
      <c r="B353" s="5"/>
      <c r="C353" s="5"/>
      <c r="D353" s="5"/>
      <c r="E353" s="5"/>
      <c r="F353" s="5"/>
      <c r="G353" s="24"/>
    </row>
    <row r="354" spans="1:7" x14ac:dyDescent="0.2">
      <c r="A354" s="5"/>
      <c r="B354" s="5"/>
      <c r="C354" s="5"/>
      <c r="D354" s="5"/>
      <c r="E354" s="5"/>
      <c r="F354" s="5"/>
      <c r="G354" s="24"/>
    </row>
    <row r="355" spans="1:7" x14ac:dyDescent="0.2">
      <c r="A355" s="5"/>
      <c r="B355" s="5"/>
      <c r="C355" s="5"/>
      <c r="D355" s="5"/>
      <c r="E355" s="5"/>
      <c r="F355" s="5"/>
      <c r="G355" s="24"/>
    </row>
    <row r="356" spans="1:7" x14ac:dyDescent="0.2">
      <c r="A356" s="5"/>
      <c r="B356" s="5"/>
      <c r="C356" s="5"/>
      <c r="D356" s="5"/>
      <c r="E356" s="5"/>
      <c r="F356" s="5"/>
      <c r="G356" s="24"/>
    </row>
    <row r="357" spans="1:7" x14ac:dyDescent="0.2">
      <c r="A357" s="5"/>
      <c r="B357" s="5"/>
      <c r="C357" s="5"/>
      <c r="D357" s="5"/>
      <c r="E357" s="5"/>
      <c r="F357" s="5"/>
      <c r="G357" s="24"/>
    </row>
    <row r="358" spans="1:7" x14ac:dyDescent="0.2">
      <c r="A358" s="5"/>
      <c r="B358" s="5"/>
      <c r="C358" s="5"/>
      <c r="D358" s="5"/>
      <c r="E358" s="5"/>
      <c r="F358" s="5"/>
      <c r="G358" s="24"/>
    </row>
    <row r="359" spans="1:7" x14ac:dyDescent="0.2">
      <c r="A359" s="5"/>
      <c r="B359" s="5"/>
      <c r="C359" s="5"/>
      <c r="D359" s="5"/>
      <c r="E359" s="5"/>
      <c r="F359" s="5"/>
      <c r="G359" s="24"/>
    </row>
    <row r="360" spans="1:7" x14ac:dyDescent="0.2">
      <c r="A360" s="5"/>
      <c r="B360" s="5"/>
      <c r="C360" s="5"/>
      <c r="D360" s="5"/>
      <c r="E360" s="5"/>
      <c r="F360" s="5"/>
      <c r="G360" s="24"/>
    </row>
    <row r="361" spans="1:7" x14ac:dyDescent="0.2">
      <c r="A361" s="5"/>
      <c r="B361" s="5"/>
      <c r="C361" s="5"/>
      <c r="D361" s="5"/>
      <c r="E361" s="5"/>
      <c r="F361" s="5"/>
      <c r="G361" s="24"/>
    </row>
    <row r="362" spans="1:7" x14ac:dyDescent="0.2">
      <c r="A362" s="5"/>
      <c r="B362" s="5"/>
      <c r="C362" s="5"/>
      <c r="D362" s="5"/>
      <c r="E362" s="5"/>
      <c r="F362" s="5"/>
      <c r="G362" s="24"/>
    </row>
    <row r="363" spans="1:7" x14ac:dyDescent="0.2">
      <c r="A363" s="5"/>
      <c r="B363" s="5"/>
      <c r="C363" s="5"/>
      <c r="D363" s="5"/>
      <c r="E363" s="5"/>
      <c r="F363" s="5"/>
      <c r="G363" s="24"/>
    </row>
    <row r="364" spans="1:7" x14ac:dyDescent="0.2">
      <c r="A364" s="5"/>
      <c r="B364" s="5"/>
      <c r="C364" s="5"/>
      <c r="D364" s="5"/>
      <c r="E364" s="5"/>
      <c r="F364" s="5"/>
      <c r="G364" s="24"/>
    </row>
    <row r="365" spans="1:7" x14ac:dyDescent="0.2">
      <c r="A365" s="5"/>
      <c r="B365" s="5"/>
      <c r="C365" s="5"/>
      <c r="D365" s="5"/>
      <c r="E365" s="5"/>
      <c r="F365" s="5"/>
      <c r="G365" s="24"/>
    </row>
    <row r="366" spans="1:7" x14ac:dyDescent="0.2">
      <c r="A366" s="5"/>
      <c r="B366" s="5"/>
      <c r="C366" s="5"/>
      <c r="D366" s="5"/>
      <c r="E366" s="5"/>
      <c r="F366" s="5"/>
      <c r="G366" s="24"/>
    </row>
    <row r="367" spans="1:7" x14ac:dyDescent="0.2">
      <c r="A367" s="5"/>
      <c r="B367" s="5"/>
      <c r="C367" s="5"/>
      <c r="D367" s="5"/>
      <c r="E367" s="5"/>
      <c r="F367" s="5"/>
      <c r="G367" s="24"/>
    </row>
    <row r="368" spans="1:7" x14ac:dyDescent="0.2">
      <c r="A368" s="5"/>
      <c r="B368" s="5"/>
      <c r="C368" s="5"/>
      <c r="D368" s="5"/>
      <c r="E368" s="5"/>
      <c r="F368" s="5"/>
      <c r="G368" s="24"/>
    </row>
    <row r="369" spans="1:7" x14ac:dyDescent="0.2">
      <c r="A369" s="5"/>
      <c r="B369" s="5"/>
      <c r="C369" s="5"/>
      <c r="D369" s="5"/>
      <c r="E369" s="5"/>
      <c r="F369" s="5"/>
      <c r="G369" s="24"/>
    </row>
    <row r="370" spans="1:7" x14ac:dyDescent="0.2">
      <c r="A370" s="5"/>
      <c r="B370" s="5"/>
      <c r="C370" s="5"/>
      <c r="D370" s="5"/>
      <c r="E370" s="5"/>
      <c r="F370" s="5"/>
      <c r="G370" s="24"/>
    </row>
    <row r="371" spans="1:7" x14ac:dyDescent="0.2">
      <c r="A371" s="5"/>
      <c r="B371" s="5"/>
      <c r="C371" s="5"/>
      <c r="D371" s="5"/>
      <c r="E371" s="5"/>
      <c r="F371" s="5"/>
      <c r="G371" s="24"/>
    </row>
    <row r="372" spans="1:7" x14ac:dyDescent="0.2">
      <c r="A372" s="5"/>
      <c r="B372" s="5"/>
      <c r="C372" s="5"/>
      <c r="D372" s="5"/>
      <c r="E372" s="5"/>
      <c r="F372" s="5"/>
      <c r="G372" s="24"/>
    </row>
    <row r="373" spans="1:7" x14ac:dyDescent="0.2">
      <c r="A373" s="5"/>
      <c r="B373" s="5"/>
      <c r="C373" s="5"/>
      <c r="D373" s="5"/>
      <c r="E373" s="5"/>
      <c r="F373" s="5"/>
      <c r="G373" s="24"/>
    </row>
    <row r="374" spans="1:7" x14ac:dyDescent="0.2">
      <c r="A374" s="5"/>
      <c r="B374" s="5"/>
      <c r="C374" s="5"/>
      <c r="D374" s="5"/>
      <c r="E374" s="5"/>
      <c r="F374" s="5"/>
      <c r="G374" s="24"/>
    </row>
    <row r="375" spans="1:7" x14ac:dyDescent="0.2">
      <c r="A375" s="5"/>
      <c r="B375" s="5"/>
      <c r="C375" s="5"/>
      <c r="D375" s="5"/>
      <c r="E375" s="5"/>
      <c r="F375" s="5"/>
      <c r="G375" s="24"/>
    </row>
    <row r="376" spans="1:7" x14ac:dyDescent="0.2">
      <c r="A376" s="5"/>
      <c r="B376" s="5"/>
      <c r="C376" s="5"/>
      <c r="D376" s="5"/>
      <c r="E376" s="5"/>
      <c r="F376" s="5"/>
      <c r="G376" s="24"/>
    </row>
    <row r="377" spans="1:7" x14ac:dyDescent="0.2">
      <c r="A377" s="5"/>
      <c r="B377" s="5"/>
      <c r="C377" s="5"/>
      <c r="D377" s="5"/>
      <c r="E377" s="5"/>
      <c r="F377" s="5"/>
      <c r="G377" s="24"/>
    </row>
    <row r="378" spans="1:7" x14ac:dyDescent="0.2">
      <c r="A378" s="5"/>
      <c r="B378" s="5"/>
      <c r="C378" s="5"/>
      <c r="D378" s="5"/>
      <c r="E378" s="5"/>
      <c r="F378" s="5"/>
      <c r="G378" s="24"/>
    </row>
    <row r="379" spans="1:7" x14ac:dyDescent="0.2">
      <c r="A379" s="5"/>
      <c r="B379" s="5"/>
      <c r="C379" s="5"/>
      <c r="D379" s="5"/>
      <c r="E379" s="5"/>
      <c r="F379" s="5"/>
      <c r="G379" s="24"/>
    </row>
    <row r="380" spans="1:7" x14ac:dyDescent="0.2">
      <c r="A380" s="5"/>
      <c r="B380" s="5"/>
      <c r="C380" s="5"/>
      <c r="D380" s="5"/>
      <c r="E380" s="5"/>
      <c r="F380" s="5"/>
      <c r="G380" s="24"/>
    </row>
    <row r="381" spans="1:7" x14ac:dyDescent="0.2">
      <c r="A381" s="5"/>
      <c r="B381" s="5"/>
      <c r="C381" s="5"/>
      <c r="D381" s="5"/>
      <c r="E381" s="5"/>
      <c r="F381" s="5"/>
      <c r="G381" s="24"/>
    </row>
    <row r="382" spans="1:7" x14ac:dyDescent="0.2">
      <c r="A382" s="5"/>
      <c r="B382" s="5"/>
      <c r="C382" s="5"/>
      <c r="D382" s="5"/>
      <c r="E382" s="5"/>
      <c r="F382" s="5"/>
      <c r="G382" s="24"/>
    </row>
    <row r="383" spans="1:7" x14ac:dyDescent="0.2">
      <c r="A383" s="5"/>
      <c r="B383" s="5"/>
      <c r="C383" s="5"/>
      <c r="D383" s="5"/>
      <c r="E383" s="5"/>
      <c r="F383" s="5"/>
      <c r="G383" s="24"/>
    </row>
    <row r="384" spans="1:7" x14ac:dyDescent="0.2">
      <c r="A384" s="5"/>
      <c r="B384" s="5"/>
      <c r="C384" s="5"/>
      <c r="D384" s="5"/>
      <c r="E384" s="5"/>
      <c r="F384" s="5"/>
      <c r="G384" s="24"/>
    </row>
    <row r="385" spans="1:7" x14ac:dyDescent="0.2">
      <c r="A385" s="5"/>
      <c r="B385" s="5"/>
      <c r="C385" s="5"/>
      <c r="D385" s="5"/>
      <c r="E385" s="5"/>
      <c r="F385" s="5"/>
      <c r="G385" s="24"/>
    </row>
    <row r="386" spans="1:7" x14ac:dyDescent="0.2">
      <c r="A386" s="5"/>
      <c r="B386" s="5"/>
      <c r="C386" s="5"/>
      <c r="D386" s="5"/>
      <c r="E386" s="5"/>
      <c r="F386" s="5"/>
      <c r="G386" s="24"/>
    </row>
    <row r="387" spans="1:7" x14ac:dyDescent="0.2">
      <c r="A387" s="5"/>
      <c r="B387" s="5"/>
      <c r="C387" s="5"/>
      <c r="D387" s="5"/>
      <c r="E387" s="5"/>
      <c r="F387" s="5"/>
      <c r="G387" s="24"/>
    </row>
    <row r="388" spans="1:7" x14ac:dyDescent="0.2">
      <c r="A388" s="5"/>
      <c r="B388" s="5"/>
      <c r="C388" s="5"/>
      <c r="D388" s="5"/>
      <c r="E388" s="5"/>
      <c r="F388" s="5"/>
      <c r="G388" s="24"/>
    </row>
    <row r="389" spans="1:7" x14ac:dyDescent="0.2">
      <c r="A389" s="5"/>
      <c r="B389" s="5"/>
      <c r="C389" s="5"/>
      <c r="D389" s="5"/>
      <c r="E389" s="5"/>
      <c r="F389" s="5"/>
      <c r="G389" s="24"/>
    </row>
    <row r="390" spans="1:7" x14ac:dyDescent="0.2">
      <c r="A390" s="5"/>
      <c r="B390" s="5"/>
      <c r="C390" s="5"/>
      <c r="D390" s="5"/>
      <c r="E390" s="5"/>
      <c r="F390" s="5"/>
      <c r="G390" s="24"/>
    </row>
    <row r="391" spans="1:7" x14ac:dyDescent="0.2">
      <c r="A391" s="5"/>
      <c r="B391" s="5"/>
      <c r="C391" s="5"/>
      <c r="D391" s="5"/>
      <c r="E391" s="5"/>
      <c r="F391" s="5"/>
      <c r="G391" s="24"/>
    </row>
    <row r="392" spans="1:7" x14ac:dyDescent="0.2">
      <c r="A392" s="5"/>
      <c r="B392" s="5"/>
      <c r="C392" s="5"/>
      <c r="D392" s="5"/>
      <c r="E392" s="5"/>
      <c r="F392" s="5"/>
      <c r="G392" s="24"/>
    </row>
    <row r="393" spans="1:7" x14ac:dyDescent="0.2">
      <c r="A393" s="5"/>
      <c r="B393" s="5"/>
      <c r="C393" s="5"/>
      <c r="D393" s="5"/>
      <c r="E393" s="5"/>
      <c r="F393" s="5"/>
      <c r="G393" s="24"/>
    </row>
    <row r="394" spans="1:7" x14ac:dyDescent="0.2">
      <c r="A394" s="5"/>
      <c r="B394" s="5"/>
      <c r="C394" s="5"/>
      <c r="D394" s="5"/>
      <c r="E394" s="5"/>
      <c r="F394" s="5"/>
      <c r="G394" s="24"/>
    </row>
    <row r="395" spans="1:7" x14ac:dyDescent="0.2">
      <c r="A395" s="5"/>
      <c r="B395" s="5"/>
      <c r="C395" s="5"/>
      <c r="D395" s="5"/>
      <c r="E395" s="5"/>
      <c r="F395" s="5"/>
      <c r="G395" s="24"/>
    </row>
    <row r="396" spans="1:7" x14ac:dyDescent="0.2">
      <c r="A396" s="5"/>
      <c r="B396" s="5"/>
      <c r="C396" s="5"/>
      <c r="D396" s="5"/>
      <c r="E396" s="5"/>
      <c r="F396" s="5"/>
      <c r="G396" s="24"/>
    </row>
    <row r="397" spans="1:7" x14ac:dyDescent="0.2">
      <c r="A397" s="5"/>
      <c r="B397" s="5"/>
      <c r="C397" s="5"/>
      <c r="D397" s="5"/>
      <c r="E397" s="5"/>
      <c r="F397" s="5"/>
      <c r="G397" s="24"/>
    </row>
    <row r="398" spans="1:7" x14ac:dyDescent="0.2">
      <c r="A398" s="5"/>
      <c r="B398" s="5"/>
      <c r="C398" s="5"/>
      <c r="D398" s="5"/>
      <c r="E398" s="5"/>
      <c r="F398" s="5"/>
      <c r="G398" s="24"/>
    </row>
    <row r="399" spans="1:7" x14ac:dyDescent="0.2">
      <c r="A399" s="5"/>
      <c r="B399" s="5"/>
      <c r="C399" s="5"/>
      <c r="D399" s="5"/>
      <c r="E399" s="5"/>
      <c r="F399" s="5"/>
      <c r="G399" s="24"/>
    </row>
    <row r="400" spans="1:7" x14ac:dyDescent="0.2">
      <c r="A400" s="5"/>
      <c r="B400" s="5"/>
      <c r="C400" s="5"/>
      <c r="D400" s="5"/>
      <c r="E400" s="5"/>
      <c r="F400" s="5"/>
      <c r="G400" s="24"/>
    </row>
    <row r="401" spans="1:7" x14ac:dyDescent="0.2">
      <c r="A401" s="5"/>
      <c r="B401" s="5"/>
      <c r="C401" s="5"/>
      <c r="D401" s="5"/>
      <c r="E401" s="5"/>
      <c r="F401" s="5"/>
      <c r="G401" s="24"/>
    </row>
    <row r="402" spans="1:7" x14ac:dyDescent="0.2">
      <c r="A402" s="5"/>
      <c r="B402" s="5"/>
      <c r="C402" s="5"/>
      <c r="D402" s="5"/>
      <c r="E402" s="5"/>
      <c r="F402" s="5"/>
      <c r="G402" s="24"/>
    </row>
    <row r="403" spans="1:7" x14ac:dyDescent="0.2">
      <c r="A403" s="5"/>
      <c r="B403" s="5"/>
      <c r="C403" s="5"/>
      <c r="D403" s="5"/>
      <c r="E403" s="5"/>
      <c r="F403" s="5"/>
      <c r="G403" s="24"/>
    </row>
    <row r="404" spans="1:7" x14ac:dyDescent="0.2">
      <c r="A404" s="5"/>
      <c r="B404" s="5"/>
      <c r="C404" s="5"/>
      <c r="D404" s="5"/>
      <c r="E404" s="5"/>
      <c r="F404" s="5"/>
      <c r="G404" s="24"/>
    </row>
    <row r="405" spans="1:7" x14ac:dyDescent="0.2">
      <c r="A405" s="5"/>
      <c r="B405" s="5"/>
      <c r="C405" s="5"/>
      <c r="D405" s="5"/>
      <c r="E405" s="5"/>
      <c r="F405" s="5"/>
      <c r="G405" s="24"/>
    </row>
    <row r="406" spans="1:7" x14ac:dyDescent="0.2">
      <c r="A406" s="5"/>
      <c r="B406" s="5"/>
      <c r="C406" s="5"/>
      <c r="D406" s="5"/>
      <c r="E406" s="5"/>
      <c r="F406" s="5"/>
      <c r="G406" s="24"/>
    </row>
    <row r="407" spans="1:7" x14ac:dyDescent="0.2">
      <c r="A407" s="5"/>
      <c r="B407" s="5"/>
      <c r="C407" s="5"/>
      <c r="D407" s="5"/>
      <c r="E407" s="5"/>
      <c r="F407" s="5"/>
      <c r="G407" s="24"/>
    </row>
    <row r="408" spans="1:7" x14ac:dyDescent="0.2">
      <c r="A408" s="5"/>
      <c r="B408" s="5"/>
      <c r="C408" s="5"/>
      <c r="D408" s="5"/>
      <c r="E408" s="5"/>
      <c r="F408" s="5"/>
      <c r="G408" s="24"/>
    </row>
    <row r="409" spans="1:7" x14ac:dyDescent="0.2">
      <c r="A409" s="5"/>
      <c r="B409" s="5"/>
      <c r="C409" s="5"/>
      <c r="D409" s="5"/>
      <c r="E409" s="5"/>
      <c r="F409" s="5"/>
      <c r="G409" s="24"/>
    </row>
    <row r="410" spans="1:7" x14ac:dyDescent="0.2">
      <c r="A410" s="5"/>
      <c r="B410" s="5"/>
      <c r="C410" s="5"/>
      <c r="D410" s="5"/>
      <c r="E410" s="5"/>
      <c r="F410" s="5"/>
      <c r="G410" s="24"/>
    </row>
    <row r="411" spans="1:7" x14ac:dyDescent="0.2">
      <c r="A411" s="5"/>
      <c r="B411" s="5"/>
      <c r="C411" s="5"/>
      <c r="D411" s="5"/>
      <c r="E411" s="5"/>
      <c r="F411" s="5"/>
      <c r="G411" s="24"/>
    </row>
    <row r="412" spans="1:7" x14ac:dyDescent="0.2">
      <c r="A412" s="5"/>
      <c r="B412" s="5"/>
      <c r="C412" s="5"/>
      <c r="D412" s="5"/>
      <c r="E412" s="5"/>
      <c r="F412" s="5"/>
      <c r="G412" s="24"/>
    </row>
    <row r="413" spans="1:7" x14ac:dyDescent="0.2">
      <c r="A413" s="5"/>
      <c r="B413" s="5"/>
      <c r="C413" s="5"/>
      <c r="D413" s="5"/>
      <c r="E413" s="5"/>
      <c r="F413" s="5"/>
      <c r="G413" s="24"/>
    </row>
    <row r="414" spans="1:7" x14ac:dyDescent="0.2">
      <c r="A414" s="5"/>
      <c r="B414" s="5"/>
      <c r="C414" s="5"/>
      <c r="D414" s="5"/>
      <c r="E414" s="5"/>
      <c r="F414" s="5"/>
      <c r="G414" s="24"/>
    </row>
    <row r="415" spans="1:7" x14ac:dyDescent="0.2">
      <c r="A415" s="5"/>
      <c r="B415" s="5"/>
      <c r="C415" s="5"/>
      <c r="D415" s="5"/>
      <c r="E415" s="5"/>
      <c r="F415" s="5"/>
      <c r="G415" s="24"/>
    </row>
    <row r="416" spans="1:7" x14ac:dyDescent="0.2">
      <c r="A416" s="5"/>
      <c r="B416" s="5"/>
      <c r="C416" s="5"/>
      <c r="D416" s="5"/>
      <c r="E416" s="5"/>
      <c r="F416" s="5"/>
      <c r="G416" s="24"/>
    </row>
    <row r="417" spans="1:7" x14ac:dyDescent="0.2">
      <c r="A417" s="5"/>
      <c r="B417" s="5"/>
      <c r="C417" s="5"/>
      <c r="D417" s="5"/>
      <c r="E417" s="5"/>
      <c r="F417" s="5"/>
      <c r="G417" s="24"/>
    </row>
    <row r="418" spans="1:7" x14ac:dyDescent="0.2">
      <c r="A418" s="5"/>
      <c r="B418" s="5"/>
      <c r="C418" s="5"/>
      <c r="D418" s="5"/>
      <c r="E418" s="5"/>
      <c r="F418" s="5"/>
      <c r="G418" s="24"/>
    </row>
    <row r="419" spans="1:7" x14ac:dyDescent="0.2">
      <c r="A419" s="5"/>
      <c r="B419" s="5"/>
      <c r="C419" s="5"/>
      <c r="D419" s="5"/>
      <c r="E419" s="5"/>
      <c r="F419" s="5"/>
      <c r="G419" s="24"/>
    </row>
    <row r="420" spans="1:7" x14ac:dyDescent="0.2">
      <c r="A420" s="5"/>
      <c r="B420" s="5"/>
      <c r="C420" s="5"/>
      <c r="D420" s="5"/>
      <c r="E420" s="5"/>
      <c r="F420" s="5"/>
      <c r="G420" s="24"/>
    </row>
    <row r="421" spans="1:7" x14ac:dyDescent="0.2">
      <c r="A421" s="5"/>
      <c r="B421" s="5"/>
      <c r="C421" s="5"/>
      <c r="D421" s="5"/>
      <c r="E421" s="5"/>
      <c r="F421" s="5"/>
      <c r="G421" s="24"/>
    </row>
    <row r="422" spans="1:7" x14ac:dyDescent="0.2">
      <c r="A422" s="5"/>
      <c r="B422" s="5"/>
      <c r="C422" s="5"/>
      <c r="D422" s="5"/>
      <c r="E422" s="5"/>
      <c r="F422" s="5"/>
      <c r="G422" s="24"/>
    </row>
    <row r="423" spans="1:7" x14ac:dyDescent="0.2">
      <c r="A423" s="5"/>
      <c r="B423" s="5"/>
      <c r="C423" s="5"/>
      <c r="D423" s="5"/>
      <c r="E423" s="5"/>
      <c r="F423" s="5"/>
      <c r="G423" s="24"/>
    </row>
    <row r="424" spans="1:7" x14ac:dyDescent="0.2">
      <c r="A424" s="5"/>
      <c r="B424" s="5"/>
      <c r="C424" s="5"/>
      <c r="D424" s="5"/>
      <c r="E424" s="5"/>
      <c r="F424" s="5"/>
      <c r="G424" s="24"/>
    </row>
    <row r="425" spans="1:7" x14ac:dyDescent="0.2">
      <c r="A425" s="5"/>
      <c r="B425" s="5"/>
      <c r="C425" s="5"/>
      <c r="D425" s="5"/>
      <c r="E425" s="5"/>
      <c r="F425" s="5"/>
      <c r="G425" s="24"/>
    </row>
    <row r="426" spans="1:7" x14ac:dyDescent="0.2">
      <c r="A426" s="5"/>
      <c r="B426" s="5"/>
      <c r="C426" s="5"/>
      <c r="D426" s="5"/>
      <c r="E426" s="5"/>
      <c r="F426" s="5"/>
      <c r="G426" s="24"/>
    </row>
    <row r="427" spans="1:7" x14ac:dyDescent="0.2">
      <c r="A427" s="5"/>
      <c r="B427" s="5"/>
      <c r="C427" s="5"/>
      <c r="D427" s="5"/>
      <c r="E427" s="5"/>
      <c r="F427" s="5"/>
      <c r="G427" s="24"/>
    </row>
    <row r="428" spans="1:7" x14ac:dyDescent="0.2">
      <c r="A428" s="5"/>
      <c r="B428" s="5"/>
      <c r="C428" s="5"/>
      <c r="D428" s="5"/>
      <c r="E428" s="5"/>
      <c r="F428" s="5"/>
      <c r="G428" s="24"/>
    </row>
    <row r="429" spans="1:7" x14ac:dyDescent="0.2">
      <c r="A429" s="5"/>
      <c r="B429" s="5"/>
      <c r="C429" s="5"/>
      <c r="D429" s="5"/>
      <c r="E429" s="5"/>
      <c r="F429" s="5"/>
      <c r="G429" s="24"/>
    </row>
    <row r="430" spans="1:7" x14ac:dyDescent="0.2">
      <c r="A430" s="5"/>
      <c r="B430" s="5"/>
      <c r="C430" s="5"/>
      <c r="D430" s="5"/>
      <c r="E430" s="5"/>
      <c r="F430" s="5"/>
      <c r="G430" s="24"/>
    </row>
    <row r="431" spans="1:7" x14ac:dyDescent="0.2">
      <c r="A431" s="5"/>
      <c r="B431" s="5"/>
      <c r="C431" s="5"/>
      <c r="D431" s="5"/>
      <c r="E431" s="5"/>
      <c r="F431" s="5"/>
      <c r="G431" s="24"/>
    </row>
    <row r="432" spans="1:7" x14ac:dyDescent="0.2">
      <c r="A432" s="5"/>
      <c r="B432" s="5"/>
      <c r="C432" s="5"/>
      <c r="D432" s="5"/>
      <c r="E432" s="5"/>
      <c r="F432" s="5"/>
      <c r="G432" s="24"/>
    </row>
    <row r="433" spans="1:7" x14ac:dyDescent="0.2">
      <c r="A433" s="5"/>
      <c r="B433" s="5"/>
      <c r="C433" s="5"/>
      <c r="D433" s="5"/>
      <c r="E433" s="5"/>
      <c r="F433" s="5"/>
      <c r="G433" s="24"/>
    </row>
    <row r="434" spans="1:7" x14ac:dyDescent="0.2">
      <c r="A434" s="5"/>
      <c r="B434" s="5"/>
      <c r="C434" s="5"/>
      <c r="D434" s="5"/>
      <c r="E434" s="5"/>
      <c r="F434" s="5"/>
      <c r="G434" s="24"/>
    </row>
    <row r="435" spans="1:7" x14ac:dyDescent="0.2">
      <c r="A435" s="5"/>
      <c r="B435" s="5"/>
      <c r="C435" s="5"/>
      <c r="D435" s="5"/>
      <c r="E435" s="5"/>
      <c r="F435" s="5"/>
      <c r="G435" s="24"/>
    </row>
    <row r="436" spans="1:7" x14ac:dyDescent="0.2">
      <c r="A436" s="5"/>
      <c r="B436" s="5"/>
      <c r="C436" s="5"/>
      <c r="D436" s="5"/>
      <c r="E436" s="5"/>
      <c r="F436" s="5"/>
      <c r="G436" s="24"/>
    </row>
    <row r="437" spans="1:7" x14ac:dyDescent="0.2">
      <c r="A437" s="5"/>
      <c r="B437" s="5"/>
      <c r="C437" s="5"/>
      <c r="D437" s="5"/>
      <c r="E437" s="5"/>
      <c r="F437" s="5"/>
      <c r="G437" s="24"/>
    </row>
    <row r="438" spans="1:7" x14ac:dyDescent="0.2">
      <c r="A438" s="5"/>
      <c r="B438" s="5"/>
      <c r="C438" s="5"/>
      <c r="D438" s="5"/>
      <c r="E438" s="5"/>
      <c r="F438" s="5"/>
      <c r="G438" s="24"/>
    </row>
    <row r="439" spans="1:7" x14ac:dyDescent="0.2">
      <c r="A439" s="5"/>
      <c r="B439" s="5"/>
      <c r="C439" s="5"/>
      <c r="D439" s="5"/>
      <c r="E439" s="5"/>
      <c r="F439" s="5"/>
      <c r="G439" s="24"/>
    </row>
    <row r="440" spans="1:7" x14ac:dyDescent="0.2">
      <c r="A440" s="5"/>
      <c r="B440" s="5"/>
      <c r="C440" s="5"/>
      <c r="D440" s="5"/>
      <c r="E440" s="5"/>
      <c r="F440" s="5"/>
      <c r="G440" s="24"/>
    </row>
    <row r="441" spans="1:7" x14ac:dyDescent="0.2">
      <c r="A441" s="5"/>
      <c r="B441" s="5"/>
      <c r="C441" s="5"/>
      <c r="D441" s="5"/>
      <c r="E441" s="5"/>
      <c r="F441" s="5"/>
      <c r="G441" s="24"/>
    </row>
    <row r="442" spans="1:7" x14ac:dyDescent="0.2">
      <c r="A442" s="5"/>
      <c r="B442" s="5"/>
      <c r="C442" s="5"/>
      <c r="D442" s="5"/>
      <c r="E442" s="5"/>
      <c r="F442" s="5"/>
      <c r="G442" s="24"/>
    </row>
    <row r="443" spans="1:7" x14ac:dyDescent="0.2">
      <c r="A443" s="5"/>
      <c r="B443" s="5"/>
      <c r="C443" s="5"/>
      <c r="D443" s="5"/>
      <c r="E443" s="5"/>
      <c r="F443" s="5"/>
      <c r="G443" s="24"/>
    </row>
    <row r="444" spans="1:7" x14ac:dyDescent="0.2">
      <c r="A444" s="5"/>
      <c r="B444" s="5"/>
      <c r="C444" s="5"/>
      <c r="D444" s="5"/>
      <c r="E444" s="5"/>
      <c r="F444" s="5"/>
      <c r="G444" s="24"/>
    </row>
    <row r="445" spans="1:7" x14ac:dyDescent="0.2">
      <c r="A445" s="5"/>
      <c r="B445" s="5"/>
      <c r="C445" s="5"/>
      <c r="D445" s="5"/>
      <c r="E445" s="5"/>
      <c r="F445" s="5"/>
      <c r="G445" s="24"/>
    </row>
    <row r="446" spans="1:7" x14ac:dyDescent="0.2">
      <c r="A446" s="5"/>
      <c r="B446" s="5"/>
      <c r="C446" s="5"/>
      <c r="D446" s="5"/>
      <c r="E446" s="5"/>
      <c r="F446" s="5"/>
      <c r="G446" s="24"/>
    </row>
    <row r="447" spans="1:7" x14ac:dyDescent="0.2">
      <c r="A447" s="5"/>
      <c r="B447" s="5"/>
      <c r="C447" s="5"/>
      <c r="D447" s="5"/>
      <c r="E447" s="5"/>
      <c r="F447" s="5"/>
      <c r="G447" s="24"/>
    </row>
    <row r="448" spans="1:7" x14ac:dyDescent="0.2">
      <c r="A448" s="5"/>
      <c r="B448" s="5"/>
      <c r="C448" s="5"/>
      <c r="D448" s="5"/>
      <c r="E448" s="5"/>
      <c r="F448" s="5"/>
      <c r="G448" s="24"/>
    </row>
    <row r="449" spans="1:7" x14ac:dyDescent="0.2">
      <c r="A449" s="5"/>
      <c r="B449" s="5"/>
      <c r="C449" s="5"/>
      <c r="D449" s="5"/>
      <c r="E449" s="5"/>
      <c r="F449" s="5"/>
      <c r="G449" s="24"/>
    </row>
    <row r="450" spans="1:7" x14ac:dyDescent="0.2">
      <c r="A450" s="5"/>
      <c r="B450" s="5"/>
      <c r="C450" s="5"/>
      <c r="D450" s="5"/>
      <c r="E450" s="5"/>
      <c r="F450" s="5"/>
      <c r="G450" s="24"/>
    </row>
    <row r="451" spans="1:7" x14ac:dyDescent="0.2">
      <c r="A451" s="5"/>
      <c r="B451" s="5"/>
      <c r="C451" s="5"/>
      <c r="D451" s="5"/>
      <c r="E451" s="5"/>
      <c r="F451" s="5"/>
      <c r="G451" s="24"/>
    </row>
    <row r="452" spans="1:7" x14ac:dyDescent="0.2">
      <c r="A452" s="5"/>
      <c r="B452" s="5"/>
      <c r="C452" s="5"/>
      <c r="D452" s="5"/>
      <c r="E452" s="5"/>
      <c r="F452" s="5"/>
      <c r="G452" s="24"/>
    </row>
    <row r="453" spans="1:7" x14ac:dyDescent="0.2">
      <c r="A453" s="5"/>
      <c r="B453" s="5"/>
      <c r="C453" s="5"/>
      <c r="D453" s="5"/>
      <c r="E453" s="5"/>
      <c r="F453" s="5"/>
      <c r="G453" s="24"/>
    </row>
    <row r="454" spans="1:7" x14ac:dyDescent="0.2">
      <c r="A454" s="5"/>
      <c r="B454" s="5"/>
      <c r="C454" s="5"/>
      <c r="D454" s="5"/>
      <c r="E454" s="5"/>
      <c r="F454" s="5"/>
      <c r="G454" s="24"/>
    </row>
    <row r="455" spans="1:7" x14ac:dyDescent="0.2">
      <c r="A455" s="5"/>
      <c r="B455" s="5"/>
      <c r="C455" s="5"/>
      <c r="D455" s="5"/>
      <c r="E455" s="5"/>
      <c r="F455" s="5"/>
      <c r="G455" s="24"/>
    </row>
    <row r="456" spans="1:7" x14ac:dyDescent="0.2">
      <c r="A456" s="5"/>
      <c r="B456" s="5"/>
      <c r="C456" s="5"/>
      <c r="D456" s="5"/>
      <c r="E456" s="5"/>
      <c r="F456" s="5"/>
      <c r="G456" s="24"/>
    </row>
    <row r="457" spans="1:7" x14ac:dyDescent="0.2">
      <c r="A457" s="5"/>
      <c r="B457" s="5"/>
      <c r="C457" s="5"/>
      <c r="D457" s="5"/>
      <c r="E457" s="5"/>
      <c r="F457" s="5"/>
      <c r="G457" s="24"/>
    </row>
    <row r="458" spans="1:7" x14ac:dyDescent="0.2">
      <c r="A458" s="5"/>
      <c r="B458" s="5"/>
      <c r="C458" s="5"/>
      <c r="D458" s="5"/>
      <c r="E458" s="5"/>
      <c r="F458" s="5"/>
      <c r="G458" s="24"/>
    </row>
    <row r="459" spans="1:7" x14ac:dyDescent="0.2">
      <c r="A459" s="5"/>
      <c r="B459" s="5"/>
      <c r="C459" s="5"/>
      <c r="D459" s="5"/>
      <c r="E459" s="5"/>
      <c r="F459" s="5"/>
      <c r="G459" s="24"/>
    </row>
    <row r="460" spans="1:7" x14ac:dyDescent="0.2">
      <c r="A460" s="5"/>
      <c r="B460" s="5"/>
      <c r="C460" s="5"/>
      <c r="D460" s="5"/>
      <c r="E460" s="5"/>
      <c r="F460" s="5"/>
      <c r="G460" s="24"/>
    </row>
    <row r="461" spans="1:7" x14ac:dyDescent="0.2">
      <c r="A461" s="5"/>
      <c r="B461" s="5"/>
      <c r="C461" s="5"/>
      <c r="D461" s="5"/>
      <c r="E461" s="5"/>
      <c r="F461" s="5"/>
      <c r="G461" s="24"/>
    </row>
    <row r="462" spans="1:7" x14ac:dyDescent="0.2">
      <c r="A462" s="5"/>
      <c r="B462" s="5"/>
      <c r="C462" s="5"/>
      <c r="D462" s="5"/>
      <c r="E462" s="5"/>
      <c r="F462" s="5"/>
      <c r="G462" s="24"/>
    </row>
    <row r="463" spans="1:7" x14ac:dyDescent="0.2">
      <c r="A463" s="5"/>
      <c r="B463" s="5"/>
      <c r="C463" s="5"/>
      <c r="D463" s="5"/>
      <c r="E463" s="5"/>
      <c r="F463" s="5"/>
      <c r="G463" s="24"/>
    </row>
    <row r="464" spans="1:7" x14ac:dyDescent="0.2">
      <c r="A464" s="5"/>
      <c r="B464" s="5"/>
      <c r="C464" s="5"/>
      <c r="D464" s="5"/>
      <c r="E464" s="5"/>
      <c r="F464" s="5"/>
      <c r="G464" s="24"/>
    </row>
    <row r="465" spans="1:7" x14ac:dyDescent="0.2">
      <c r="A465" s="5"/>
      <c r="B465" s="5"/>
      <c r="C465" s="5"/>
      <c r="D465" s="5"/>
      <c r="E465" s="5"/>
      <c r="F465" s="5"/>
      <c r="G465" s="24"/>
    </row>
    <row r="466" spans="1:7" x14ac:dyDescent="0.2">
      <c r="A466" s="5"/>
      <c r="B466" s="5"/>
      <c r="C466" s="5"/>
      <c r="D466" s="5"/>
      <c r="E466" s="5"/>
      <c r="F466" s="5"/>
      <c r="G466" s="24"/>
    </row>
    <row r="467" spans="1:7" x14ac:dyDescent="0.2">
      <c r="A467" s="5"/>
      <c r="B467" s="5"/>
      <c r="C467" s="5"/>
      <c r="D467" s="5"/>
      <c r="E467" s="5"/>
      <c r="F467" s="5"/>
      <c r="G467" s="24"/>
    </row>
    <row r="468" spans="1:7" x14ac:dyDescent="0.2">
      <c r="A468" s="5"/>
      <c r="B468" s="5"/>
      <c r="C468" s="5"/>
      <c r="D468" s="5"/>
      <c r="E468" s="5"/>
      <c r="F468" s="5"/>
      <c r="G468" s="24"/>
    </row>
    <row r="469" spans="1:7" x14ac:dyDescent="0.2">
      <c r="A469" s="5"/>
      <c r="B469" s="5"/>
      <c r="C469" s="5"/>
      <c r="D469" s="5"/>
      <c r="E469" s="5"/>
      <c r="F469" s="5"/>
      <c r="G469" s="24"/>
    </row>
    <row r="470" spans="1:7" x14ac:dyDescent="0.2">
      <c r="A470" s="5"/>
      <c r="B470" s="5"/>
      <c r="C470" s="5"/>
      <c r="D470" s="5"/>
      <c r="E470" s="5"/>
      <c r="F470" s="5"/>
      <c r="G470" s="24"/>
    </row>
    <row r="471" spans="1:7" x14ac:dyDescent="0.2">
      <c r="A471" s="5"/>
      <c r="B471" s="5"/>
      <c r="C471" s="5"/>
      <c r="D471" s="5"/>
      <c r="E471" s="5"/>
      <c r="F471" s="5"/>
      <c r="G471" s="24"/>
    </row>
    <row r="472" spans="1:7" x14ac:dyDescent="0.2">
      <c r="A472" s="5"/>
      <c r="B472" s="5"/>
      <c r="C472" s="5"/>
      <c r="D472" s="5"/>
      <c r="E472" s="5"/>
      <c r="F472" s="5"/>
      <c r="G472" s="24"/>
    </row>
    <row r="473" spans="1:7" x14ac:dyDescent="0.2">
      <c r="A473" s="5"/>
      <c r="B473" s="5"/>
      <c r="C473" s="5"/>
      <c r="D473" s="5"/>
      <c r="E473" s="5"/>
      <c r="F473" s="5"/>
      <c r="G473" s="24"/>
    </row>
    <row r="474" spans="1:7" x14ac:dyDescent="0.2">
      <c r="A474" s="5"/>
      <c r="B474" s="5"/>
      <c r="C474" s="5"/>
      <c r="D474" s="5"/>
      <c r="E474" s="5"/>
      <c r="F474" s="5"/>
      <c r="G474" s="24"/>
    </row>
    <row r="475" spans="1:7" x14ac:dyDescent="0.2">
      <c r="A475" s="5"/>
      <c r="B475" s="5"/>
      <c r="C475" s="5"/>
      <c r="D475" s="5"/>
      <c r="E475" s="5"/>
      <c r="F475" s="5"/>
      <c r="G475" s="24"/>
    </row>
    <row r="476" spans="1:7" x14ac:dyDescent="0.2">
      <c r="A476" s="5"/>
      <c r="B476" s="5"/>
      <c r="C476" s="5"/>
      <c r="D476" s="5"/>
      <c r="E476" s="5"/>
      <c r="F476" s="5"/>
      <c r="G476" s="24"/>
    </row>
    <row r="477" spans="1:7" x14ac:dyDescent="0.2">
      <c r="A477" s="5"/>
      <c r="B477" s="5"/>
      <c r="C477" s="5"/>
      <c r="D477" s="5"/>
      <c r="E477" s="5"/>
      <c r="F477" s="5"/>
      <c r="G477" s="24"/>
    </row>
    <row r="478" spans="1:7" x14ac:dyDescent="0.2">
      <c r="A478" s="5"/>
      <c r="B478" s="5"/>
      <c r="C478" s="5"/>
      <c r="D478" s="5"/>
      <c r="E478" s="5"/>
      <c r="F478" s="5"/>
      <c r="G478" s="24"/>
    </row>
    <row r="479" spans="1:7" x14ac:dyDescent="0.2">
      <c r="A479" s="5"/>
      <c r="B479" s="5"/>
      <c r="C479" s="5"/>
      <c r="D479" s="5"/>
      <c r="E479" s="5"/>
      <c r="F479" s="5"/>
      <c r="G479" s="24"/>
    </row>
    <row r="480" spans="1:7" x14ac:dyDescent="0.2">
      <c r="A480" s="5"/>
      <c r="B480" s="5"/>
      <c r="C480" s="5"/>
      <c r="D480" s="5"/>
      <c r="E480" s="5"/>
      <c r="F480" s="5"/>
      <c r="G480" s="24"/>
    </row>
    <row r="481" spans="1:7" x14ac:dyDescent="0.2">
      <c r="A481" s="5"/>
      <c r="B481" s="5"/>
      <c r="C481" s="5"/>
      <c r="D481" s="5"/>
      <c r="E481" s="5"/>
      <c r="F481" s="5"/>
      <c r="G481" s="24"/>
    </row>
    <row r="482" spans="1:7" x14ac:dyDescent="0.2">
      <c r="A482" s="5"/>
      <c r="B482" s="5"/>
      <c r="C482" s="5"/>
      <c r="D482" s="5"/>
      <c r="E482" s="5"/>
      <c r="F482" s="5"/>
      <c r="G482" s="24"/>
    </row>
    <row r="483" spans="1:7" x14ac:dyDescent="0.2">
      <c r="A483" s="5"/>
      <c r="B483" s="5"/>
      <c r="C483" s="5"/>
      <c r="D483" s="5"/>
      <c r="E483" s="5"/>
      <c r="F483" s="5"/>
      <c r="G483" s="24"/>
    </row>
    <row r="484" spans="1:7" x14ac:dyDescent="0.2">
      <c r="A484" s="5"/>
      <c r="B484" s="5"/>
      <c r="C484" s="5"/>
      <c r="D484" s="5"/>
      <c r="E484" s="5"/>
      <c r="F484" s="5"/>
      <c r="G484" s="24"/>
    </row>
    <row r="485" spans="1:7" x14ac:dyDescent="0.2">
      <c r="A485" s="5"/>
      <c r="B485" s="5"/>
      <c r="C485" s="5"/>
      <c r="D485" s="5"/>
      <c r="E485" s="5"/>
      <c r="F485" s="5"/>
      <c r="G485" s="24"/>
    </row>
    <row r="486" spans="1:7" x14ac:dyDescent="0.2">
      <c r="A486" s="5"/>
      <c r="B486" s="5"/>
      <c r="C486" s="5"/>
      <c r="D486" s="5"/>
      <c r="E486" s="5"/>
      <c r="F486" s="5"/>
      <c r="G486" s="24"/>
    </row>
    <row r="487" spans="1:7" x14ac:dyDescent="0.2">
      <c r="A487" s="5"/>
      <c r="B487" s="5"/>
      <c r="C487" s="5"/>
      <c r="D487" s="5"/>
      <c r="E487" s="5"/>
      <c r="F487" s="5"/>
      <c r="G487" s="24"/>
    </row>
    <row r="488" spans="1:7" x14ac:dyDescent="0.2">
      <c r="A488" s="5"/>
      <c r="B488" s="5"/>
      <c r="C488" s="5"/>
      <c r="D488" s="5"/>
      <c r="E488" s="5"/>
      <c r="F488" s="5"/>
      <c r="G488" s="24"/>
    </row>
    <row r="489" spans="1:7" x14ac:dyDescent="0.2">
      <c r="A489" s="5"/>
      <c r="B489" s="5"/>
      <c r="C489" s="5"/>
      <c r="D489" s="5"/>
      <c r="E489" s="5"/>
      <c r="F489" s="5"/>
      <c r="G489" s="24"/>
    </row>
    <row r="490" spans="1:7" x14ac:dyDescent="0.2">
      <c r="A490" s="5"/>
      <c r="B490" s="5"/>
      <c r="C490" s="5"/>
      <c r="D490" s="5"/>
      <c r="E490" s="5"/>
      <c r="F490" s="5"/>
      <c r="G490" s="24"/>
    </row>
    <row r="491" spans="1:7" x14ac:dyDescent="0.2">
      <c r="A491" s="5"/>
      <c r="B491" s="5"/>
      <c r="C491" s="5"/>
      <c r="D491" s="5"/>
      <c r="E491" s="5"/>
      <c r="F491" s="5"/>
      <c r="G491" s="24"/>
    </row>
    <row r="492" spans="1:7" x14ac:dyDescent="0.2">
      <c r="A492" s="5"/>
      <c r="B492" s="5"/>
      <c r="C492" s="5"/>
      <c r="D492" s="5"/>
      <c r="E492" s="5"/>
      <c r="F492" s="5"/>
      <c r="G492" s="24"/>
    </row>
    <row r="493" spans="1:7" x14ac:dyDescent="0.2">
      <c r="A493" s="5"/>
      <c r="B493" s="5"/>
      <c r="C493" s="5"/>
      <c r="D493" s="5"/>
      <c r="E493" s="5"/>
      <c r="F493" s="5"/>
      <c r="G493" s="24"/>
    </row>
    <row r="494" spans="1:7" x14ac:dyDescent="0.2">
      <c r="A494" s="5"/>
      <c r="B494" s="5"/>
      <c r="C494" s="5"/>
      <c r="D494" s="5"/>
      <c r="E494" s="5"/>
      <c r="F494" s="5"/>
      <c r="G494" s="24"/>
    </row>
    <row r="495" spans="1:7" x14ac:dyDescent="0.2">
      <c r="A495" s="5"/>
      <c r="B495" s="5"/>
      <c r="C495" s="5"/>
      <c r="D495" s="5"/>
      <c r="E495" s="5"/>
      <c r="F495" s="5"/>
      <c r="G495" s="24"/>
    </row>
    <row r="496" spans="1:7" x14ac:dyDescent="0.2">
      <c r="A496" s="5"/>
      <c r="B496" s="5"/>
      <c r="C496" s="5"/>
      <c r="D496" s="5"/>
      <c r="E496" s="5"/>
      <c r="F496" s="5"/>
      <c r="G496" s="24"/>
    </row>
    <row r="497" spans="1:7" x14ac:dyDescent="0.2">
      <c r="A497" s="5"/>
      <c r="B497" s="5"/>
      <c r="C497" s="5"/>
      <c r="D497" s="5"/>
      <c r="E497" s="5"/>
      <c r="F497" s="5"/>
      <c r="G497" s="24"/>
    </row>
    <row r="498" spans="1:7" x14ac:dyDescent="0.2">
      <c r="A498" s="5"/>
      <c r="B498" s="5"/>
      <c r="C498" s="5"/>
      <c r="D498" s="5"/>
      <c r="E498" s="5"/>
      <c r="F498" s="5"/>
      <c r="G498" s="24"/>
    </row>
    <row r="499" spans="1:7" x14ac:dyDescent="0.2">
      <c r="A499" s="5"/>
      <c r="B499" s="5"/>
      <c r="C499" s="5"/>
      <c r="D499" s="5"/>
      <c r="E499" s="5"/>
      <c r="F499" s="5"/>
      <c r="G499" s="24"/>
    </row>
    <row r="500" spans="1:7" x14ac:dyDescent="0.2">
      <c r="A500" s="5"/>
      <c r="B500" s="5"/>
      <c r="C500" s="5"/>
      <c r="D500" s="5"/>
      <c r="E500" s="5"/>
      <c r="F500" s="5"/>
      <c r="G500" s="24"/>
    </row>
    <row r="501" spans="1:7" x14ac:dyDescent="0.2">
      <c r="A501" s="5"/>
      <c r="B501" s="5"/>
      <c r="C501" s="5"/>
      <c r="D501" s="5"/>
      <c r="E501" s="5"/>
      <c r="F501" s="5"/>
      <c r="G501" s="24"/>
    </row>
    <row r="502" spans="1:7" x14ac:dyDescent="0.2">
      <c r="A502" s="5"/>
      <c r="B502" s="5"/>
      <c r="C502" s="5"/>
      <c r="D502" s="5"/>
      <c r="E502" s="5"/>
      <c r="F502" s="5"/>
      <c r="G502" s="24"/>
    </row>
    <row r="503" spans="1:7" x14ac:dyDescent="0.2">
      <c r="A503" s="5"/>
      <c r="B503" s="5"/>
      <c r="C503" s="5"/>
      <c r="D503" s="5"/>
      <c r="E503" s="5"/>
      <c r="F503" s="5"/>
      <c r="G503" s="24"/>
    </row>
    <row r="504" spans="1:7" x14ac:dyDescent="0.2">
      <c r="A504" s="5"/>
      <c r="B504" s="5"/>
      <c r="C504" s="5"/>
      <c r="D504" s="5"/>
      <c r="E504" s="5"/>
      <c r="F504" s="5"/>
      <c r="G504" s="24"/>
    </row>
    <row r="505" spans="1:7" x14ac:dyDescent="0.2">
      <c r="A505" s="5"/>
      <c r="B505" s="5"/>
      <c r="C505" s="5"/>
      <c r="D505" s="5"/>
      <c r="E505" s="5"/>
      <c r="F505" s="5"/>
      <c r="G505" s="24"/>
    </row>
    <row r="506" spans="1:7" x14ac:dyDescent="0.2">
      <c r="A506" s="5"/>
      <c r="B506" s="5"/>
      <c r="C506" s="5"/>
      <c r="D506" s="5"/>
      <c r="E506" s="5"/>
      <c r="F506" s="5"/>
      <c r="G506" s="24"/>
    </row>
    <row r="507" spans="1:7" x14ac:dyDescent="0.2">
      <c r="A507" s="5"/>
      <c r="B507" s="5"/>
      <c r="C507" s="5"/>
      <c r="D507" s="5"/>
      <c r="E507" s="5"/>
      <c r="F507" s="5"/>
      <c r="G507" s="24"/>
    </row>
    <row r="508" spans="1:7" x14ac:dyDescent="0.2">
      <c r="A508" s="5"/>
      <c r="B508" s="5"/>
      <c r="C508" s="5"/>
      <c r="D508" s="5"/>
      <c r="E508" s="5"/>
      <c r="F508" s="5"/>
      <c r="G508" s="24"/>
    </row>
    <row r="509" spans="1:7" x14ac:dyDescent="0.2">
      <c r="A509" s="5"/>
      <c r="B509" s="5"/>
      <c r="C509" s="5"/>
      <c r="D509" s="5"/>
      <c r="E509" s="5"/>
      <c r="F509" s="5"/>
      <c r="G509" s="24"/>
    </row>
    <row r="510" spans="1:7" x14ac:dyDescent="0.2">
      <c r="A510" s="5"/>
      <c r="B510" s="5"/>
      <c r="C510" s="5"/>
      <c r="D510" s="5"/>
      <c r="E510" s="5"/>
      <c r="F510" s="5"/>
      <c r="G510" s="24"/>
    </row>
    <row r="511" spans="1:7" x14ac:dyDescent="0.2">
      <c r="A511" s="5"/>
      <c r="B511" s="5"/>
      <c r="C511" s="5"/>
      <c r="D511" s="5"/>
      <c r="E511" s="5"/>
      <c r="F511" s="5"/>
      <c r="G511" s="24"/>
    </row>
    <row r="512" spans="1:7" x14ac:dyDescent="0.2">
      <c r="A512" s="5"/>
      <c r="B512" s="5"/>
      <c r="C512" s="5"/>
      <c r="D512" s="5"/>
      <c r="E512" s="5"/>
      <c r="F512" s="5"/>
      <c r="G512" s="24"/>
    </row>
    <row r="513" spans="1:7" x14ac:dyDescent="0.2">
      <c r="A513" s="5"/>
      <c r="B513" s="5"/>
      <c r="C513" s="5"/>
      <c r="D513" s="5"/>
      <c r="E513" s="5"/>
      <c r="F513" s="5"/>
      <c r="G513" s="24"/>
    </row>
    <row r="514" spans="1:7" x14ac:dyDescent="0.2">
      <c r="A514" s="5"/>
      <c r="B514" s="5"/>
      <c r="C514" s="5"/>
      <c r="D514" s="5"/>
      <c r="E514" s="5"/>
      <c r="F514" s="5"/>
      <c r="G514" s="24"/>
    </row>
    <row r="515" spans="1:7" x14ac:dyDescent="0.2">
      <c r="A515" s="5"/>
      <c r="B515" s="5"/>
      <c r="C515" s="5"/>
      <c r="D515" s="5"/>
      <c r="E515" s="5"/>
      <c r="F515" s="5"/>
      <c r="G515" s="24"/>
    </row>
    <row r="516" spans="1:7" x14ac:dyDescent="0.2">
      <c r="A516" s="5"/>
      <c r="B516" s="5"/>
      <c r="C516" s="5"/>
      <c r="D516" s="5"/>
      <c r="E516" s="5"/>
      <c r="F516" s="5"/>
      <c r="G516" s="24"/>
    </row>
    <row r="517" spans="1:7" x14ac:dyDescent="0.2">
      <c r="A517" s="5"/>
      <c r="B517" s="5"/>
      <c r="C517" s="5"/>
      <c r="D517" s="5"/>
      <c r="E517" s="5"/>
      <c r="F517" s="5"/>
      <c r="G517" s="24"/>
    </row>
    <row r="518" spans="1:7" x14ac:dyDescent="0.2">
      <c r="A518" s="5"/>
      <c r="B518" s="5"/>
      <c r="C518" s="5"/>
      <c r="D518" s="5"/>
      <c r="E518" s="5"/>
      <c r="F518" s="5"/>
      <c r="G518" s="24"/>
    </row>
    <row r="519" spans="1:7" x14ac:dyDescent="0.2">
      <c r="A519" s="5"/>
      <c r="B519" s="5"/>
      <c r="C519" s="5"/>
      <c r="D519" s="5"/>
      <c r="E519" s="5"/>
      <c r="F519" s="5"/>
      <c r="G519" s="24"/>
    </row>
    <row r="520" spans="1:7" x14ac:dyDescent="0.2">
      <c r="A520" s="5"/>
      <c r="B520" s="5"/>
      <c r="C520" s="5"/>
      <c r="D520" s="5"/>
      <c r="E520" s="5"/>
      <c r="F520" s="5"/>
      <c r="G520" s="24"/>
    </row>
    <row r="521" spans="1:7" x14ac:dyDescent="0.2">
      <c r="A521" s="5"/>
      <c r="B521" s="5"/>
      <c r="C521" s="5"/>
      <c r="D521" s="5"/>
      <c r="E521" s="5"/>
      <c r="F521" s="5"/>
      <c r="G521" s="24"/>
    </row>
    <row r="522" spans="1:7" x14ac:dyDescent="0.2">
      <c r="A522" s="5"/>
      <c r="B522" s="5"/>
      <c r="C522" s="5"/>
      <c r="D522" s="5"/>
      <c r="E522" s="5"/>
      <c r="F522" s="5"/>
      <c r="G522" s="24"/>
    </row>
    <row r="523" spans="1:7" x14ac:dyDescent="0.2">
      <c r="A523" s="5"/>
      <c r="B523" s="5"/>
      <c r="C523" s="5"/>
      <c r="D523" s="5"/>
      <c r="E523" s="5"/>
      <c r="F523" s="5"/>
      <c r="G523" s="24"/>
    </row>
    <row r="524" spans="1:7" x14ac:dyDescent="0.2">
      <c r="A524" s="5"/>
      <c r="B524" s="5"/>
      <c r="C524" s="5"/>
      <c r="D524" s="5"/>
      <c r="E524" s="5"/>
      <c r="F524" s="5"/>
      <c r="G524" s="24"/>
    </row>
    <row r="525" spans="1:7" x14ac:dyDescent="0.2">
      <c r="A525" s="5"/>
      <c r="B525" s="5"/>
      <c r="C525" s="5"/>
      <c r="D525" s="5"/>
      <c r="E525" s="5"/>
      <c r="F525" s="5"/>
      <c r="G525" s="24"/>
    </row>
    <row r="526" spans="1:7" x14ac:dyDescent="0.2">
      <c r="A526" s="5"/>
      <c r="B526" s="5"/>
      <c r="C526" s="5"/>
      <c r="D526" s="5"/>
      <c r="E526" s="5"/>
      <c r="F526" s="5"/>
      <c r="G526" s="24"/>
    </row>
    <row r="527" spans="1:7" x14ac:dyDescent="0.2">
      <c r="A527" s="5"/>
      <c r="B527" s="5"/>
      <c r="C527" s="5"/>
      <c r="D527" s="5"/>
      <c r="E527" s="5"/>
      <c r="F527" s="5"/>
      <c r="G527" s="24"/>
    </row>
    <row r="528" spans="1:7" x14ac:dyDescent="0.2">
      <c r="A528" s="5"/>
      <c r="B528" s="5"/>
      <c r="C528" s="5"/>
      <c r="D528" s="5"/>
      <c r="E528" s="5"/>
      <c r="F528" s="5"/>
      <c r="G528" s="24"/>
    </row>
    <row r="529" spans="1:7" x14ac:dyDescent="0.2">
      <c r="A529" s="5"/>
      <c r="B529" s="5"/>
      <c r="C529" s="5"/>
      <c r="D529" s="5"/>
      <c r="E529" s="5"/>
      <c r="F529" s="5"/>
      <c r="G529" s="24"/>
    </row>
    <row r="530" spans="1:7" x14ac:dyDescent="0.2">
      <c r="A530" s="5"/>
      <c r="B530" s="5"/>
      <c r="C530" s="5"/>
      <c r="D530" s="5"/>
      <c r="E530" s="5"/>
      <c r="F530" s="5"/>
      <c r="G530" s="24"/>
    </row>
    <row r="531" spans="1:7" x14ac:dyDescent="0.2">
      <c r="A531" s="5"/>
      <c r="B531" s="5"/>
      <c r="C531" s="5"/>
      <c r="D531" s="5"/>
      <c r="E531" s="5"/>
      <c r="F531" s="5"/>
      <c r="G531" s="24"/>
    </row>
    <row r="532" spans="1:7" x14ac:dyDescent="0.2">
      <c r="A532" s="5"/>
      <c r="B532" s="5"/>
      <c r="C532" s="5"/>
      <c r="D532" s="5"/>
      <c r="E532" s="5"/>
      <c r="F532" s="5"/>
      <c r="G532" s="24"/>
    </row>
    <row r="533" spans="1:7" x14ac:dyDescent="0.2">
      <c r="A533" s="5"/>
      <c r="B533" s="5"/>
      <c r="C533" s="5"/>
      <c r="D533" s="5"/>
      <c r="E533" s="5"/>
      <c r="F533" s="5"/>
      <c r="G533" s="24"/>
    </row>
    <row r="534" spans="1:7" x14ac:dyDescent="0.2">
      <c r="A534" s="5"/>
      <c r="B534" s="5"/>
      <c r="C534" s="5"/>
      <c r="D534" s="5"/>
      <c r="E534" s="5"/>
      <c r="F534" s="5"/>
      <c r="G534" s="24"/>
    </row>
    <row r="535" spans="1:7" x14ac:dyDescent="0.2">
      <c r="A535" s="5"/>
      <c r="B535" s="5"/>
      <c r="C535" s="5"/>
      <c r="D535" s="5"/>
      <c r="E535" s="5"/>
      <c r="F535" s="5"/>
      <c r="G535" s="24"/>
    </row>
    <row r="536" spans="1:7" x14ac:dyDescent="0.2">
      <c r="A536" s="5"/>
      <c r="B536" s="5"/>
      <c r="C536" s="5"/>
      <c r="D536" s="5"/>
      <c r="E536" s="5"/>
      <c r="F536" s="5"/>
      <c r="G536" s="24"/>
    </row>
    <row r="537" spans="1:7" x14ac:dyDescent="0.2">
      <c r="A537" s="5"/>
      <c r="B537" s="5"/>
      <c r="C537" s="5"/>
      <c r="D537" s="5"/>
      <c r="E537" s="5"/>
      <c r="F537" s="5"/>
      <c r="G537" s="24"/>
    </row>
    <row r="538" spans="1:7" x14ac:dyDescent="0.2">
      <c r="A538" s="5"/>
      <c r="B538" s="5"/>
      <c r="C538" s="5"/>
      <c r="D538" s="5"/>
      <c r="E538" s="5"/>
      <c r="F538" s="5"/>
      <c r="G538" s="24"/>
    </row>
    <row r="539" spans="1:7" x14ac:dyDescent="0.2">
      <c r="A539" s="5"/>
      <c r="B539" s="5"/>
      <c r="C539" s="5"/>
      <c r="D539" s="5"/>
      <c r="E539" s="5"/>
      <c r="F539" s="5"/>
      <c r="G539" s="24"/>
    </row>
    <row r="540" spans="1:7" x14ac:dyDescent="0.2">
      <c r="A540" s="5"/>
      <c r="B540" s="5"/>
      <c r="C540" s="5"/>
      <c r="D540" s="5"/>
      <c r="E540" s="5"/>
      <c r="F540" s="5"/>
      <c r="G540" s="24"/>
    </row>
    <row r="541" spans="1:7" x14ac:dyDescent="0.2">
      <c r="A541" s="5"/>
      <c r="B541" s="5"/>
      <c r="C541" s="5"/>
      <c r="D541" s="5"/>
      <c r="E541" s="5"/>
      <c r="F541" s="5"/>
      <c r="G541" s="24"/>
    </row>
    <row r="542" spans="1:7" x14ac:dyDescent="0.2">
      <c r="A542" s="5"/>
      <c r="B542" s="5"/>
      <c r="C542" s="5"/>
      <c r="D542" s="5"/>
      <c r="E542" s="5"/>
      <c r="F542" s="5"/>
      <c r="G542" s="24"/>
    </row>
    <row r="543" spans="1:7" x14ac:dyDescent="0.2">
      <c r="A543" s="5"/>
      <c r="B543" s="5"/>
      <c r="C543" s="5"/>
      <c r="D543" s="5"/>
      <c r="E543" s="5"/>
      <c r="F543" s="5"/>
      <c r="G543" s="24"/>
    </row>
    <row r="544" spans="1:7" x14ac:dyDescent="0.2">
      <c r="A544" s="5"/>
      <c r="B544" s="5"/>
      <c r="C544" s="5"/>
      <c r="D544" s="5"/>
      <c r="E544" s="5"/>
      <c r="F544" s="5"/>
      <c r="G544" s="24"/>
    </row>
    <row r="545" spans="1:7" x14ac:dyDescent="0.2">
      <c r="A545" s="5"/>
      <c r="B545" s="5"/>
      <c r="C545" s="5"/>
      <c r="D545" s="5"/>
      <c r="E545" s="5"/>
      <c r="F545" s="5"/>
      <c r="G545" s="24"/>
    </row>
    <row r="546" spans="1:7" x14ac:dyDescent="0.2">
      <c r="A546" s="5"/>
      <c r="B546" s="5"/>
      <c r="C546" s="5"/>
      <c r="D546" s="5"/>
      <c r="E546" s="5"/>
      <c r="F546" s="5"/>
      <c r="G546" s="24"/>
    </row>
    <row r="547" spans="1:7" x14ac:dyDescent="0.2">
      <c r="A547" s="5"/>
      <c r="B547" s="5"/>
      <c r="C547" s="5"/>
      <c r="D547" s="5"/>
      <c r="E547" s="5"/>
      <c r="F547" s="5"/>
      <c r="G547" s="24"/>
    </row>
    <row r="548" spans="1:7" x14ac:dyDescent="0.2">
      <c r="A548" s="5"/>
      <c r="B548" s="5"/>
      <c r="C548" s="5"/>
      <c r="D548" s="5"/>
      <c r="E548" s="5"/>
      <c r="F548" s="5"/>
      <c r="G548" s="24"/>
    </row>
    <row r="549" spans="1:7" x14ac:dyDescent="0.2">
      <c r="A549" s="5"/>
      <c r="B549" s="5"/>
      <c r="C549" s="5"/>
      <c r="D549" s="5"/>
      <c r="E549" s="5"/>
      <c r="F549" s="5"/>
      <c r="G549" s="24"/>
    </row>
    <row r="550" spans="1:7" x14ac:dyDescent="0.2">
      <c r="A550" s="5"/>
      <c r="B550" s="5"/>
      <c r="C550" s="5"/>
      <c r="D550" s="5"/>
      <c r="E550" s="5"/>
      <c r="F550" s="5"/>
      <c r="G550" s="24"/>
    </row>
    <row r="551" spans="1:7" x14ac:dyDescent="0.2">
      <c r="A551" s="5"/>
      <c r="B551" s="5"/>
      <c r="C551" s="5"/>
      <c r="D551" s="5"/>
      <c r="E551" s="5"/>
      <c r="F551" s="5"/>
      <c r="G551" s="24"/>
    </row>
    <row r="552" spans="1:7" x14ac:dyDescent="0.2">
      <c r="A552" s="5"/>
      <c r="B552" s="5"/>
      <c r="C552" s="5"/>
      <c r="D552" s="5"/>
      <c r="E552" s="5"/>
      <c r="F552" s="5"/>
      <c r="G552" s="24"/>
    </row>
    <row r="553" spans="1:7" x14ac:dyDescent="0.2">
      <c r="A553" s="5"/>
      <c r="B553" s="5"/>
      <c r="C553" s="5"/>
      <c r="D553" s="5"/>
      <c r="E553" s="5"/>
      <c r="F553" s="5"/>
      <c r="G553" s="24"/>
    </row>
    <row r="554" spans="1:7" x14ac:dyDescent="0.2">
      <c r="A554" s="5"/>
      <c r="B554" s="5"/>
      <c r="C554" s="5"/>
      <c r="D554" s="5"/>
      <c r="E554" s="5"/>
      <c r="F554" s="5"/>
      <c r="G554" s="24"/>
    </row>
    <row r="555" spans="1:7" x14ac:dyDescent="0.2">
      <c r="A555" s="5"/>
      <c r="B555" s="5"/>
      <c r="C555" s="5"/>
      <c r="D555" s="5"/>
      <c r="E555" s="5"/>
      <c r="F555" s="5"/>
      <c r="G555" s="24"/>
    </row>
    <row r="556" spans="1:7" x14ac:dyDescent="0.2">
      <c r="A556" s="5"/>
      <c r="B556" s="5"/>
      <c r="C556" s="5"/>
      <c r="D556" s="5"/>
      <c r="E556" s="5"/>
      <c r="F556" s="5"/>
      <c r="G556" s="24"/>
    </row>
    <row r="557" spans="1:7" x14ac:dyDescent="0.2">
      <c r="A557" s="5"/>
      <c r="B557" s="5"/>
      <c r="C557" s="5"/>
      <c r="D557" s="5"/>
      <c r="E557" s="5"/>
      <c r="F557" s="5"/>
      <c r="G557" s="24"/>
    </row>
    <row r="558" spans="1:7" x14ac:dyDescent="0.2">
      <c r="A558" s="5"/>
      <c r="B558" s="5"/>
      <c r="C558" s="5"/>
      <c r="D558" s="5"/>
      <c r="E558" s="5"/>
      <c r="F558" s="5"/>
      <c r="G558" s="24"/>
    </row>
    <row r="559" spans="1:7" x14ac:dyDescent="0.2">
      <c r="A559" s="5"/>
      <c r="B559" s="5"/>
      <c r="C559" s="5"/>
      <c r="D559" s="5"/>
      <c r="E559" s="5"/>
      <c r="F559" s="5"/>
      <c r="G559" s="24"/>
    </row>
    <row r="560" spans="1:7" x14ac:dyDescent="0.2">
      <c r="A560" s="5"/>
      <c r="B560" s="5"/>
      <c r="C560" s="5"/>
      <c r="D560" s="5"/>
      <c r="E560" s="5"/>
      <c r="F560" s="5"/>
      <c r="G560" s="24"/>
    </row>
    <row r="561" spans="1:7" x14ac:dyDescent="0.2">
      <c r="A561" s="5"/>
      <c r="B561" s="5"/>
      <c r="C561" s="5"/>
      <c r="D561" s="5"/>
      <c r="E561" s="5"/>
      <c r="F561" s="5"/>
      <c r="G561" s="24"/>
    </row>
    <row r="562" spans="1:7" x14ac:dyDescent="0.2">
      <c r="A562" s="5"/>
      <c r="B562" s="5"/>
      <c r="C562" s="5"/>
      <c r="D562" s="5"/>
      <c r="E562" s="5"/>
      <c r="F562" s="5"/>
      <c r="G562" s="24"/>
    </row>
    <row r="563" spans="1:7" x14ac:dyDescent="0.2">
      <c r="A563" s="5"/>
      <c r="B563" s="5"/>
      <c r="C563" s="5"/>
      <c r="D563" s="5"/>
      <c r="E563" s="5"/>
      <c r="F563" s="5"/>
      <c r="G563" s="24"/>
    </row>
    <row r="564" spans="1:7" x14ac:dyDescent="0.2">
      <c r="A564" s="5"/>
      <c r="B564" s="5"/>
      <c r="C564" s="5"/>
      <c r="D564" s="5"/>
      <c r="E564" s="5"/>
      <c r="F564" s="5"/>
      <c r="G564" s="24"/>
    </row>
    <row r="565" spans="1:7" x14ac:dyDescent="0.2">
      <c r="A565" s="5"/>
      <c r="B565" s="5"/>
      <c r="C565" s="5"/>
      <c r="D565" s="5"/>
      <c r="E565" s="5"/>
      <c r="F565" s="5"/>
      <c r="G565" s="24"/>
    </row>
    <row r="566" spans="1:7" x14ac:dyDescent="0.2">
      <c r="A566" s="5"/>
      <c r="B566" s="5"/>
      <c r="C566" s="5"/>
      <c r="D566" s="5"/>
      <c r="E566" s="5"/>
      <c r="F566" s="5"/>
      <c r="G566" s="24"/>
    </row>
    <row r="567" spans="1:7" x14ac:dyDescent="0.2">
      <c r="A567" s="5"/>
      <c r="B567" s="5"/>
      <c r="C567" s="5"/>
      <c r="D567" s="5"/>
      <c r="E567" s="5"/>
      <c r="F567" s="5"/>
      <c r="G567" s="24"/>
    </row>
    <row r="568" spans="1:7" x14ac:dyDescent="0.2">
      <c r="A568" s="5"/>
      <c r="B568" s="5"/>
      <c r="C568" s="5"/>
      <c r="D568" s="5"/>
      <c r="E568" s="5"/>
      <c r="F568" s="5"/>
      <c r="G568" s="24"/>
    </row>
    <row r="569" spans="1:7" x14ac:dyDescent="0.2">
      <c r="A569" s="5"/>
      <c r="B569" s="5"/>
      <c r="C569" s="5"/>
      <c r="D569" s="5"/>
      <c r="E569" s="5"/>
      <c r="F569" s="5"/>
      <c r="G569" s="24"/>
    </row>
    <row r="570" spans="1:7" x14ac:dyDescent="0.2">
      <c r="A570" s="5"/>
      <c r="B570" s="5"/>
      <c r="C570" s="5"/>
      <c r="D570" s="5"/>
      <c r="E570" s="5"/>
      <c r="F570" s="5"/>
      <c r="G570" s="24"/>
    </row>
    <row r="571" spans="1:7" x14ac:dyDescent="0.2">
      <c r="A571" s="5"/>
      <c r="B571" s="5"/>
      <c r="C571" s="5"/>
      <c r="D571" s="5"/>
      <c r="E571" s="5"/>
      <c r="F571" s="5"/>
      <c r="G571" s="24"/>
    </row>
    <row r="572" spans="1:7" x14ac:dyDescent="0.2">
      <c r="A572" s="5"/>
      <c r="B572" s="5"/>
      <c r="C572" s="5"/>
      <c r="D572" s="5"/>
      <c r="E572" s="5"/>
      <c r="F572" s="5"/>
      <c r="G572" s="24"/>
    </row>
    <row r="573" spans="1:7" x14ac:dyDescent="0.2">
      <c r="A573" s="5"/>
      <c r="B573" s="5"/>
      <c r="C573" s="5"/>
      <c r="D573" s="5"/>
      <c r="E573" s="5"/>
      <c r="F573" s="5"/>
      <c r="G573" s="24"/>
    </row>
    <row r="574" spans="1:7" x14ac:dyDescent="0.2">
      <c r="A574" s="5"/>
      <c r="B574" s="5"/>
      <c r="C574" s="5"/>
      <c r="D574" s="5"/>
      <c r="E574" s="5"/>
      <c r="F574" s="5"/>
      <c r="G574" s="24"/>
    </row>
    <row r="575" spans="1:7" x14ac:dyDescent="0.2">
      <c r="A575" s="5"/>
      <c r="B575" s="5"/>
      <c r="C575" s="5"/>
      <c r="D575" s="5"/>
      <c r="E575" s="5"/>
      <c r="F575" s="5"/>
      <c r="G575" s="24"/>
    </row>
    <row r="576" spans="1:7" x14ac:dyDescent="0.2">
      <c r="A576" s="5"/>
      <c r="B576" s="5"/>
      <c r="C576" s="5"/>
      <c r="D576" s="5"/>
      <c r="E576" s="5"/>
      <c r="F576" s="5"/>
      <c r="G576" s="24"/>
    </row>
    <row r="577" spans="1:7" x14ac:dyDescent="0.2">
      <c r="A577" s="5"/>
      <c r="B577" s="5"/>
      <c r="C577" s="5"/>
      <c r="D577" s="5"/>
      <c r="E577" s="5"/>
      <c r="F577" s="5"/>
      <c r="G577" s="24"/>
    </row>
    <row r="578" spans="1:7" x14ac:dyDescent="0.2">
      <c r="A578" s="5"/>
      <c r="B578" s="5"/>
      <c r="C578" s="5"/>
      <c r="D578" s="5"/>
      <c r="E578" s="5"/>
      <c r="F578" s="5"/>
      <c r="G578" s="24"/>
    </row>
    <row r="579" spans="1:7" x14ac:dyDescent="0.2">
      <c r="A579" s="5"/>
      <c r="B579" s="5"/>
      <c r="C579" s="5"/>
      <c r="D579" s="5"/>
      <c r="E579" s="5"/>
      <c r="F579" s="5"/>
      <c r="G579" s="24"/>
    </row>
    <row r="580" spans="1:7" x14ac:dyDescent="0.2">
      <c r="A580" s="5"/>
      <c r="B580" s="5"/>
      <c r="C580" s="5"/>
      <c r="D580" s="5"/>
      <c r="E580" s="5"/>
      <c r="F580" s="5"/>
      <c r="G580" s="24"/>
    </row>
    <row r="581" spans="1:7" x14ac:dyDescent="0.2">
      <c r="A581" s="5"/>
      <c r="B581" s="5"/>
      <c r="C581" s="5"/>
      <c r="D581" s="5"/>
      <c r="E581" s="5"/>
      <c r="F581" s="5"/>
      <c r="G581" s="24"/>
    </row>
    <row r="582" spans="1:7" x14ac:dyDescent="0.2">
      <c r="A582" s="5"/>
      <c r="B582" s="5"/>
      <c r="C582" s="5"/>
      <c r="D582" s="5"/>
      <c r="E582" s="5"/>
      <c r="F582" s="5"/>
      <c r="G582" s="24"/>
    </row>
    <row r="583" spans="1:7" x14ac:dyDescent="0.2">
      <c r="A583" s="5"/>
      <c r="B583" s="5"/>
      <c r="C583" s="5"/>
      <c r="D583" s="5"/>
      <c r="E583" s="5"/>
      <c r="F583" s="5"/>
      <c r="G583" s="24"/>
    </row>
    <row r="584" spans="1:7" x14ac:dyDescent="0.2">
      <c r="A584" s="5"/>
      <c r="B584" s="5"/>
      <c r="C584" s="5"/>
      <c r="D584" s="5"/>
      <c r="E584" s="5"/>
      <c r="F584" s="5"/>
      <c r="G584" s="24"/>
    </row>
    <row r="585" spans="1:7" x14ac:dyDescent="0.2">
      <c r="A585" s="5"/>
      <c r="B585" s="5"/>
      <c r="C585" s="5"/>
      <c r="D585" s="5"/>
      <c r="E585" s="5"/>
      <c r="F585" s="5"/>
      <c r="G585" s="24"/>
    </row>
    <row r="586" spans="1:7" x14ac:dyDescent="0.2">
      <c r="A586" s="5"/>
      <c r="B586" s="5"/>
      <c r="C586" s="5"/>
      <c r="D586" s="5"/>
      <c r="E586" s="5"/>
      <c r="F586" s="5"/>
      <c r="G586" s="24"/>
    </row>
    <row r="587" spans="1:7" x14ac:dyDescent="0.2">
      <c r="A587" s="5"/>
      <c r="B587" s="5"/>
      <c r="C587" s="5"/>
      <c r="D587" s="5"/>
      <c r="E587" s="5"/>
      <c r="F587" s="5"/>
      <c r="G587" s="24"/>
    </row>
    <row r="588" spans="1:7" x14ac:dyDescent="0.2">
      <c r="A588" s="5"/>
      <c r="B588" s="5"/>
      <c r="C588" s="5"/>
      <c r="D588" s="5"/>
      <c r="E588" s="5"/>
      <c r="F588" s="5"/>
      <c r="G588" s="24"/>
    </row>
    <row r="589" spans="1:7" x14ac:dyDescent="0.2">
      <c r="A589" s="5"/>
      <c r="B589" s="5"/>
      <c r="C589" s="5"/>
      <c r="D589" s="5"/>
      <c r="E589" s="5"/>
      <c r="F589" s="5"/>
      <c r="G589" s="24"/>
    </row>
    <row r="590" spans="1:7" x14ac:dyDescent="0.2">
      <c r="A590" s="5"/>
      <c r="B590" s="5"/>
      <c r="C590" s="5"/>
      <c r="D590" s="5"/>
      <c r="E590" s="5"/>
      <c r="F590" s="5"/>
      <c r="G590" s="24"/>
    </row>
    <row r="591" spans="1:7" x14ac:dyDescent="0.2">
      <c r="A591" s="5"/>
      <c r="B591" s="5"/>
      <c r="C591" s="5"/>
      <c r="D591" s="5"/>
      <c r="E591" s="5"/>
      <c r="F591" s="5"/>
      <c r="G591" s="24"/>
    </row>
    <row r="592" spans="1:7" x14ac:dyDescent="0.2">
      <c r="A592" s="5"/>
      <c r="B592" s="5"/>
      <c r="C592" s="5"/>
      <c r="D592" s="5"/>
      <c r="E592" s="5"/>
      <c r="F592" s="5"/>
      <c r="G592" s="24"/>
    </row>
    <row r="593" spans="1:7" x14ac:dyDescent="0.2">
      <c r="A593" s="5"/>
      <c r="B593" s="5"/>
      <c r="C593" s="5"/>
      <c r="D593" s="5"/>
      <c r="E593" s="5"/>
      <c r="F593" s="5"/>
      <c r="G593" s="24"/>
    </row>
    <row r="594" spans="1:7" x14ac:dyDescent="0.2">
      <c r="A594" s="5"/>
      <c r="B594" s="5"/>
      <c r="C594" s="5"/>
      <c r="D594" s="5"/>
      <c r="E594" s="5"/>
      <c r="F594" s="5"/>
      <c r="G594" s="24"/>
    </row>
    <row r="595" spans="1:7" x14ac:dyDescent="0.2">
      <c r="A595" s="5"/>
      <c r="B595" s="5"/>
      <c r="C595" s="5"/>
      <c r="D595" s="5"/>
      <c r="E595" s="5"/>
      <c r="F595" s="5"/>
      <c r="G595" s="24"/>
    </row>
    <row r="596" spans="1:7" x14ac:dyDescent="0.2">
      <c r="A596" s="5"/>
      <c r="B596" s="5"/>
      <c r="C596" s="5"/>
      <c r="D596" s="5"/>
      <c r="E596" s="5"/>
      <c r="F596" s="5"/>
      <c r="G596" s="24"/>
    </row>
    <row r="597" spans="1:7" x14ac:dyDescent="0.2">
      <c r="A597" s="5"/>
      <c r="B597" s="5"/>
      <c r="C597" s="5"/>
      <c r="D597" s="5"/>
      <c r="E597" s="5"/>
      <c r="F597" s="5"/>
      <c r="G597" s="24"/>
    </row>
    <row r="598" spans="1:7" x14ac:dyDescent="0.2">
      <c r="A598" s="5"/>
      <c r="B598" s="5"/>
      <c r="C598" s="5"/>
      <c r="D598" s="5"/>
      <c r="E598" s="5"/>
      <c r="F598" s="5"/>
      <c r="G598" s="24"/>
    </row>
    <row r="599" spans="1:7" x14ac:dyDescent="0.2">
      <c r="A599" s="5"/>
      <c r="B599" s="5"/>
      <c r="C599" s="5"/>
      <c r="D599" s="5"/>
      <c r="E599" s="5"/>
      <c r="F599" s="5"/>
      <c r="G599" s="24"/>
    </row>
    <row r="600" spans="1:7" x14ac:dyDescent="0.2">
      <c r="A600" s="5"/>
      <c r="B600" s="5"/>
      <c r="C600" s="5"/>
      <c r="D600" s="5"/>
      <c r="E600" s="5"/>
      <c r="F600" s="5"/>
      <c r="G600" s="24"/>
    </row>
    <row r="601" spans="1:7" x14ac:dyDescent="0.2">
      <c r="A601" s="5"/>
      <c r="B601" s="5"/>
      <c r="C601" s="5"/>
      <c r="D601" s="5"/>
      <c r="E601" s="5"/>
      <c r="F601" s="5"/>
      <c r="G601" s="24"/>
    </row>
    <row r="602" spans="1:7" x14ac:dyDescent="0.2">
      <c r="A602" s="5"/>
      <c r="B602" s="5"/>
      <c r="C602" s="5"/>
      <c r="D602" s="5"/>
      <c r="E602" s="5"/>
      <c r="F602" s="5"/>
      <c r="G602" s="24"/>
    </row>
    <row r="603" spans="1:7" x14ac:dyDescent="0.2">
      <c r="A603" s="5"/>
      <c r="B603" s="5"/>
      <c r="C603" s="5"/>
      <c r="D603" s="5"/>
      <c r="E603" s="5"/>
      <c r="F603" s="5"/>
      <c r="G603" s="24"/>
    </row>
    <row r="604" spans="1:7" x14ac:dyDescent="0.2">
      <c r="A604" s="5"/>
      <c r="B604" s="5"/>
      <c r="C604" s="5"/>
      <c r="D604" s="5"/>
      <c r="E604" s="5"/>
      <c r="F604" s="5"/>
      <c r="G604" s="24"/>
    </row>
    <row r="605" spans="1:7" x14ac:dyDescent="0.2">
      <c r="A605" s="5"/>
      <c r="B605" s="5"/>
      <c r="C605" s="5"/>
      <c r="D605" s="5"/>
      <c r="E605" s="5"/>
      <c r="F605" s="5"/>
      <c r="G605" s="24"/>
    </row>
    <row r="606" spans="1:7" x14ac:dyDescent="0.2">
      <c r="A606" s="5"/>
      <c r="B606" s="5"/>
      <c r="C606" s="5"/>
      <c r="D606" s="5"/>
      <c r="E606" s="5"/>
      <c r="F606" s="5"/>
      <c r="G606" s="24"/>
    </row>
    <row r="607" spans="1:7" x14ac:dyDescent="0.2">
      <c r="A607" s="5"/>
      <c r="B607" s="5"/>
      <c r="C607" s="5"/>
      <c r="D607" s="5"/>
      <c r="E607" s="5"/>
      <c r="F607" s="5"/>
      <c r="G607" s="24"/>
    </row>
    <row r="608" spans="1:7" x14ac:dyDescent="0.2">
      <c r="A608" s="5"/>
      <c r="B608" s="5"/>
      <c r="C608" s="5"/>
      <c r="D608" s="5"/>
      <c r="E608" s="5"/>
      <c r="F608" s="5"/>
      <c r="G608" s="24"/>
    </row>
    <row r="609" spans="1:7" x14ac:dyDescent="0.2">
      <c r="A609" s="5"/>
      <c r="B609" s="5"/>
      <c r="C609" s="5"/>
      <c r="D609" s="5"/>
      <c r="E609" s="5"/>
      <c r="F609" s="5"/>
      <c r="G609" s="24"/>
    </row>
    <row r="610" spans="1:7" x14ac:dyDescent="0.2">
      <c r="A610" s="5"/>
      <c r="B610" s="5"/>
      <c r="C610" s="5"/>
      <c r="D610" s="5"/>
      <c r="E610" s="5"/>
      <c r="F610" s="5"/>
      <c r="G610" s="24"/>
    </row>
    <row r="611" spans="1:7" x14ac:dyDescent="0.2">
      <c r="A611" s="5"/>
      <c r="B611" s="5"/>
      <c r="C611" s="5"/>
      <c r="D611" s="5"/>
      <c r="E611" s="5"/>
      <c r="F611" s="5"/>
      <c r="G611" s="24"/>
    </row>
    <row r="612" spans="1:7" x14ac:dyDescent="0.2">
      <c r="A612" s="5"/>
      <c r="B612" s="5"/>
      <c r="C612" s="5"/>
      <c r="D612" s="5"/>
      <c r="E612" s="5"/>
      <c r="F612" s="5"/>
      <c r="G612" s="24"/>
    </row>
    <row r="613" spans="1:7" x14ac:dyDescent="0.2">
      <c r="A613" s="5"/>
      <c r="B613" s="5"/>
      <c r="C613" s="5"/>
      <c r="D613" s="5"/>
      <c r="E613" s="5"/>
      <c r="F613" s="5"/>
      <c r="G613" s="24"/>
    </row>
    <row r="614" spans="1:7" x14ac:dyDescent="0.2">
      <c r="A614" s="5"/>
      <c r="B614" s="5"/>
      <c r="C614" s="5"/>
      <c r="D614" s="5"/>
      <c r="E614" s="5"/>
      <c r="F614" s="5"/>
      <c r="G614" s="24"/>
    </row>
    <row r="615" spans="1:7" x14ac:dyDescent="0.2">
      <c r="A615" s="5"/>
      <c r="B615" s="5"/>
      <c r="C615" s="5"/>
      <c r="D615" s="5"/>
      <c r="E615" s="5"/>
      <c r="F615" s="5"/>
      <c r="G615" s="24"/>
    </row>
    <row r="616" spans="1:7" x14ac:dyDescent="0.2">
      <c r="A616" s="5"/>
      <c r="B616" s="5"/>
      <c r="C616" s="5"/>
      <c r="D616" s="5"/>
      <c r="E616" s="5"/>
      <c r="F616" s="5"/>
      <c r="G616" s="24"/>
    </row>
    <row r="617" spans="1:7" x14ac:dyDescent="0.2">
      <c r="A617" s="5"/>
      <c r="B617" s="5"/>
      <c r="C617" s="5"/>
      <c r="D617" s="5"/>
      <c r="E617" s="5"/>
      <c r="F617" s="5"/>
      <c r="G617" s="24"/>
    </row>
    <row r="618" spans="1:7" x14ac:dyDescent="0.2">
      <c r="A618" s="5"/>
      <c r="B618" s="5"/>
      <c r="C618" s="5"/>
      <c r="D618" s="5"/>
      <c r="E618" s="5"/>
      <c r="F618" s="5"/>
      <c r="G618" s="24"/>
    </row>
    <row r="619" spans="1:7" x14ac:dyDescent="0.2">
      <c r="A619" s="5"/>
      <c r="B619" s="5"/>
      <c r="C619" s="5"/>
      <c r="D619" s="5"/>
      <c r="E619" s="5"/>
      <c r="F619" s="5"/>
      <c r="G619" s="24"/>
    </row>
    <row r="620" spans="1:7" x14ac:dyDescent="0.2">
      <c r="A620" s="5"/>
      <c r="B620" s="5"/>
      <c r="C620" s="5"/>
      <c r="D620" s="5"/>
      <c r="E620" s="5"/>
      <c r="F620" s="5"/>
      <c r="G620" s="24"/>
    </row>
    <row r="621" spans="1:7" x14ac:dyDescent="0.2">
      <c r="A621" s="5"/>
      <c r="B621" s="5"/>
      <c r="C621" s="5"/>
      <c r="D621" s="5"/>
      <c r="E621" s="5"/>
      <c r="F621" s="5"/>
      <c r="G621" s="24"/>
    </row>
    <row r="622" spans="1:7" x14ac:dyDescent="0.2">
      <c r="A622" s="5"/>
      <c r="B622" s="5"/>
      <c r="C622" s="5"/>
      <c r="D622" s="5"/>
      <c r="E622" s="5"/>
      <c r="F622" s="5"/>
      <c r="G622" s="24"/>
    </row>
    <row r="623" spans="1:7" x14ac:dyDescent="0.2">
      <c r="A623" s="5"/>
      <c r="B623" s="5"/>
      <c r="C623" s="5"/>
      <c r="D623" s="5"/>
      <c r="E623" s="5"/>
      <c r="F623" s="5"/>
      <c r="G623" s="24"/>
    </row>
    <row r="624" spans="1:7" x14ac:dyDescent="0.2">
      <c r="A624" s="5"/>
      <c r="B624" s="5"/>
      <c r="C624" s="5"/>
      <c r="D624" s="5"/>
      <c r="E624" s="5"/>
      <c r="F624" s="5"/>
      <c r="G624" s="24"/>
    </row>
    <row r="625" spans="1:7" x14ac:dyDescent="0.2">
      <c r="A625" s="5"/>
      <c r="B625" s="5"/>
      <c r="C625" s="5"/>
      <c r="D625" s="5"/>
      <c r="E625" s="5"/>
      <c r="F625" s="5"/>
      <c r="G625" s="24"/>
    </row>
    <row r="626" spans="1:7" x14ac:dyDescent="0.2">
      <c r="A626" s="5"/>
      <c r="B626" s="5"/>
      <c r="C626" s="5"/>
      <c r="D626" s="5"/>
      <c r="E626" s="5"/>
      <c r="F626" s="5"/>
      <c r="G626" s="24"/>
    </row>
    <row r="627" spans="1:7" x14ac:dyDescent="0.2">
      <c r="A627" s="5"/>
      <c r="B627" s="5"/>
      <c r="C627" s="5"/>
      <c r="D627" s="5"/>
      <c r="E627" s="5"/>
      <c r="F627" s="5"/>
      <c r="G627" s="24"/>
    </row>
    <row r="628" spans="1:7" x14ac:dyDescent="0.2">
      <c r="A628" s="5"/>
      <c r="B628" s="5"/>
      <c r="C628" s="5"/>
      <c r="D628" s="5"/>
      <c r="E628" s="5"/>
      <c r="F628" s="5"/>
      <c r="G628" s="24"/>
    </row>
    <row r="629" spans="1:7" x14ac:dyDescent="0.2">
      <c r="A629" s="5"/>
      <c r="B629" s="5"/>
      <c r="C629" s="5"/>
      <c r="D629" s="5"/>
      <c r="E629" s="5"/>
      <c r="F629" s="5"/>
      <c r="G629" s="24"/>
    </row>
    <row r="630" spans="1:7" x14ac:dyDescent="0.2">
      <c r="A630" s="5"/>
      <c r="B630" s="5"/>
      <c r="C630" s="5"/>
      <c r="D630" s="5"/>
      <c r="E630" s="5"/>
      <c r="F630" s="5"/>
      <c r="G630" s="24"/>
    </row>
    <row r="631" spans="1:7" x14ac:dyDescent="0.2">
      <c r="A631" s="5"/>
      <c r="B631" s="5"/>
      <c r="C631" s="5"/>
      <c r="D631" s="5"/>
      <c r="E631" s="5"/>
      <c r="F631" s="5"/>
      <c r="G631" s="24"/>
    </row>
    <row r="632" spans="1:7" x14ac:dyDescent="0.2">
      <c r="A632" s="5"/>
      <c r="B632" s="5"/>
      <c r="C632" s="5"/>
      <c r="D632" s="5"/>
      <c r="E632" s="5"/>
      <c r="F632" s="5"/>
      <c r="G632" s="24"/>
    </row>
    <row r="633" spans="1:7" x14ac:dyDescent="0.2">
      <c r="A633" s="5"/>
      <c r="B633" s="5"/>
      <c r="C633" s="5"/>
      <c r="D633" s="5"/>
      <c r="E633" s="5"/>
      <c r="F633" s="5"/>
      <c r="G633" s="24"/>
    </row>
    <row r="634" spans="1:7" x14ac:dyDescent="0.2">
      <c r="A634" s="5"/>
      <c r="B634" s="5"/>
      <c r="C634" s="5"/>
      <c r="D634" s="5"/>
      <c r="E634" s="5"/>
      <c r="F634" s="5"/>
      <c r="G634" s="24"/>
    </row>
    <row r="635" spans="1:7" x14ac:dyDescent="0.2">
      <c r="A635" s="5"/>
      <c r="B635" s="5"/>
      <c r="C635" s="5"/>
      <c r="D635" s="5"/>
      <c r="E635" s="5"/>
      <c r="F635" s="5"/>
      <c r="G635" s="24"/>
    </row>
    <row r="636" spans="1:7" x14ac:dyDescent="0.2">
      <c r="A636" s="5"/>
      <c r="B636" s="5"/>
      <c r="C636" s="5"/>
      <c r="D636" s="5"/>
      <c r="E636" s="5"/>
      <c r="F636" s="5"/>
      <c r="G636" s="24"/>
    </row>
    <row r="637" spans="1:7" x14ac:dyDescent="0.2">
      <c r="A637" s="5"/>
      <c r="B637" s="5"/>
      <c r="C637" s="5"/>
      <c r="D637" s="5"/>
      <c r="E637" s="5"/>
      <c r="F637" s="5"/>
      <c r="G637" s="24"/>
    </row>
    <row r="638" spans="1:7" x14ac:dyDescent="0.2">
      <c r="A638" s="5"/>
      <c r="B638" s="5"/>
      <c r="C638" s="5"/>
      <c r="D638" s="5"/>
      <c r="E638" s="5"/>
      <c r="F638" s="5"/>
      <c r="G638" s="24"/>
    </row>
    <row r="639" spans="1:7" x14ac:dyDescent="0.2">
      <c r="A639" s="5"/>
      <c r="B639" s="5"/>
      <c r="C639" s="5"/>
      <c r="D639" s="5"/>
      <c r="E639" s="5"/>
      <c r="F639" s="5"/>
      <c r="G639" s="24"/>
    </row>
    <row r="640" spans="1:7" x14ac:dyDescent="0.2">
      <c r="A640" s="5"/>
      <c r="B640" s="5"/>
      <c r="C640" s="5"/>
      <c r="D640" s="5"/>
      <c r="E640" s="5"/>
      <c r="F640" s="5"/>
      <c r="G640" s="24"/>
    </row>
    <row r="641" spans="1:7" x14ac:dyDescent="0.2">
      <c r="A641" s="5"/>
      <c r="B641" s="5"/>
      <c r="C641" s="5"/>
      <c r="D641" s="5"/>
      <c r="E641" s="5"/>
      <c r="F641" s="5"/>
      <c r="G641" s="24"/>
    </row>
    <row r="642" spans="1:7" x14ac:dyDescent="0.2">
      <c r="A642" s="5"/>
      <c r="B642" s="5"/>
      <c r="C642" s="5"/>
      <c r="D642" s="5"/>
      <c r="E642" s="5"/>
      <c r="F642" s="5"/>
      <c r="G642" s="24"/>
    </row>
    <row r="643" spans="1:7" x14ac:dyDescent="0.2">
      <c r="A643" s="5"/>
      <c r="B643" s="5"/>
      <c r="C643" s="5"/>
      <c r="D643" s="5"/>
      <c r="E643" s="5"/>
      <c r="F643" s="5"/>
      <c r="G643" s="24"/>
    </row>
    <row r="644" spans="1:7" x14ac:dyDescent="0.2">
      <c r="A644" s="5"/>
      <c r="B644" s="5"/>
      <c r="C644" s="5"/>
      <c r="D644" s="5"/>
      <c r="E644" s="5"/>
      <c r="F644" s="5"/>
      <c r="G644" s="24"/>
    </row>
    <row r="645" spans="1:7" x14ac:dyDescent="0.2">
      <c r="A645" s="5"/>
      <c r="B645" s="5"/>
      <c r="C645" s="5"/>
      <c r="D645" s="5"/>
      <c r="E645" s="5"/>
      <c r="F645" s="5"/>
      <c r="G645" s="24"/>
    </row>
    <row r="646" spans="1:7" x14ac:dyDescent="0.2">
      <c r="A646" s="5"/>
      <c r="B646" s="5"/>
      <c r="C646" s="5"/>
      <c r="D646" s="5"/>
      <c r="E646" s="5"/>
      <c r="F646" s="5"/>
      <c r="G646" s="24"/>
    </row>
    <row r="647" spans="1:7" x14ac:dyDescent="0.2">
      <c r="A647" s="5"/>
      <c r="B647" s="5"/>
      <c r="C647" s="5"/>
      <c r="D647" s="5"/>
      <c r="E647" s="5"/>
      <c r="F647" s="5"/>
      <c r="G647" s="24"/>
    </row>
    <row r="648" spans="1:7" x14ac:dyDescent="0.2">
      <c r="A648" s="5"/>
      <c r="B648" s="5"/>
      <c r="C648" s="5"/>
      <c r="D648" s="5"/>
      <c r="E648" s="5"/>
      <c r="F648" s="5"/>
      <c r="G648" s="24"/>
    </row>
    <row r="649" spans="1:7" x14ac:dyDescent="0.2">
      <c r="A649" s="5"/>
      <c r="B649" s="5"/>
      <c r="C649" s="5"/>
      <c r="D649" s="5"/>
      <c r="E649" s="5"/>
      <c r="F649" s="5"/>
      <c r="G649" s="24"/>
    </row>
    <row r="650" spans="1:7" x14ac:dyDescent="0.2">
      <c r="A650" s="5"/>
      <c r="B650" s="5"/>
      <c r="C650" s="5"/>
      <c r="D650" s="5"/>
      <c r="E650" s="5"/>
      <c r="F650" s="5"/>
      <c r="G650" s="24"/>
    </row>
    <row r="651" spans="1:7" x14ac:dyDescent="0.2">
      <c r="A651" s="5"/>
      <c r="B651" s="5"/>
      <c r="C651" s="5"/>
      <c r="D651" s="5"/>
      <c r="E651" s="5"/>
      <c r="F651" s="5"/>
      <c r="G651" s="24"/>
    </row>
    <row r="652" spans="1:7" x14ac:dyDescent="0.2">
      <c r="A652" s="5"/>
      <c r="B652" s="5"/>
      <c r="C652" s="5"/>
      <c r="D652" s="5"/>
      <c r="E652" s="5"/>
      <c r="F652" s="5"/>
      <c r="G652" s="24"/>
    </row>
    <row r="653" spans="1:7" x14ac:dyDescent="0.2">
      <c r="A653" s="5"/>
      <c r="B653" s="5"/>
      <c r="C653" s="5"/>
      <c r="D653" s="5"/>
      <c r="E653" s="5"/>
      <c r="F653" s="5"/>
      <c r="G653" s="24"/>
    </row>
    <row r="654" spans="1:7" x14ac:dyDescent="0.2">
      <c r="A654" s="5"/>
      <c r="B654" s="5"/>
      <c r="C654" s="5"/>
      <c r="D654" s="5"/>
      <c r="E654" s="5"/>
      <c r="F654" s="5"/>
      <c r="G654" s="24"/>
    </row>
    <row r="655" spans="1:7" x14ac:dyDescent="0.2">
      <c r="A655" s="5"/>
      <c r="B655" s="5"/>
      <c r="C655" s="5"/>
      <c r="D655" s="5"/>
      <c r="E655" s="5"/>
      <c r="F655" s="5"/>
      <c r="G655" s="24"/>
    </row>
    <row r="656" spans="1:7" x14ac:dyDescent="0.2">
      <c r="A656" s="5"/>
      <c r="B656" s="5"/>
      <c r="C656" s="5"/>
      <c r="D656" s="5"/>
      <c r="E656" s="5"/>
      <c r="F656" s="5"/>
      <c r="G656" s="24"/>
    </row>
    <row r="657" spans="1:7" x14ac:dyDescent="0.2">
      <c r="A657" s="5"/>
      <c r="B657" s="5"/>
      <c r="C657" s="5"/>
      <c r="D657" s="5"/>
      <c r="E657" s="5"/>
      <c r="F657" s="5"/>
      <c r="G657" s="24"/>
    </row>
    <row r="658" spans="1:7" x14ac:dyDescent="0.2">
      <c r="A658" s="5"/>
      <c r="B658" s="5"/>
      <c r="C658" s="5"/>
      <c r="D658" s="5"/>
      <c r="E658" s="5"/>
      <c r="F658" s="5"/>
      <c r="G658" s="24"/>
    </row>
    <row r="659" spans="1:7" x14ac:dyDescent="0.2">
      <c r="A659" s="5"/>
      <c r="B659" s="5"/>
      <c r="C659" s="5"/>
      <c r="D659" s="5"/>
      <c r="E659" s="5"/>
      <c r="F659" s="5"/>
      <c r="G659" s="24"/>
    </row>
    <row r="660" spans="1:7" x14ac:dyDescent="0.2">
      <c r="A660" s="5"/>
      <c r="B660" s="5"/>
      <c r="C660" s="5"/>
      <c r="D660" s="5"/>
      <c r="E660" s="5"/>
      <c r="F660" s="5"/>
      <c r="G660" s="24"/>
    </row>
    <row r="661" spans="1:7" x14ac:dyDescent="0.2">
      <c r="A661" s="5"/>
      <c r="B661" s="5"/>
      <c r="C661" s="5"/>
      <c r="D661" s="5"/>
      <c r="E661" s="5"/>
      <c r="F661" s="5"/>
      <c r="G661" s="24"/>
    </row>
    <row r="662" spans="1:7" x14ac:dyDescent="0.2">
      <c r="A662" s="5"/>
      <c r="B662" s="5"/>
      <c r="C662" s="5"/>
      <c r="D662" s="5"/>
      <c r="E662" s="5"/>
      <c r="F662" s="5"/>
      <c r="G662" s="24"/>
    </row>
    <row r="663" spans="1:7" x14ac:dyDescent="0.2">
      <c r="A663" s="5"/>
      <c r="B663" s="5"/>
      <c r="C663" s="5"/>
      <c r="D663" s="5"/>
      <c r="E663" s="5"/>
      <c r="F663" s="5"/>
      <c r="G663" s="24"/>
    </row>
    <row r="664" spans="1:7" x14ac:dyDescent="0.2">
      <c r="A664" s="5"/>
      <c r="B664" s="5"/>
      <c r="C664" s="5"/>
      <c r="D664" s="5"/>
      <c r="E664" s="5"/>
      <c r="F664" s="5"/>
      <c r="G664" s="24"/>
    </row>
    <row r="665" spans="1:7" x14ac:dyDescent="0.2">
      <c r="A665" s="5"/>
      <c r="B665" s="5"/>
      <c r="C665" s="5"/>
      <c r="D665" s="5"/>
      <c r="E665" s="5"/>
      <c r="F665" s="5"/>
      <c r="G665" s="24"/>
    </row>
    <row r="666" spans="1:7" x14ac:dyDescent="0.2">
      <c r="A666" s="5"/>
      <c r="B666" s="5"/>
      <c r="C666" s="5"/>
      <c r="D666" s="5"/>
      <c r="E666" s="5"/>
      <c r="F666" s="5"/>
      <c r="G666" s="24"/>
    </row>
    <row r="667" spans="1:7" x14ac:dyDescent="0.2">
      <c r="A667" s="5"/>
      <c r="B667" s="5"/>
      <c r="C667" s="5"/>
      <c r="D667" s="5"/>
      <c r="E667" s="5"/>
      <c r="F667" s="5"/>
      <c r="G667" s="24"/>
    </row>
    <row r="668" spans="1:7" x14ac:dyDescent="0.2">
      <c r="A668" s="5"/>
      <c r="B668" s="5"/>
      <c r="C668" s="5"/>
      <c r="D668" s="5"/>
      <c r="E668" s="5"/>
      <c r="F668" s="5"/>
      <c r="G668" s="24"/>
    </row>
    <row r="669" spans="1:7" x14ac:dyDescent="0.2">
      <c r="A669" s="5"/>
      <c r="B669" s="5"/>
      <c r="C669" s="5"/>
      <c r="D669" s="5"/>
      <c r="E669" s="5"/>
      <c r="F669" s="5"/>
      <c r="G669" s="24"/>
    </row>
    <row r="670" spans="1:7" x14ac:dyDescent="0.2">
      <c r="A670" s="5"/>
      <c r="B670" s="5"/>
      <c r="C670" s="5"/>
      <c r="D670" s="5"/>
      <c r="E670" s="5"/>
      <c r="F670" s="5"/>
      <c r="G670" s="24"/>
    </row>
    <row r="671" spans="1:7" x14ac:dyDescent="0.2">
      <c r="A671" s="5"/>
      <c r="B671" s="5"/>
      <c r="C671" s="5"/>
      <c r="D671" s="5"/>
      <c r="E671" s="5"/>
      <c r="F671" s="5"/>
      <c r="G671" s="24"/>
    </row>
    <row r="672" spans="1:7" x14ac:dyDescent="0.2">
      <c r="A672" s="5"/>
      <c r="B672" s="5"/>
      <c r="C672" s="5"/>
      <c r="D672" s="5"/>
      <c r="E672" s="5"/>
      <c r="F672" s="5"/>
      <c r="G672" s="24"/>
    </row>
    <row r="673" spans="1:7" x14ac:dyDescent="0.2">
      <c r="A673" s="5"/>
      <c r="B673" s="5"/>
      <c r="C673" s="5"/>
      <c r="D673" s="5"/>
      <c r="E673" s="5"/>
      <c r="F673" s="5"/>
      <c r="G673" s="24"/>
    </row>
    <row r="674" spans="1:7" x14ac:dyDescent="0.2">
      <c r="A674" s="5"/>
      <c r="B674" s="5"/>
      <c r="C674" s="5"/>
      <c r="D674" s="5"/>
      <c r="E674" s="5"/>
      <c r="F674" s="5"/>
      <c r="G674" s="24"/>
    </row>
    <row r="675" spans="1:7" x14ac:dyDescent="0.2">
      <c r="A675" s="5"/>
      <c r="B675" s="5"/>
      <c r="C675" s="5"/>
      <c r="D675" s="5"/>
      <c r="E675" s="5"/>
      <c r="F675" s="5"/>
      <c r="G675" s="24"/>
    </row>
    <row r="676" spans="1:7" x14ac:dyDescent="0.2">
      <c r="A676" s="5"/>
      <c r="B676" s="5"/>
      <c r="C676" s="5"/>
      <c r="D676" s="5"/>
      <c r="E676" s="5"/>
      <c r="F676" s="5"/>
      <c r="G676" s="24"/>
    </row>
    <row r="677" spans="1:7" x14ac:dyDescent="0.2">
      <c r="A677" s="5"/>
      <c r="B677" s="5"/>
      <c r="C677" s="5"/>
      <c r="D677" s="5"/>
      <c r="E677" s="5"/>
      <c r="F677" s="5"/>
      <c r="G677" s="24"/>
    </row>
    <row r="678" spans="1:7" x14ac:dyDescent="0.2">
      <c r="A678" s="5"/>
      <c r="B678" s="5"/>
      <c r="C678" s="5"/>
      <c r="D678" s="5"/>
      <c r="E678" s="5"/>
      <c r="F678" s="5"/>
      <c r="G678" s="24"/>
    </row>
    <row r="679" spans="1:7" x14ac:dyDescent="0.2">
      <c r="A679" s="5"/>
      <c r="B679" s="5"/>
      <c r="C679" s="5"/>
      <c r="D679" s="5"/>
      <c r="E679" s="5"/>
      <c r="F679" s="5"/>
      <c r="G679" s="24"/>
    </row>
    <row r="680" spans="1:7" x14ac:dyDescent="0.2">
      <c r="A680" s="5"/>
      <c r="B680" s="5"/>
      <c r="C680" s="5"/>
      <c r="D680" s="5"/>
      <c r="E680" s="5"/>
      <c r="F680" s="5"/>
      <c r="G680" s="24"/>
    </row>
    <row r="681" spans="1:7" x14ac:dyDescent="0.2">
      <c r="A681" s="5"/>
      <c r="B681" s="5"/>
      <c r="C681" s="5"/>
      <c r="D681" s="5"/>
      <c r="E681" s="5"/>
      <c r="F681" s="5"/>
      <c r="G681" s="24"/>
    </row>
    <row r="682" spans="1:7" x14ac:dyDescent="0.2">
      <c r="A682" s="5"/>
      <c r="B682" s="5"/>
      <c r="C682" s="5"/>
      <c r="D682" s="5"/>
      <c r="E682" s="5"/>
      <c r="F682" s="5"/>
      <c r="G682" s="24"/>
    </row>
    <row r="683" spans="1:7" x14ac:dyDescent="0.2">
      <c r="A683" s="5"/>
      <c r="B683" s="5"/>
      <c r="C683" s="5"/>
      <c r="D683" s="5"/>
      <c r="E683" s="5"/>
      <c r="F683" s="5"/>
      <c r="G683" s="24"/>
    </row>
    <row r="684" spans="1:7" x14ac:dyDescent="0.2">
      <c r="A684" s="5"/>
      <c r="B684" s="5"/>
      <c r="C684" s="5"/>
      <c r="D684" s="5"/>
      <c r="E684" s="5"/>
      <c r="F684" s="5"/>
      <c r="G684" s="24"/>
    </row>
    <row r="685" spans="1:7" x14ac:dyDescent="0.2">
      <c r="A685" s="5"/>
      <c r="B685" s="5"/>
      <c r="C685" s="5"/>
      <c r="D685" s="5"/>
      <c r="E685" s="5"/>
      <c r="F685" s="5"/>
      <c r="G685" s="24"/>
    </row>
    <row r="686" spans="1:7" x14ac:dyDescent="0.2">
      <c r="A686" s="5"/>
      <c r="B686" s="5"/>
      <c r="C686" s="5"/>
      <c r="D686" s="5"/>
      <c r="E686" s="5"/>
      <c r="F686" s="5"/>
      <c r="G686" s="24"/>
    </row>
    <row r="687" spans="1:7" x14ac:dyDescent="0.2">
      <c r="A687" s="5"/>
      <c r="B687" s="5"/>
      <c r="C687" s="5"/>
      <c r="D687" s="5"/>
      <c r="E687" s="5"/>
      <c r="F687" s="5"/>
      <c r="G687" s="24"/>
    </row>
    <row r="688" spans="1:7" x14ac:dyDescent="0.2">
      <c r="A688" s="5"/>
      <c r="B688" s="5"/>
      <c r="C688" s="5"/>
      <c r="D688" s="5"/>
      <c r="E688" s="5"/>
      <c r="F688" s="5"/>
      <c r="G688" s="24"/>
    </row>
    <row r="689" spans="1:7" x14ac:dyDescent="0.2">
      <c r="A689" s="5"/>
      <c r="B689" s="5"/>
      <c r="C689" s="5"/>
      <c r="D689" s="5"/>
      <c r="E689" s="5"/>
      <c r="F689" s="5"/>
      <c r="G689" s="24"/>
    </row>
    <row r="690" spans="1:7" x14ac:dyDescent="0.2">
      <c r="A690" s="5"/>
      <c r="B690" s="5"/>
      <c r="C690" s="5"/>
      <c r="D690" s="5"/>
      <c r="E690" s="5"/>
      <c r="F690" s="5"/>
      <c r="G690" s="24"/>
    </row>
    <row r="691" spans="1:7" x14ac:dyDescent="0.2">
      <c r="A691" s="5"/>
      <c r="B691" s="5"/>
      <c r="C691" s="5"/>
      <c r="D691" s="5"/>
      <c r="E691" s="5"/>
      <c r="F691" s="5"/>
      <c r="G691" s="24"/>
    </row>
    <row r="692" spans="1:7" x14ac:dyDescent="0.2">
      <c r="A692" s="5"/>
      <c r="B692" s="5"/>
      <c r="C692" s="5"/>
      <c r="D692" s="5"/>
      <c r="E692" s="5"/>
      <c r="F692" s="5"/>
      <c r="G692" s="24"/>
    </row>
    <row r="693" spans="1:7" x14ac:dyDescent="0.2">
      <c r="A693" s="5"/>
      <c r="B693" s="5"/>
      <c r="C693" s="5"/>
      <c r="D693" s="5"/>
      <c r="E693" s="5"/>
      <c r="F693" s="5"/>
      <c r="G693" s="24"/>
    </row>
    <row r="694" spans="1:7" x14ac:dyDescent="0.2">
      <c r="A694" s="5"/>
      <c r="B694" s="5"/>
      <c r="C694" s="5"/>
      <c r="D694" s="5"/>
      <c r="E694" s="5"/>
      <c r="F694" s="5"/>
      <c r="G694" s="24"/>
    </row>
    <row r="695" spans="1:7" x14ac:dyDescent="0.2">
      <c r="A695" s="5"/>
      <c r="B695" s="5"/>
      <c r="C695" s="5"/>
      <c r="D695" s="5"/>
      <c r="E695" s="5"/>
      <c r="F695" s="5"/>
      <c r="G695" s="24"/>
    </row>
    <row r="696" spans="1:7" x14ac:dyDescent="0.2">
      <c r="A696" s="5"/>
      <c r="B696" s="5"/>
      <c r="C696" s="5"/>
      <c r="D696" s="5"/>
      <c r="E696" s="5"/>
      <c r="F696" s="5"/>
      <c r="G696" s="24"/>
    </row>
    <row r="697" spans="1:7" x14ac:dyDescent="0.2">
      <c r="A697" s="5"/>
      <c r="B697" s="5"/>
      <c r="C697" s="5"/>
      <c r="D697" s="5"/>
      <c r="E697" s="5"/>
      <c r="F697" s="5"/>
      <c r="G697" s="24"/>
    </row>
    <row r="698" spans="1:7" x14ac:dyDescent="0.2">
      <c r="A698" s="5"/>
      <c r="B698" s="5"/>
      <c r="C698" s="5"/>
      <c r="D698" s="5"/>
      <c r="E698" s="5"/>
      <c r="F698" s="5"/>
      <c r="G698" s="24"/>
    </row>
    <row r="699" spans="1:7" x14ac:dyDescent="0.2">
      <c r="A699" s="5"/>
      <c r="B699" s="5"/>
      <c r="C699" s="5"/>
      <c r="D699" s="5"/>
      <c r="E699" s="5"/>
      <c r="F699" s="5"/>
      <c r="G699" s="24"/>
    </row>
    <row r="700" spans="1:7" x14ac:dyDescent="0.2">
      <c r="A700" s="5"/>
      <c r="B700" s="5"/>
      <c r="C700" s="5"/>
      <c r="D700" s="5"/>
      <c r="E700" s="5"/>
      <c r="F700" s="5"/>
      <c r="G700" s="24"/>
    </row>
    <row r="701" spans="1:7" x14ac:dyDescent="0.2">
      <c r="A701" s="5"/>
      <c r="B701" s="5"/>
      <c r="C701" s="5"/>
      <c r="D701" s="5"/>
      <c r="E701" s="5"/>
      <c r="F701" s="5"/>
      <c r="G701" s="24"/>
    </row>
    <row r="702" spans="1:7" x14ac:dyDescent="0.2">
      <c r="A702" s="5"/>
      <c r="B702" s="5"/>
      <c r="C702" s="5"/>
      <c r="D702" s="5"/>
      <c r="E702" s="5"/>
      <c r="F702" s="5"/>
      <c r="G702" s="24"/>
    </row>
    <row r="703" spans="1:7" x14ac:dyDescent="0.2">
      <c r="A703" s="5"/>
      <c r="B703" s="5"/>
      <c r="C703" s="5"/>
      <c r="D703" s="5"/>
      <c r="E703" s="5"/>
      <c r="F703" s="5"/>
      <c r="G703" s="24"/>
    </row>
    <row r="704" spans="1:7" x14ac:dyDescent="0.2">
      <c r="A704" s="5"/>
      <c r="B704" s="5"/>
      <c r="C704" s="5"/>
      <c r="D704" s="5"/>
      <c r="E704" s="5"/>
      <c r="F704" s="5"/>
      <c r="G704" s="24"/>
    </row>
    <row r="705" spans="1:7" x14ac:dyDescent="0.2">
      <c r="A705" s="5"/>
      <c r="B705" s="5"/>
      <c r="C705" s="5"/>
      <c r="D705" s="5"/>
      <c r="E705" s="5"/>
      <c r="F705" s="5"/>
      <c r="G705" s="24"/>
    </row>
    <row r="706" spans="1:7" x14ac:dyDescent="0.2">
      <c r="A706" s="5"/>
      <c r="B706" s="5"/>
      <c r="C706" s="5"/>
      <c r="D706" s="5"/>
      <c r="E706" s="5"/>
      <c r="F706" s="5"/>
      <c r="G706" s="24"/>
    </row>
    <row r="707" spans="1:7" x14ac:dyDescent="0.2">
      <c r="A707" s="5"/>
      <c r="B707" s="5"/>
      <c r="C707" s="5"/>
      <c r="D707" s="5"/>
      <c r="E707" s="5"/>
      <c r="F707" s="5"/>
      <c r="G707" s="24"/>
    </row>
    <row r="708" spans="1:7" x14ac:dyDescent="0.2">
      <c r="A708" s="5"/>
      <c r="B708" s="5"/>
      <c r="C708" s="5"/>
      <c r="D708" s="5"/>
      <c r="E708" s="5"/>
      <c r="F708" s="5"/>
      <c r="G708" s="24"/>
    </row>
    <row r="709" spans="1:7" x14ac:dyDescent="0.2">
      <c r="A709" s="5"/>
      <c r="B709" s="5"/>
      <c r="C709" s="5"/>
      <c r="D709" s="5"/>
      <c r="E709" s="5"/>
      <c r="F709" s="5"/>
      <c r="G709" s="24"/>
    </row>
    <row r="710" spans="1:7" x14ac:dyDescent="0.2">
      <c r="A710" s="5"/>
      <c r="B710" s="5"/>
      <c r="C710" s="5"/>
      <c r="D710" s="5"/>
      <c r="E710" s="5"/>
      <c r="F710" s="5"/>
      <c r="G710" s="24"/>
    </row>
    <row r="711" spans="1:7" x14ac:dyDescent="0.2">
      <c r="A711" s="5"/>
      <c r="B711" s="5"/>
      <c r="C711" s="5"/>
      <c r="D711" s="5"/>
      <c r="E711" s="5"/>
      <c r="F711" s="5"/>
      <c r="G711" s="24"/>
    </row>
    <row r="712" spans="1:7" x14ac:dyDescent="0.2">
      <c r="A712" s="5"/>
      <c r="B712" s="5"/>
      <c r="C712" s="5"/>
      <c r="D712" s="5"/>
      <c r="E712" s="5"/>
      <c r="F712" s="5"/>
      <c r="G712" s="24"/>
    </row>
    <row r="713" spans="1:7" x14ac:dyDescent="0.2">
      <c r="A713" s="5"/>
      <c r="B713" s="5"/>
      <c r="C713" s="5"/>
      <c r="D713" s="5"/>
      <c r="E713" s="5"/>
      <c r="F713" s="5"/>
      <c r="G713" s="24"/>
    </row>
    <row r="714" spans="1:7" x14ac:dyDescent="0.2">
      <c r="A714" s="5"/>
      <c r="B714" s="5"/>
      <c r="C714" s="5"/>
      <c r="D714" s="5"/>
      <c r="E714" s="5"/>
      <c r="F714" s="5"/>
      <c r="G714" s="24"/>
    </row>
    <row r="715" spans="1:7" x14ac:dyDescent="0.2">
      <c r="A715" s="5"/>
      <c r="B715" s="5"/>
      <c r="C715" s="5"/>
      <c r="D715" s="5"/>
      <c r="E715" s="5"/>
      <c r="F715" s="5"/>
      <c r="G715" s="24"/>
    </row>
    <row r="716" spans="1:7" x14ac:dyDescent="0.2">
      <c r="A716" s="5"/>
      <c r="B716" s="5"/>
      <c r="C716" s="5"/>
      <c r="D716" s="5"/>
      <c r="E716" s="5"/>
      <c r="F716" s="5"/>
      <c r="G716" s="24"/>
    </row>
    <row r="717" spans="1:7" x14ac:dyDescent="0.2">
      <c r="A717" s="5"/>
      <c r="B717" s="5"/>
      <c r="C717" s="5"/>
      <c r="D717" s="5"/>
      <c r="E717" s="5"/>
      <c r="F717" s="5"/>
      <c r="G717" s="24"/>
    </row>
    <row r="718" spans="1:7" x14ac:dyDescent="0.2">
      <c r="A718" s="5"/>
      <c r="B718" s="5"/>
      <c r="C718" s="5"/>
      <c r="D718" s="5"/>
      <c r="E718" s="5"/>
      <c r="F718" s="5"/>
      <c r="G718" s="24"/>
    </row>
    <row r="719" spans="1:7" x14ac:dyDescent="0.2">
      <c r="A719" s="5"/>
      <c r="B719" s="5"/>
      <c r="C719" s="5"/>
      <c r="D719" s="5"/>
      <c r="E719" s="5"/>
      <c r="F719" s="5"/>
      <c r="G719" s="24"/>
    </row>
    <row r="720" spans="1:7" x14ac:dyDescent="0.2">
      <c r="A720" s="5"/>
      <c r="B720" s="5"/>
      <c r="C720" s="5"/>
      <c r="D720" s="5"/>
      <c r="E720" s="5"/>
      <c r="F720" s="5"/>
      <c r="G720" s="24"/>
    </row>
    <row r="721" spans="1:7" x14ac:dyDescent="0.2">
      <c r="A721" s="5"/>
      <c r="B721" s="5"/>
      <c r="C721" s="5"/>
      <c r="D721" s="5"/>
      <c r="E721" s="5"/>
      <c r="F721" s="5"/>
      <c r="G721" s="24"/>
    </row>
    <row r="722" spans="1:7" x14ac:dyDescent="0.2">
      <c r="A722" s="5"/>
      <c r="B722" s="5"/>
      <c r="C722" s="5"/>
      <c r="D722" s="5"/>
      <c r="E722" s="5"/>
      <c r="F722" s="5"/>
      <c r="G722" s="24"/>
    </row>
    <row r="723" spans="1:7" x14ac:dyDescent="0.2">
      <c r="A723" s="5"/>
      <c r="B723" s="5"/>
      <c r="C723" s="5"/>
      <c r="D723" s="5"/>
      <c r="E723" s="5"/>
      <c r="F723" s="5"/>
      <c r="G723" s="24"/>
    </row>
    <row r="724" spans="1:7" x14ac:dyDescent="0.2">
      <c r="A724" s="5"/>
      <c r="B724" s="5"/>
      <c r="C724" s="5"/>
      <c r="D724" s="5"/>
      <c r="E724" s="5"/>
      <c r="F724" s="5"/>
      <c r="G724" s="24"/>
    </row>
    <row r="725" spans="1:7" x14ac:dyDescent="0.2">
      <c r="A725" s="5"/>
      <c r="B725" s="5"/>
      <c r="C725" s="5"/>
      <c r="D725" s="5"/>
      <c r="E725" s="5"/>
      <c r="F725" s="5"/>
      <c r="G725" s="24"/>
    </row>
    <row r="726" spans="1:7" x14ac:dyDescent="0.2">
      <c r="A726" s="5"/>
      <c r="B726" s="5"/>
      <c r="C726" s="5"/>
      <c r="D726" s="5"/>
      <c r="E726" s="5"/>
      <c r="F726" s="5"/>
      <c r="G726" s="24"/>
    </row>
    <row r="727" spans="1:7" x14ac:dyDescent="0.2">
      <c r="A727" s="5"/>
      <c r="B727" s="5"/>
      <c r="C727" s="5"/>
      <c r="D727" s="5"/>
      <c r="E727" s="5"/>
      <c r="F727" s="5"/>
      <c r="G727" s="24"/>
    </row>
    <row r="728" spans="1:7" x14ac:dyDescent="0.2">
      <c r="A728" s="5"/>
      <c r="B728" s="5"/>
      <c r="C728" s="5"/>
      <c r="D728" s="5"/>
      <c r="E728" s="5"/>
      <c r="F728" s="5"/>
      <c r="G728" s="24"/>
    </row>
    <row r="729" spans="1:7" x14ac:dyDescent="0.2">
      <c r="A729" s="5"/>
      <c r="B729" s="5"/>
      <c r="C729" s="5"/>
      <c r="D729" s="5"/>
      <c r="E729" s="5"/>
      <c r="F729" s="5"/>
      <c r="G729" s="24"/>
    </row>
    <row r="730" spans="1:7" x14ac:dyDescent="0.2">
      <c r="A730" s="5"/>
      <c r="B730" s="5"/>
      <c r="C730" s="5"/>
      <c r="D730" s="5"/>
      <c r="E730" s="5"/>
      <c r="F730" s="5"/>
      <c r="G730" s="24"/>
    </row>
    <row r="731" spans="1:7" x14ac:dyDescent="0.2">
      <c r="A731" s="5"/>
      <c r="B731" s="5"/>
      <c r="C731" s="5"/>
      <c r="D731" s="5"/>
      <c r="E731" s="5"/>
      <c r="F731" s="5"/>
      <c r="G731" s="24"/>
    </row>
    <row r="732" spans="1:7" x14ac:dyDescent="0.2">
      <c r="A732" s="5"/>
      <c r="B732" s="5"/>
      <c r="C732" s="5"/>
      <c r="D732" s="5"/>
      <c r="E732" s="5"/>
      <c r="F732" s="5"/>
      <c r="G732" s="24"/>
    </row>
    <row r="733" spans="1:7" x14ac:dyDescent="0.2">
      <c r="A733" s="5"/>
      <c r="B733" s="5"/>
      <c r="C733" s="5"/>
      <c r="D733" s="5"/>
      <c r="E733" s="5"/>
      <c r="F733" s="5"/>
      <c r="G733" s="24"/>
    </row>
    <row r="734" spans="1:7" x14ac:dyDescent="0.2">
      <c r="A734" s="5"/>
      <c r="B734" s="5"/>
      <c r="C734" s="5"/>
      <c r="D734" s="5"/>
      <c r="E734" s="5"/>
      <c r="F734" s="5"/>
      <c r="G734" s="24"/>
    </row>
    <row r="735" spans="1:7" x14ac:dyDescent="0.2">
      <c r="A735" s="5"/>
      <c r="B735" s="5"/>
      <c r="C735" s="5"/>
      <c r="D735" s="5"/>
      <c r="E735" s="5"/>
      <c r="F735" s="5"/>
      <c r="G735" s="24"/>
    </row>
    <row r="736" spans="1:7" x14ac:dyDescent="0.2">
      <c r="A736" s="5"/>
      <c r="B736" s="5"/>
      <c r="C736" s="5"/>
      <c r="D736" s="5"/>
      <c r="E736" s="5"/>
      <c r="F736" s="5"/>
      <c r="G736" s="24"/>
    </row>
    <row r="737" spans="1:7" x14ac:dyDescent="0.2">
      <c r="A737" s="5"/>
      <c r="B737" s="5"/>
      <c r="C737" s="5"/>
      <c r="D737" s="5"/>
      <c r="E737" s="5"/>
      <c r="F737" s="5"/>
      <c r="G737" s="24"/>
    </row>
    <row r="738" spans="1:7" x14ac:dyDescent="0.2">
      <c r="A738" s="5"/>
      <c r="B738" s="5"/>
      <c r="C738" s="5"/>
      <c r="D738" s="5"/>
      <c r="E738" s="5"/>
      <c r="F738" s="5"/>
      <c r="G738" s="24"/>
    </row>
    <row r="739" spans="1:7" x14ac:dyDescent="0.2">
      <c r="A739" s="5"/>
      <c r="B739" s="5"/>
      <c r="C739" s="5"/>
      <c r="D739" s="5"/>
      <c r="E739" s="5"/>
      <c r="F739" s="5"/>
      <c r="G739" s="24"/>
    </row>
    <row r="740" spans="1:7" x14ac:dyDescent="0.2">
      <c r="A740" s="5"/>
      <c r="B740" s="5"/>
      <c r="C740" s="5"/>
      <c r="D740" s="5"/>
      <c r="E740" s="5"/>
      <c r="F740" s="5"/>
      <c r="G740" s="24"/>
    </row>
    <row r="741" spans="1:7" x14ac:dyDescent="0.2">
      <c r="A741" s="5"/>
      <c r="B741" s="5"/>
      <c r="C741" s="5"/>
      <c r="D741" s="5"/>
      <c r="E741" s="5"/>
      <c r="F741" s="5"/>
      <c r="G741" s="24"/>
    </row>
    <row r="742" spans="1:7" x14ac:dyDescent="0.2">
      <c r="A742" s="5"/>
      <c r="B742" s="5"/>
      <c r="C742" s="5"/>
      <c r="D742" s="5"/>
      <c r="E742" s="5"/>
      <c r="F742" s="5"/>
      <c r="G742" s="24"/>
    </row>
    <row r="743" spans="1:7" x14ac:dyDescent="0.2">
      <c r="A743" s="5"/>
      <c r="B743" s="5"/>
      <c r="C743" s="5"/>
      <c r="D743" s="5"/>
      <c r="E743" s="5"/>
      <c r="F743" s="5"/>
      <c r="G743" s="24"/>
    </row>
    <row r="744" spans="1:7" x14ac:dyDescent="0.2">
      <c r="A744" s="5"/>
      <c r="B744" s="5"/>
      <c r="C744" s="5"/>
      <c r="D744" s="5"/>
      <c r="E744" s="5"/>
      <c r="F744" s="5"/>
      <c r="G744" s="24"/>
    </row>
    <row r="745" spans="1:7" x14ac:dyDescent="0.2">
      <c r="A745" s="5"/>
      <c r="B745" s="5"/>
      <c r="C745" s="5"/>
      <c r="D745" s="5"/>
      <c r="E745" s="5"/>
      <c r="F745" s="5"/>
      <c r="G745" s="24"/>
    </row>
    <row r="746" spans="1:7" x14ac:dyDescent="0.2">
      <c r="A746" s="5"/>
      <c r="B746" s="5"/>
      <c r="C746" s="5"/>
      <c r="D746" s="5"/>
      <c r="E746" s="5"/>
      <c r="F746" s="5"/>
      <c r="G746" s="24"/>
    </row>
    <row r="747" spans="1:7" x14ac:dyDescent="0.2">
      <c r="A747" s="5"/>
      <c r="B747" s="5"/>
      <c r="C747" s="5"/>
      <c r="D747" s="5"/>
      <c r="E747" s="5"/>
      <c r="F747" s="5"/>
      <c r="G747" s="24"/>
    </row>
    <row r="748" spans="1:7" x14ac:dyDescent="0.2">
      <c r="A748" s="5"/>
      <c r="B748" s="5"/>
      <c r="C748" s="5"/>
      <c r="D748" s="5"/>
      <c r="E748" s="5"/>
      <c r="F748" s="5"/>
      <c r="G748" s="24"/>
    </row>
    <row r="749" spans="1:7" x14ac:dyDescent="0.2">
      <c r="A749" s="5"/>
      <c r="B749" s="5"/>
      <c r="C749" s="5"/>
      <c r="D749" s="5"/>
      <c r="E749" s="5"/>
      <c r="F749" s="5"/>
      <c r="G749" s="24"/>
    </row>
    <row r="750" spans="1:7" x14ac:dyDescent="0.2">
      <c r="A750" s="5"/>
      <c r="B750" s="5"/>
      <c r="C750" s="5"/>
      <c r="D750" s="5"/>
      <c r="E750" s="5"/>
      <c r="F750" s="5"/>
      <c r="G750" s="24"/>
    </row>
    <row r="751" spans="1:7" x14ac:dyDescent="0.2">
      <c r="A751" s="5"/>
      <c r="B751" s="5"/>
      <c r="C751" s="5"/>
      <c r="D751" s="5"/>
      <c r="E751" s="5"/>
      <c r="F751" s="5"/>
      <c r="G751" s="24"/>
    </row>
    <row r="752" spans="1:7" x14ac:dyDescent="0.2">
      <c r="A752" s="5"/>
      <c r="B752" s="5"/>
      <c r="C752" s="5"/>
      <c r="D752" s="5"/>
      <c r="E752" s="5"/>
      <c r="F752" s="5"/>
      <c r="G752" s="24"/>
    </row>
    <row r="753" spans="1:7" x14ac:dyDescent="0.2">
      <c r="A753" s="5"/>
      <c r="B753" s="5"/>
      <c r="C753" s="5"/>
      <c r="D753" s="5"/>
      <c r="E753" s="5"/>
      <c r="F753" s="5"/>
      <c r="G753" s="24"/>
    </row>
    <row r="754" spans="1:7" x14ac:dyDescent="0.2">
      <c r="A754" s="5"/>
      <c r="B754" s="5"/>
      <c r="C754" s="5"/>
      <c r="D754" s="5"/>
      <c r="E754" s="5"/>
      <c r="F754" s="5"/>
      <c r="G754" s="24"/>
    </row>
    <row r="755" spans="1:7" x14ac:dyDescent="0.2">
      <c r="A755" s="5"/>
      <c r="B755" s="5"/>
      <c r="C755" s="5"/>
      <c r="D755" s="5"/>
      <c r="E755" s="5"/>
      <c r="F755" s="5"/>
      <c r="G755" s="24"/>
    </row>
    <row r="756" spans="1:7" x14ac:dyDescent="0.2">
      <c r="A756" s="5"/>
      <c r="B756" s="5"/>
      <c r="C756" s="5"/>
      <c r="D756" s="5"/>
      <c r="E756" s="5"/>
      <c r="F756" s="5"/>
      <c r="G756" s="24"/>
    </row>
    <row r="757" spans="1:7" x14ac:dyDescent="0.2">
      <c r="A757" s="5"/>
      <c r="B757" s="5"/>
      <c r="C757" s="5"/>
      <c r="D757" s="5"/>
      <c r="E757" s="5"/>
      <c r="F757" s="5"/>
      <c r="G757" s="24"/>
    </row>
    <row r="758" spans="1:7" x14ac:dyDescent="0.2">
      <c r="A758" s="5"/>
      <c r="B758" s="5"/>
      <c r="C758" s="5"/>
      <c r="D758" s="5"/>
      <c r="E758" s="5"/>
      <c r="F758" s="5"/>
      <c r="G758" s="24"/>
    </row>
    <row r="759" spans="1:7" x14ac:dyDescent="0.2">
      <c r="A759" s="5"/>
      <c r="B759" s="5"/>
      <c r="C759" s="5"/>
      <c r="D759" s="5"/>
      <c r="E759" s="5"/>
      <c r="F759" s="5"/>
      <c r="G759" s="24"/>
    </row>
    <row r="760" spans="1:7" x14ac:dyDescent="0.2">
      <c r="A760" s="5"/>
      <c r="B760" s="5"/>
      <c r="C760" s="5"/>
      <c r="D760" s="5"/>
      <c r="E760" s="5"/>
      <c r="F760" s="5"/>
      <c r="G760" s="24"/>
    </row>
    <row r="761" spans="1:7" x14ac:dyDescent="0.2">
      <c r="A761" s="5"/>
      <c r="B761" s="5"/>
      <c r="C761" s="5"/>
      <c r="D761" s="5"/>
      <c r="E761" s="5"/>
      <c r="F761" s="5"/>
      <c r="G761" s="24"/>
    </row>
    <row r="762" spans="1:7" x14ac:dyDescent="0.2">
      <c r="A762" s="5"/>
      <c r="B762" s="5"/>
      <c r="C762" s="5"/>
      <c r="D762" s="5"/>
      <c r="E762" s="5"/>
      <c r="F762" s="5"/>
      <c r="G762" s="24"/>
    </row>
    <row r="763" spans="1:7" x14ac:dyDescent="0.2">
      <c r="A763" s="5"/>
      <c r="B763" s="5"/>
      <c r="C763" s="5"/>
      <c r="D763" s="5"/>
      <c r="E763" s="5"/>
      <c r="F763" s="5"/>
      <c r="G763" s="24"/>
    </row>
    <row r="764" spans="1:7" x14ac:dyDescent="0.2">
      <c r="A764" s="5"/>
      <c r="B764" s="5"/>
      <c r="C764" s="5"/>
      <c r="D764" s="5"/>
      <c r="E764" s="5"/>
      <c r="F764" s="5"/>
      <c r="G764" s="24"/>
    </row>
    <row r="765" spans="1:7" x14ac:dyDescent="0.2">
      <c r="A765" s="5"/>
      <c r="B765" s="5"/>
      <c r="C765" s="5"/>
      <c r="D765" s="5"/>
      <c r="E765" s="5"/>
      <c r="F765" s="5"/>
      <c r="G765" s="24"/>
    </row>
    <row r="766" spans="1:7" x14ac:dyDescent="0.2">
      <c r="A766" s="5"/>
      <c r="B766" s="5"/>
      <c r="C766" s="5"/>
      <c r="D766" s="5"/>
      <c r="E766" s="5"/>
      <c r="F766" s="5"/>
      <c r="G766" s="24"/>
    </row>
    <row r="767" spans="1:7" x14ac:dyDescent="0.2">
      <c r="A767" s="5"/>
      <c r="B767" s="5"/>
      <c r="C767" s="5"/>
      <c r="D767" s="5"/>
      <c r="E767" s="5"/>
      <c r="F767" s="5"/>
      <c r="G767" s="24"/>
    </row>
    <row r="768" spans="1:7" x14ac:dyDescent="0.2">
      <c r="A768" s="5"/>
      <c r="B768" s="5"/>
      <c r="C768" s="5"/>
      <c r="D768" s="5"/>
      <c r="E768" s="5"/>
      <c r="F768" s="5"/>
      <c r="G768" s="24"/>
    </row>
    <row r="769" spans="1:7" x14ac:dyDescent="0.2">
      <c r="A769" s="5"/>
      <c r="B769" s="5"/>
      <c r="C769" s="5"/>
      <c r="D769" s="5"/>
      <c r="E769" s="5"/>
      <c r="F769" s="5"/>
      <c r="G769" s="24"/>
    </row>
    <row r="770" spans="1:7" x14ac:dyDescent="0.2">
      <c r="A770" s="5"/>
      <c r="B770" s="5"/>
      <c r="C770" s="5"/>
      <c r="D770" s="5"/>
      <c r="E770" s="5"/>
      <c r="F770" s="5"/>
      <c r="G770" s="24"/>
    </row>
    <row r="771" spans="1:7" x14ac:dyDescent="0.2">
      <c r="A771" s="5"/>
      <c r="B771" s="5"/>
      <c r="C771" s="5"/>
      <c r="D771" s="5"/>
      <c r="E771" s="5"/>
      <c r="F771" s="5"/>
      <c r="G771" s="24"/>
    </row>
    <row r="772" spans="1:7" x14ac:dyDescent="0.2">
      <c r="A772" s="5"/>
      <c r="B772" s="5"/>
      <c r="C772" s="5"/>
      <c r="D772" s="5"/>
      <c r="E772" s="5"/>
      <c r="F772" s="5"/>
      <c r="G772" s="24"/>
    </row>
    <row r="773" spans="1:7" x14ac:dyDescent="0.2">
      <c r="A773" s="5"/>
      <c r="B773" s="5"/>
      <c r="C773" s="5"/>
      <c r="D773" s="5"/>
      <c r="E773" s="5"/>
      <c r="F773" s="5"/>
      <c r="G773" s="24"/>
    </row>
    <row r="774" spans="1:7" x14ac:dyDescent="0.2">
      <c r="A774" s="5"/>
      <c r="B774" s="5"/>
      <c r="C774" s="5"/>
      <c r="D774" s="5"/>
      <c r="E774" s="5"/>
      <c r="F774" s="5"/>
      <c r="G774" s="24"/>
    </row>
    <row r="775" spans="1:7" x14ac:dyDescent="0.2">
      <c r="A775" s="5"/>
      <c r="B775" s="5"/>
      <c r="C775" s="5"/>
      <c r="D775" s="5"/>
      <c r="E775" s="5"/>
      <c r="F775" s="5"/>
      <c r="G775" s="24"/>
    </row>
    <row r="776" spans="1:7" x14ac:dyDescent="0.2">
      <c r="A776" s="5"/>
      <c r="B776" s="5"/>
      <c r="C776" s="5"/>
      <c r="D776" s="5"/>
      <c r="E776" s="5"/>
      <c r="F776" s="5"/>
      <c r="G776" s="24"/>
    </row>
    <row r="777" spans="1:7" x14ac:dyDescent="0.2">
      <c r="A777" s="5"/>
      <c r="B777" s="5"/>
      <c r="C777" s="5"/>
      <c r="D777" s="5"/>
      <c r="E777" s="5"/>
      <c r="F777" s="5"/>
      <c r="G777" s="24"/>
    </row>
    <row r="778" spans="1:7" x14ac:dyDescent="0.2">
      <c r="A778" s="5"/>
      <c r="B778" s="5"/>
      <c r="C778" s="5"/>
      <c r="D778" s="5"/>
      <c r="E778" s="5"/>
      <c r="F778" s="5"/>
      <c r="G778" s="24"/>
    </row>
    <row r="779" spans="1:7" x14ac:dyDescent="0.2">
      <c r="A779" s="5"/>
      <c r="B779" s="5"/>
      <c r="C779" s="5"/>
      <c r="D779" s="5"/>
      <c r="E779" s="5"/>
      <c r="F779" s="5"/>
      <c r="G779" s="24"/>
    </row>
    <row r="780" spans="1:7" x14ac:dyDescent="0.2">
      <c r="A780" s="5"/>
      <c r="B780" s="5"/>
      <c r="C780" s="5"/>
      <c r="D780" s="5"/>
      <c r="E780" s="5"/>
      <c r="F780" s="5"/>
      <c r="G780" s="24"/>
    </row>
    <row r="781" spans="1:7" x14ac:dyDescent="0.2">
      <c r="A781" s="5"/>
      <c r="B781" s="5"/>
      <c r="C781" s="5"/>
      <c r="D781" s="5"/>
      <c r="E781" s="5"/>
      <c r="F781" s="5"/>
      <c r="G781" s="24"/>
    </row>
    <row r="782" spans="1:7" x14ac:dyDescent="0.2">
      <c r="A782" s="5"/>
      <c r="B782" s="5"/>
      <c r="C782" s="5"/>
      <c r="D782" s="5"/>
      <c r="E782" s="5"/>
      <c r="F782" s="5"/>
      <c r="G782" s="24"/>
    </row>
    <row r="783" spans="1:7" x14ac:dyDescent="0.2">
      <c r="A783" s="5"/>
      <c r="B783" s="5"/>
      <c r="C783" s="5"/>
      <c r="D783" s="5"/>
      <c r="E783" s="5"/>
      <c r="F783" s="5"/>
      <c r="G783" s="24"/>
    </row>
    <row r="784" spans="1:7" x14ac:dyDescent="0.2">
      <c r="A784" s="5"/>
      <c r="B784" s="5"/>
      <c r="C784" s="5"/>
      <c r="D784" s="5"/>
      <c r="E784" s="5"/>
      <c r="F784" s="5"/>
      <c r="G784" s="24"/>
    </row>
    <row r="785" spans="1:7" x14ac:dyDescent="0.2">
      <c r="A785" s="5"/>
      <c r="B785" s="5"/>
      <c r="C785" s="5"/>
      <c r="D785" s="5"/>
      <c r="E785" s="5"/>
      <c r="F785" s="5"/>
      <c r="G785" s="24"/>
    </row>
    <row r="786" spans="1:7" x14ac:dyDescent="0.2">
      <c r="A786" s="5"/>
      <c r="B786" s="5"/>
      <c r="C786" s="5"/>
      <c r="D786" s="5"/>
      <c r="E786" s="5"/>
      <c r="F786" s="5"/>
      <c r="G786" s="24"/>
    </row>
    <row r="787" spans="1:7" x14ac:dyDescent="0.2">
      <c r="A787" s="5"/>
      <c r="B787" s="5"/>
      <c r="C787" s="5"/>
      <c r="D787" s="5"/>
      <c r="E787" s="5"/>
      <c r="F787" s="5"/>
      <c r="G787" s="24"/>
    </row>
    <row r="788" spans="1:7" x14ac:dyDescent="0.2">
      <c r="A788" s="5"/>
      <c r="B788" s="5"/>
      <c r="C788" s="5"/>
      <c r="D788" s="5"/>
      <c r="E788" s="5"/>
      <c r="F788" s="5"/>
      <c r="G788" s="24"/>
    </row>
    <row r="789" spans="1:7" x14ac:dyDescent="0.2">
      <c r="A789" s="5"/>
      <c r="B789" s="5"/>
      <c r="C789" s="5"/>
      <c r="D789" s="5"/>
      <c r="E789" s="5"/>
      <c r="F789" s="5"/>
      <c r="G789" s="24"/>
    </row>
    <row r="790" spans="1:7" x14ac:dyDescent="0.2">
      <c r="A790" s="5"/>
      <c r="B790" s="5"/>
      <c r="C790" s="5"/>
      <c r="D790" s="5"/>
      <c r="E790" s="5"/>
      <c r="F790" s="5"/>
      <c r="G790" s="24"/>
    </row>
    <row r="791" spans="1:7" x14ac:dyDescent="0.2">
      <c r="A791" s="5"/>
      <c r="B791" s="5"/>
      <c r="C791" s="5"/>
      <c r="D791" s="5"/>
      <c r="E791" s="5"/>
      <c r="F791" s="5"/>
      <c r="G791" s="24"/>
    </row>
    <row r="792" spans="1:7" x14ac:dyDescent="0.2">
      <c r="A792" s="5"/>
      <c r="B792" s="5"/>
      <c r="C792" s="5"/>
      <c r="D792" s="5"/>
      <c r="E792" s="5"/>
      <c r="F792" s="5"/>
      <c r="G792" s="24"/>
    </row>
    <row r="793" spans="1:7" x14ac:dyDescent="0.2">
      <c r="A793" s="5"/>
      <c r="B793" s="5"/>
      <c r="C793" s="5"/>
      <c r="D793" s="5"/>
      <c r="E793" s="5"/>
      <c r="F793" s="5"/>
      <c r="G793" s="24"/>
    </row>
    <row r="794" spans="1:7" x14ac:dyDescent="0.2">
      <c r="A794" s="5"/>
      <c r="B794" s="5"/>
      <c r="C794" s="5"/>
      <c r="D794" s="5"/>
      <c r="E794" s="5"/>
      <c r="F794" s="5"/>
      <c r="G794" s="24"/>
    </row>
    <row r="795" spans="1:7" x14ac:dyDescent="0.2">
      <c r="A795" s="5"/>
      <c r="B795" s="5"/>
      <c r="C795" s="5"/>
      <c r="D795" s="5"/>
      <c r="E795" s="5"/>
      <c r="F795" s="5"/>
      <c r="G795" s="24"/>
    </row>
    <row r="796" spans="1:7" x14ac:dyDescent="0.2">
      <c r="A796" s="5"/>
      <c r="B796" s="5"/>
      <c r="C796" s="5"/>
      <c r="D796" s="5"/>
      <c r="E796" s="5"/>
      <c r="F796" s="5"/>
      <c r="G796" s="24"/>
    </row>
    <row r="797" spans="1:7" x14ac:dyDescent="0.2">
      <c r="A797" s="5"/>
      <c r="B797" s="5"/>
      <c r="C797" s="5"/>
      <c r="D797" s="5"/>
      <c r="E797" s="5"/>
      <c r="F797" s="5"/>
      <c r="G797" s="24"/>
    </row>
    <row r="798" spans="1:7" x14ac:dyDescent="0.2">
      <c r="A798" s="5"/>
      <c r="B798" s="5"/>
      <c r="C798" s="5"/>
      <c r="D798" s="5"/>
      <c r="E798" s="5"/>
      <c r="F798" s="5"/>
      <c r="G798" s="24"/>
    </row>
    <row r="799" spans="1:7" x14ac:dyDescent="0.2">
      <c r="A799" s="5"/>
      <c r="B799" s="5"/>
      <c r="C799" s="5"/>
      <c r="D799" s="5"/>
      <c r="E799" s="5"/>
      <c r="F799" s="5"/>
      <c r="G799" s="24"/>
    </row>
    <row r="800" spans="1:7" x14ac:dyDescent="0.2">
      <c r="A800" s="5"/>
      <c r="B800" s="5"/>
      <c r="C800" s="5"/>
      <c r="D800" s="5"/>
      <c r="E800" s="5"/>
      <c r="F800" s="5"/>
      <c r="G800" s="24"/>
    </row>
    <row r="801" spans="1:7" x14ac:dyDescent="0.2">
      <c r="A801" s="5"/>
      <c r="B801" s="5"/>
      <c r="C801" s="5"/>
      <c r="D801" s="5"/>
      <c r="E801" s="5"/>
      <c r="F801" s="5"/>
      <c r="G801" s="24"/>
    </row>
    <row r="802" spans="1:7" x14ac:dyDescent="0.2">
      <c r="A802" s="5"/>
      <c r="B802" s="5"/>
      <c r="C802" s="5"/>
      <c r="D802" s="5"/>
      <c r="E802" s="5"/>
      <c r="F802" s="5"/>
      <c r="G802" s="24"/>
    </row>
    <row r="803" spans="1:7" x14ac:dyDescent="0.2">
      <c r="A803" s="5"/>
      <c r="B803" s="5"/>
      <c r="C803" s="5"/>
      <c r="D803" s="5"/>
      <c r="E803" s="5"/>
      <c r="F803" s="5"/>
      <c r="G803" s="24"/>
    </row>
    <row r="804" spans="1:7" x14ac:dyDescent="0.2">
      <c r="A804" s="5"/>
      <c r="B804" s="5"/>
      <c r="C804" s="5"/>
      <c r="D804" s="5"/>
      <c r="E804" s="5"/>
      <c r="F804" s="5"/>
      <c r="G804" s="24"/>
    </row>
    <row r="805" spans="1:7" x14ac:dyDescent="0.2">
      <c r="A805" s="5"/>
      <c r="B805" s="5"/>
      <c r="C805" s="5"/>
      <c r="D805" s="5"/>
      <c r="E805" s="5"/>
      <c r="F805" s="5"/>
      <c r="G805" s="24"/>
    </row>
    <row r="806" spans="1:7" x14ac:dyDescent="0.2">
      <c r="A806" s="5"/>
      <c r="B806" s="5"/>
      <c r="C806" s="5"/>
      <c r="D806" s="5"/>
      <c r="E806" s="5"/>
      <c r="F806" s="5"/>
      <c r="G806" s="24"/>
    </row>
    <row r="807" spans="1:7" x14ac:dyDescent="0.2">
      <c r="A807" s="5"/>
      <c r="B807" s="5"/>
      <c r="C807" s="5"/>
      <c r="D807" s="5"/>
      <c r="E807" s="5"/>
      <c r="F807" s="5"/>
      <c r="G807" s="24"/>
    </row>
    <row r="808" spans="1:7" x14ac:dyDescent="0.2">
      <c r="A808" s="5"/>
      <c r="B808" s="5"/>
      <c r="C808" s="5"/>
      <c r="D808" s="5"/>
      <c r="E808" s="5"/>
      <c r="F808" s="5"/>
      <c r="G808" s="24"/>
    </row>
    <row r="809" spans="1:7" x14ac:dyDescent="0.2">
      <c r="A809" s="5"/>
      <c r="B809" s="5"/>
      <c r="C809" s="5"/>
      <c r="D809" s="5"/>
      <c r="E809" s="5"/>
      <c r="F809" s="5"/>
      <c r="G809" s="24"/>
    </row>
    <row r="810" spans="1:7" x14ac:dyDescent="0.2">
      <c r="A810" s="5"/>
      <c r="B810" s="5"/>
      <c r="C810" s="5"/>
      <c r="D810" s="5"/>
      <c r="E810" s="5"/>
      <c r="F810" s="5"/>
      <c r="G810" s="24"/>
    </row>
    <row r="811" spans="1:7" x14ac:dyDescent="0.2">
      <c r="A811" s="5"/>
      <c r="B811" s="5"/>
      <c r="C811" s="5"/>
      <c r="D811" s="5"/>
      <c r="E811" s="5"/>
      <c r="F811" s="5"/>
      <c r="G811" s="24"/>
    </row>
    <row r="812" spans="1:7" x14ac:dyDescent="0.2">
      <c r="A812" s="5"/>
      <c r="B812" s="5"/>
      <c r="C812" s="5"/>
      <c r="D812" s="5"/>
      <c r="E812" s="5"/>
      <c r="F812" s="5"/>
      <c r="G812" s="24"/>
    </row>
    <row r="813" spans="1:7" x14ac:dyDescent="0.2">
      <c r="A813" s="5"/>
      <c r="B813" s="5"/>
      <c r="C813" s="5"/>
      <c r="D813" s="5"/>
      <c r="E813" s="5"/>
      <c r="F813" s="5"/>
      <c r="G813" s="24"/>
    </row>
    <row r="814" spans="1:7" x14ac:dyDescent="0.2">
      <c r="A814" s="5"/>
      <c r="B814" s="5"/>
      <c r="C814" s="5"/>
      <c r="D814" s="5"/>
      <c r="E814" s="5"/>
      <c r="F814" s="5"/>
      <c r="G814" s="24"/>
    </row>
    <row r="815" spans="1:7" x14ac:dyDescent="0.2">
      <c r="A815" s="5"/>
      <c r="B815" s="5"/>
      <c r="C815" s="5"/>
      <c r="D815" s="5"/>
      <c r="E815" s="5"/>
      <c r="F815" s="5"/>
      <c r="G815" s="24"/>
    </row>
    <row r="816" spans="1:7" x14ac:dyDescent="0.2">
      <c r="A816" s="5"/>
      <c r="B816" s="5"/>
      <c r="C816" s="5"/>
      <c r="D816" s="5"/>
      <c r="E816" s="5"/>
      <c r="F816" s="5"/>
      <c r="G816" s="24"/>
    </row>
    <row r="817" spans="1:7" x14ac:dyDescent="0.2">
      <c r="A817" s="5"/>
      <c r="B817" s="5"/>
      <c r="C817" s="5"/>
      <c r="D817" s="5"/>
      <c r="E817" s="5"/>
      <c r="F817" s="5"/>
      <c r="G817" s="24"/>
    </row>
    <row r="818" spans="1:7" x14ac:dyDescent="0.2">
      <c r="A818" s="5"/>
      <c r="B818" s="5"/>
      <c r="C818" s="5"/>
      <c r="D818" s="5"/>
      <c r="E818" s="5"/>
      <c r="F818" s="5"/>
      <c r="G818" s="24"/>
    </row>
    <row r="819" spans="1:7" x14ac:dyDescent="0.2">
      <c r="A819" s="5"/>
      <c r="B819" s="5"/>
      <c r="C819" s="5"/>
      <c r="D819" s="5"/>
      <c r="E819" s="5"/>
      <c r="F819" s="5"/>
      <c r="G819" s="24"/>
    </row>
    <row r="820" spans="1:7" x14ac:dyDescent="0.2">
      <c r="A820" s="5"/>
      <c r="B820" s="5"/>
      <c r="C820" s="5"/>
      <c r="D820" s="5"/>
      <c r="E820" s="5"/>
      <c r="F820" s="5"/>
      <c r="G820" s="24"/>
    </row>
    <row r="821" spans="1:7" x14ac:dyDescent="0.2">
      <c r="A821" s="5"/>
      <c r="B821" s="5"/>
      <c r="C821" s="5"/>
      <c r="D821" s="5"/>
      <c r="E821" s="5"/>
      <c r="F821" s="5"/>
      <c r="G821" s="24"/>
    </row>
    <row r="822" spans="1:7" x14ac:dyDescent="0.2">
      <c r="A822" s="5"/>
      <c r="B822" s="5"/>
      <c r="C822" s="5"/>
      <c r="D822" s="5"/>
      <c r="E822" s="5"/>
      <c r="F822" s="5"/>
      <c r="G822" s="24"/>
    </row>
    <row r="823" spans="1:7" x14ac:dyDescent="0.2">
      <c r="A823" s="5"/>
      <c r="B823" s="5"/>
      <c r="C823" s="5"/>
      <c r="D823" s="5"/>
      <c r="E823" s="5"/>
      <c r="F823" s="5"/>
      <c r="G823" s="24"/>
    </row>
    <row r="824" spans="1:7" x14ac:dyDescent="0.2">
      <c r="A824" s="5"/>
      <c r="B824" s="5"/>
      <c r="C824" s="5"/>
      <c r="D824" s="5"/>
      <c r="E824" s="5"/>
      <c r="F824" s="5"/>
      <c r="G824" s="24"/>
    </row>
    <row r="825" spans="1:7" x14ac:dyDescent="0.2">
      <c r="A825" s="5"/>
      <c r="B825" s="5"/>
      <c r="C825" s="5"/>
      <c r="D825" s="5"/>
      <c r="E825" s="5"/>
      <c r="F825" s="5"/>
      <c r="G825" s="24"/>
    </row>
    <row r="826" spans="1:7" x14ac:dyDescent="0.2">
      <c r="A826" s="5"/>
      <c r="B826" s="5"/>
      <c r="C826" s="5"/>
      <c r="D826" s="5"/>
      <c r="E826" s="5"/>
      <c r="F826" s="5"/>
      <c r="G826" s="24"/>
    </row>
    <row r="827" spans="1:7" x14ac:dyDescent="0.2">
      <c r="A827" s="5"/>
      <c r="B827" s="5"/>
      <c r="C827" s="5"/>
      <c r="D827" s="5"/>
      <c r="E827" s="5"/>
      <c r="F827" s="5"/>
      <c r="G827" s="24"/>
    </row>
    <row r="828" spans="1:7" x14ac:dyDescent="0.2">
      <c r="A828" s="5"/>
      <c r="B828" s="5"/>
      <c r="C828" s="5"/>
      <c r="D828" s="5"/>
      <c r="E828" s="5"/>
      <c r="F828" s="5"/>
      <c r="G828" s="24"/>
    </row>
    <row r="829" spans="1:7" x14ac:dyDescent="0.2">
      <c r="A829" s="5"/>
      <c r="B829" s="5"/>
      <c r="C829" s="5"/>
      <c r="D829" s="5"/>
      <c r="E829" s="5"/>
      <c r="F829" s="5"/>
      <c r="G829" s="24"/>
    </row>
    <row r="830" spans="1:7" x14ac:dyDescent="0.2">
      <c r="A830" s="5"/>
      <c r="B830" s="5"/>
      <c r="C830" s="5"/>
      <c r="D830" s="5"/>
      <c r="E830" s="5"/>
      <c r="F830" s="5"/>
      <c r="G830" s="24"/>
    </row>
    <row r="831" spans="1:7" x14ac:dyDescent="0.2">
      <c r="A831" s="5"/>
      <c r="B831" s="5"/>
      <c r="C831" s="5"/>
      <c r="D831" s="5"/>
      <c r="E831" s="5"/>
      <c r="F831" s="5"/>
      <c r="G831" s="24"/>
    </row>
    <row r="832" spans="1:7" x14ac:dyDescent="0.2">
      <c r="A832" s="5"/>
      <c r="B832" s="5"/>
      <c r="C832" s="5"/>
      <c r="D832" s="5"/>
      <c r="E832" s="5"/>
      <c r="F832" s="5"/>
      <c r="G832" s="24"/>
    </row>
    <row r="833" spans="1:7" x14ac:dyDescent="0.2">
      <c r="A833" s="5"/>
      <c r="B833" s="5"/>
      <c r="C833" s="5"/>
      <c r="D833" s="5"/>
      <c r="E833" s="5"/>
      <c r="F833" s="5"/>
      <c r="G833" s="24"/>
    </row>
    <row r="834" spans="1:7" x14ac:dyDescent="0.2">
      <c r="A834" s="5"/>
      <c r="B834" s="5"/>
      <c r="C834" s="5"/>
      <c r="D834" s="5"/>
      <c r="E834" s="5"/>
      <c r="F834" s="5"/>
      <c r="G834" s="24"/>
    </row>
    <row r="835" spans="1:7" x14ac:dyDescent="0.2">
      <c r="A835" s="5"/>
      <c r="B835" s="5"/>
      <c r="C835" s="5"/>
      <c r="D835" s="5"/>
      <c r="E835" s="5"/>
      <c r="F835" s="5"/>
      <c r="G835" s="24"/>
    </row>
    <row r="836" spans="1:7" x14ac:dyDescent="0.2">
      <c r="A836" s="5"/>
      <c r="B836" s="5"/>
      <c r="C836" s="5"/>
      <c r="D836" s="5"/>
      <c r="E836" s="5"/>
      <c r="F836" s="5"/>
      <c r="G836" s="24"/>
    </row>
    <row r="837" spans="1:7" x14ac:dyDescent="0.2">
      <c r="A837" s="5"/>
      <c r="B837" s="5"/>
      <c r="C837" s="5"/>
      <c r="D837" s="5"/>
      <c r="E837" s="5"/>
      <c r="F837" s="5"/>
      <c r="G837" s="24"/>
    </row>
    <row r="838" spans="1:7" x14ac:dyDescent="0.2">
      <c r="A838" s="5"/>
      <c r="B838" s="5"/>
      <c r="C838" s="5"/>
      <c r="D838" s="5"/>
      <c r="E838" s="5"/>
      <c r="F838" s="5"/>
      <c r="G838" s="24"/>
    </row>
    <row r="839" spans="1:7" x14ac:dyDescent="0.2">
      <c r="A839" s="5"/>
      <c r="B839" s="5"/>
      <c r="C839" s="5"/>
      <c r="D839" s="5"/>
      <c r="E839" s="5"/>
      <c r="F839" s="5"/>
      <c r="G839" s="24"/>
    </row>
    <row r="840" spans="1:7" x14ac:dyDescent="0.2">
      <c r="A840" s="5"/>
      <c r="B840" s="5"/>
      <c r="C840" s="5"/>
      <c r="D840" s="5"/>
      <c r="E840" s="5"/>
      <c r="F840" s="5"/>
      <c r="G840" s="24"/>
    </row>
    <row r="841" spans="1:7" x14ac:dyDescent="0.2">
      <c r="A841" s="5"/>
      <c r="B841" s="5"/>
      <c r="C841" s="5"/>
      <c r="D841" s="5"/>
      <c r="E841" s="5"/>
      <c r="F841" s="5"/>
      <c r="G841" s="24"/>
    </row>
    <row r="842" spans="1:7" x14ac:dyDescent="0.2">
      <c r="A842" s="5"/>
      <c r="B842" s="5"/>
      <c r="C842" s="5"/>
      <c r="D842" s="5"/>
      <c r="E842" s="5"/>
      <c r="F842" s="5"/>
      <c r="G842" s="24"/>
    </row>
    <row r="843" spans="1:7" x14ac:dyDescent="0.2">
      <c r="A843" s="5"/>
      <c r="B843" s="5"/>
      <c r="C843" s="5"/>
      <c r="D843" s="5"/>
      <c r="E843" s="5"/>
      <c r="F843" s="5"/>
      <c r="G843" s="24"/>
    </row>
    <row r="844" spans="1:7" x14ac:dyDescent="0.2">
      <c r="A844" s="5"/>
      <c r="B844" s="5"/>
      <c r="C844" s="5"/>
      <c r="D844" s="5"/>
      <c r="E844" s="5"/>
      <c r="F844" s="5"/>
      <c r="G844" s="24"/>
    </row>
    <row r="845" spans="1:7" x14ac:dyDescent="0.2">
      <c r="A845" s="5"/>
      <c r="B845" s="5"/>
      <c r="C845" s="5"/>
      <c r="D845" s="5"/>
      <c r="E845" s="5"/>
      <c r="F845" s="5"/>
      <c r="G845" s="24"/>
    </row>
    <row r="846" spans="1:7" x14ac:dyDescent="0.2">
      <c r="A846" s="5"/>
      <c r="B846" s="5"/>
      <c r="C846" s="5"/>
      <c r="D846" s="5"/>
      <c r="E846" s="5"/>
      <c r="F846" s="5"/>
      <c r="G846" s="24"/>
    </row>
    <row r="847" spans="1:7" x14ac:dyDescent="0.2">
      <c r="A847" s="5"/>
      <c r="B847" s="5"/>
      <c r="C847" s="5"/>
      <c r="D847" s="5"/>
      <c r="E847" s="5"/>
      <c r="F847" s="5"/>
      <c r="G847" s="24"/>
    </row>
    <row r="848" spans="1:7" x14ac:dyDescent="0.2">
      <c r="A848" s="5"/>
      <c r="B848" s="5"/>
      <c r="C848" s="5"/>
      <c r="D848" s="5"/>
      <c r="E848" s="5"/>
      <c r="F848" s="5"/>
      <c r="G848" s="24"/>
    </row>
    <row r="849" spans="1:7" x14ac:dyDescent="0.2">
      <c r="A849" s="5"/>
      <c r="B849" s="5"/>
      <c r="C849" s="5"/>
      <c r="D849" s="5"/>
      <c r="E849" s="5"/>
      <c r="F849" s="5"/>
      <c r="G849" s="24"/>
    </row>
    <row r="850" spans="1:7" x14ac:dyDescent="0.2">
      <c r="A850" s="5"/>
      <c r="B850" s="5"/>
      <c r="C850" s="5"/>
      <c r="D850" s="5"/>
      <c r="E850" s="5"/>
      <c r="F850" s="5"/>
      <c r="G850" s="24"/>
    </row>
    <row r="851" spans="1:7" x14ac:dyDescent="0.2">
      <c r="A851" s="5"/>
      <c r="B851" s="5"/>
      <c r="C851" s="5"/>
      <c r="D851" s="5"/>
      <c r="E851" s="5"/>
      <c r="F851" s="5"/>
      <c r="G851" s="24"/>
    </row>
    <row r="852" spans="1:7" x14ac:dyDescent="0.2">
      <c r="A852" s="5"/>
      <c r="B852" s="5"/>
      <c r="C852" s="5"/>
      <c r="D852" s="5"/>
      <c r="E852" s="5"/>
      <c r="F852" s="5"/>
      <c r="G852" s="24"/>
    </row>
    <row r="853" spans="1:7" x14ac:dyDescent="0.2">
      <c r="A853" s="5"/>
      <c r="B853" s="5"/>
      <c r="C853" s="5"/>
      <c r="D853" s="5"/>
      <c r="E853" s="5"/>
      <c r="F853" s="5"/>
      <c r="G853" s="24"/>
    </row>
    <row r="854" spans="1:7" x14ac:dyDescent="0.2">
      <c r="A854" s="5"/>
      <c r="B854" s="5"/>
      <c r="C854" s="5"/>
      <c r="D854" s="5"/>
      <c r="E854" s="5"/>
      <c r="F854" s="5"/>
      <c r="G854" s="24"/>
    </row>
    <row r="855" spans="1:7" x14ac:dyDescent="0.2">
      <c r="A855" s="5"/>
      <c r="B855" s="5"/>
      <c r="C855" s="5"/>
      <c r="D855" s="5"/>
      <c r="E855" s="5"/>
      <c r="F855" s="5"/>
      <c r="G855" s="24"/>
    </row>
    <row r="856" spans="1:7" x14ac:dyDescent="0.2">
      <c r="A856" s="5"/>
      <c r="B856" s="5"/>
      <c r="C856" s="5"/>
      <c r="D856" s="5"/>
      <c r="E856" s="5"/>
      <c r="F856" s="5"/>
      <c r="G856" s="24"/>
    </row>
    <row r="857" spans="1:7" x14ac:dyDescent="0.2">
      <c r="A857" s="5"/>
      <c r="B857" s="5"/>
      <c r="C857" s="5"/>
      <c r="D857" s="5"/>
      <c r="E857" s="5"/>
      <c r="F857" s="5"/>
      <c r="G857" s="24"/>
    </row>
    <row r="858" spans="1:7" x14ac:dyDescent="0.2">
      <c r="A858" s="5"/>
      <c r="B858" s="5"/>
      <c r="C858" s="5"/>
      <c r="D858" s="5"/>
      <c r="E858" s="5"/>
      <c r="F858" s="5"/>
      <c r="G858" s="24"/>
    </row>
    <row r="859" spans="1:7" x14ac:dyDescent="0.2">
      <c r="A859" s="5"/>
      <c r="B859" s="5"/>
      <c r="C859" s="5"/>
      <c r="D859" s="5"/>
      <c r="E859" s="5"/>
      <c r="F859" s="5"/>
      <c r="G859" s="24"/>
    </row>
    <row r="860" spans="1:7" x14ac:dyDescent="0.2">
      <c r="A860" s="5"/>
      <c r="B860" s="5"/>
      <c r="C860" s="5"/>
      <c r="D860" s="5"/>
      <c r="E860" s="5"/>
      <c r="F860" s="5"/>
      <c r="G860" s="24"/>
    </row>
    <row r="861" spans="1:7" x14ac:dyDescent="0.2">
      <c r="A861" s="5"/>
      <c r="B861" s="5"/>
      <c r="C861" s="5"/>
      <c r="D861" s="5"/>
      <c r="E861" s="5"/>
      <c r="F861" s="5"/>
      <c r="G861" s="24"/>
    </row>
    <row r="862" spans="1:7" x14ac:dyDescent="0.2">
      <c r="A862" s="5"/>
      <c r="B862" s="5"/>
      <c r="C862" s="5"/>
      <c r="D862" s="5"/>
      <c r="E862" s="5"/>
      <c r="F862" s="5"/>
      <c r="G862" s="24"/>
    </row>
    <row r="863" spans="1:7" x14ac:dyDescent="0.2">
      <c r="A863" s="5"/>
      <c r="B863" s="5"/>
      <c r="C863" s="5"/>
      <c r="D863" s="5"/>
      <c r="E863" s="5"/>
      <c r="F863" s="5"/>
      <c r="G863" s="24"/>
    </row>
    <row r="864" spans="1:7" x14ac:dyDescent="0.2">
      <c r="A864" s="5"/>
      <c r="B864" s="5"/>
      <c r="C864" s="5"/>
      <c r="D864" s="5"/>
      <c r="E864" s="5"/>
      <c r="F864" s="5"/>
      <c r="G864" s="24"/>
    </row>
    <row r="865" spans="1:7" x14ac:dyDescent="0.2">
      <c r="A865" s="5"/>
      <c r="B865" s="5"/>
      <c r="C865" s="5"/>
      <c r="D865" s="5"/>
      <c r="E865" s="5"/>
      <c r="F865" s="5"/>
      <c r="G865" s="24"/>
    </row>
    <row r="866" spans="1:7" x14ac:dyDescent="0.2">
      <c r="A866" s="5"/>
      <c r="B866" s="5"/>
      <c r="C866" s="5"/>
      <c r="D866" s="5"/>
      <c r="E866" s="5"/>
      <c r="F866" s="5"/>
      <c r="G866" s="24"/>
    </row>
    <row r="867" spans="1:7" x14ac:dyDescent="0.2">
      <c r="A867" s="5"/>
      <c r="B867" s="5"/>
      <c r="C867" s="5"/>
      <c r="D867" s="5"/>
      <c r="E867" s="5"/>
      <c r="F867" s="5"/>
      <c r="G867" s="24"/>
    </row>
    <row r="868" spans="1:7" x14ac:dyDescent="0.2">
      <c r="A868" s="5"/>
      <c r="B868" s="5"/>
      <c r="C868" s="5"/>
      <c r="D868" s="5"/>
      <c r="E868" s="5"/>
      <c r="F868" s="5"/>
      <c r="G868" s="24"/>
    </row>
    <row r="869" spans="1:7" x14ac:dyDescent="0.2">
      <c r="A869" s="5"/>
      <c r="B869" s="5"/>
      <c r="C869" s="5"/>
      <c r="D869" s="5"/>
      <c r="E869" s="5"/>
      <c r="F869" s="5"/>
      <c r="G869" s="24"/>
    </row>
    <row r="870" spans="1:7" x14ac:dyDescent="0.2">
      <c r="A870" s="5"/>
      <c r="B870" s="5"/>
      <c r="C870" s="5"/>
      <c r="D870" s="5"/>
      <c r="E870" s="5"/>
      <c r="F870" s="5"/>
      <c r="G870" s="24"/>
    </row>
    <row r="871" spans="1:7" x14ac:dyDescent="0.2">
      <c r="A871" s="5"/>
      <c r="B871" s="5"/>
      <c r="C871" s="5"/>
      <c r="D871" s="5"/>
      <c r="E871" s="5"/>
      <c r="F871" s="5"/>
      <c r="G871" s="24"/>
    </row>
    <row r="872" spans="1:7" x14ac:dyDescent="0.2">
      <c r="A872" s="5"/>
      <c r="B872" s="5"/>
      <c r="C872" s="5"/>
      <c r="D872" s="5"/>
      <c r="E872" s="5"/>
      <c r="F872" s="5"/>
      <c r="G872" s="24"/>
    </row>
    <row r="873" spans="1:7" x14ac:dyDescent="0.2">
      <c r="A873" s="5"/>
      <c r="B873" s="5"/>
      <c r="C873" s="5"/>
      <c r="D873" s="5"/>
      <c r="E873" s="5"/>
      <c r="F873" s="5"/>
      <c r="G873" s="24"/>
    </row>
    <row r="874" spans="1:7" x14ac:dyDescent="0.2">
      <c r="A874" s="5"/>
      <c r="B874" s="5"/>
      <c r="C874" s="5"/>
      <c r="D874" s="5"/>
      <c r="E874" s="5"/>
      <c r="F874" s="5"/>
      <c r="G874" s="24"/>
    </row>
    <row r="875" spans="1:7" x14ac:dyDescent="0.2">
      <c r="A875" s="5"/>
      <c r="B875" s="5"/>
      <c r="C875" s="5"/>
      <c r="D875" s="5"/>
      <c r="E875" s="5"/>
      <c r="F875" s="5"/>
      <c r="G875" s="24"/>
    </row>
    <row r="876" spans="1:7" x14ac:dyDescent="0.2">
      <c r="A876" s="5"/>
      <c r="B876" s="5"/>
      <c r="C876" s="5"/>
      <c r="D876" s="5"/>
      <c r="E876" s="5"/>
      <c r="F876" s="5"/>
      <c r="G876" s="24"/>
    </row>
    <row r="877" spans="1:7" x14ac:dyDescent="0.2">
      <c r="A877" s="5"/>
      <c r="B877" s="5"/>
      <c r="C877" s="5"/>
      <c r="D877" s="5"/>
      <c r="E877" s="5"/>
      <c r="F877" s="5"/>
      <c r="G877" s="24"/>
    </row>
    <row r="878" spans="1:7" x14ac:dyDescent="0.2">
      <c r="A878" s="5"/>
      <c r="B878" s="5"/>
      <c r="C878" s="5"/>
      <c r="D878" s="5"/>
      <c r="E878" s="5"/>
      <c r="F878" s="5"/>
      <c r="G878" s="24"/>
    </row>
    <row r="879" spans="1:7" x14ac:dyDescent="0.2">
      <c r="A879" s="5"/>
      <c r="B879" s="5"/>
      <c r="C879" s="5"/>
      <c r="D879" s="5"/>
      <c r="E879" s="5"/>
      <c r="F879" s="5"/>
      <c r="G879" s="24"/>
    </row>
    <row r="880" spans="1:7" x14ac:dyDescent="0.2">
      <c r="A880" s="5"/>
      <c r="B880" s="5"/>
      <c r="C880" s="5"/>
      <c r="D880" s="5"/>
      <c r="E880" s="5"/>
      <c r="F880" s="5"/>
      <c r="G880" s="24"/>
    </row>
    <row r="881" spans="1:7" x14ac:dyDescent="0.2">
      <c r="A881" s="5"/>
      <c r="B881" s="5"/>
      <c r="C881" s="5"/>
      <c r="D881" s="5"/>
      <c r="E881" s="5"/>
      <c r="F881" s="5"/>
      <c r="G881" s="24"/>
    </row>
    <row r="882" spans="1:7" x14ac:dyDescent="0.2">
      <c r="A882" s="5"/>
      <c r="B882" s="5"/>
      <c r="C882" s="5"/>
      <c r="D882" s="5"/>
      <c r="E882" s="5"/>
      <c r="F882" s="5"/>
      <c r="G882" s="24"/>
    </row>
    <row r="883" spans="1:7" x14ac:dyDescent="0.2">
      <c r="A883" s="5"/>
      <c r="B883" s="5"/>
      <c r="C883" s="5"/>
      <c r="D883" s="5"/>
      <c r="E883" s="5"/>
      <c r="F883" s="5"/>
      <c r="G883" s="24"/>
    </row>
    <row r="884" spans="1:7" x14ac:dyDescent="0.2">
      <c r="A884" s="5"/>
      <c r="B884" s="5"/>
      <c r="C884" s="5"/>
      <c r="D884" s="5"/>
      <c r="E884" s="5"/>
      <c r="F884" s="5"/>
      <c r="G884" s="24"/>
    </row>
    <row r="885" spans="1:7" x14ac:dyDescent="0.2">
      <c r="A885" s="5"/>
      <c r="B885" s="5"/>
      <c r="C885" s="5"/>
      <c r="D885" s="5"/>
      <c r="E885" s="5"/>
      <c r="F885" s="5"/>
      <c r="G885" s="24"/>
    </row>
    <row r="886" spans="1:7" x14ac:dyDescent="0.2">
      <c r="A886" s="5"/>
      <c r="B886" s="5"/>
      <c r="C886" s="5"/>
      <c r="D886" s="5"/>
      <c r="E886" s="5"/>
      <c r="F886" s="5"/>
      <c r="G886" s="24"/>
    </row>
    <row r="887" spans="1:7" x14ac:dyDescent="0.2">
      <c r="A887" s="5"/>
      <c r="B887" s="5"/>
      <c r="C887" s="5"/>
      <c r="D887" s="5"/>
      <c r="E887" s="5"/>
      <c r="F887" s="5"/>
      <c r="G887" s="24"/>
    </row>
    <row r="888" spans="1:7" x14ac:dyDescent="0.2">
      <c r="A888" s="5"/>
      <c r="B888" s="5"/>
      <c r="C888" s="5"/>
      <c r="D888" s="5"/>
      <c r="E888" s="5"/>
      <c r="F888" s="5"/>
      <c r="G888" s="24"/>
    </row>
    <row r="889" spans="1:7" x14ac:dyDescent="0.2">
      <c r="A889" s="5"/>
      <c r="B889" s="5"/>
      <c r="C889" s="5"/>
      <c r="D889" s="5"/>
      <c r="E889" s="5"/>
      <c r="F889" s="5"/>
      <c r="G889" s="24"/>
    </row>
    <row r="890" spans="1:7" x14ac:dyDescent="0.2">
      <c r="A890" s="5"/>
      <c r="B890" s="5"/>
      <c r="C890" s="5"/>
      <c r="D890" s="5"/>
      <c r="E890" s="5"/>
      <c r="F890" s="5"/>
      <c r="G890" s="24"/>
    </row>
    <row r="891" spans="1:7" x14ac:dyDescent="0.2">
      <c r="A891" s="5"/>
      <c r="B891" s="5"/>
      <c r="C891" s="5"/>
      <c r="D891" s="5"/>
      <c r="E891" s="5"/>
      <c r="F891" s="5"/>
      <c r="G891" s="24"/>
    </row>
    <row r="892" spans="1:7" x14ac:dyDescent="0.2">
      <c r="A892" s="5"/>
      <c r="B892" s="5"/>
      <c r="C892" s="5"/>
      <c r="D892" s="5"/>
      <c r="E892" s="5"/>
      <c r="F892" s="5"/>
      <c r="G892" s="24"/>
    </row>
    <row r="893" spans="1:7" x14ac:dyDescent="0.2">
      <c r="A893" s="5"/>
      <c r="B893" s="5"/>
      <c r="C893" s="5"/>
      <c r="D893" s="5"/>
      <c r="E893" s="5"/>
      <c r="F893" s="5"/>
      <c r="G893" s="24"/>
    </row>
    <row r="894" spans="1:7" x14ac:dyDescent="0.2">
      <c r="A894" s="5"/>
      <c r="B894" s="5"/>
      <c r="C894" s="5"/>
      <c r="D894" s="5"/>
      <c r="E894" s="5"/>
      <c r="F894" s="5"/>
      <c r="G894" s="24"/>
    </row>
    <row r="895" spans="1:7" x14ac:dyDescent="0.2">
      <c r="A895" s="5"/>
      <c r="B895" s="5"/>
      <c r="C895" s="5"/>
      <c r="D895" s="5"/>
      <c r="E895" s="5"/>
      <c r="F895" s="5"/>
      <c r="G895" s="24"/>
    </row>
    <row r="896" spans="1:7" x14ac:dyDescent="0.2">
      <c r="A896" s="5"/>
      <c r="B896" s="5"/>
      <c r="C896" s="5"/>
      <c r="D896" s="5"/>
      <c r="E896" s="5"/>
      <c r="F896" s="5"/>
      <c r="G896" s="24"/>
    </row>
    <row r="897" spans="1:7" x14ac:dyDescent="0.2">
      <c r="A897" s="5"/>
      <c r="B897" s="5"/>
      <c r="C897" s="5"/>
      <c r="D897" s="5"/>
      <c r="E897" s="5"/>
      <c r="F897" s="5"/>
      <c r="G897" s="24"/>
    </row>
    <row r="898" spans="1:7" x14ac:dyDescent="0.2">
      <c r="A898" s="5"/>
      <c r="B898" s="5"/>
      <c r="C898" s="5"/>
      <c r="D898" s="5"/>
      <c r="E898" s="5"/>
      <c r="F898" s="5"/>
      <c r="G898" s="24"/>
    </row>
    <row r="899" spans="1:7" x14ac:dyDescent="0.2">
      <c r="A899" s="5"/>
      <c r="B899" s="5"/>
      <c r="C899" s="5"/>
      <c r="D899" s="5"/>
      <c r="E899" s="5"/>
      <c r="F899" s="5"/>
      <c r="G899" s="24"/>
    </row>
    <row r="900" spans="1:7" x14ac:dyDescent="0.2">
      <c r="A900" s="5"/>
      <c r="B900" s="5"/>
      <c r="C900" s="5"/>
      <c r="D900" s="5"/>
      <c r="E900" s="5"/>
      <c r="F900" s="5"/>
      <c r="G900" s="24"/>
    </row>
    <row r="901" spans="1:7" x14ac:dyDescent="0.2">
      <c r="A901" s="5"/>
      <c r="B901" s="5"/>
      <c r="C901" s="5"/>
      <c r="D901" s="5"/>
      <c r="E901" s="5"/>
      <c r="F901" s="5"/>
      <c r="G901" s="24"/>
    </row>
    <row r="902" spans="1:7" x14ac:dyDescent="0.2">
      <c r="A902" s="5"/>
      <c r="B902" s="5"/>
      <c r="C902" s="5"/>
      <c r="D902" s="5"/>
      <c r="E902" s="5"/>
      <c r="F902" s="5"/>
      <c r="G902" s="24"/>
    </row>
    <row r="903" spans="1:7" x14ac:dyDescent="0.2">
      <c r="A903" s="5"/>
      <c r="B903" s="5"/>
      <c r="C903" s="5"/>
      <c r="D903" s="5"/>
      <c r="E903" s="5"/>
      <c r="F903" s="5"/>
      <c r="G903" s="24"/>
    </row>
    <row r="904" spans="1:7" x14ac:dyDescent="0.2">
      <c r="A904" s="5"/>
      <c r="B904" s="5"/>
      <c r="C904" s="5"/>
      <c r="D904" s="5"/>
      <c r="E904" s="5"/>
      <c r="F904" s="5"/>
      <c r="G904" s="24"/>
    </row>
    <row r="905" spans="1:7" x14ac:dyDescent="0.2">
      <c r="A905" s="5"/>
      <c r="B905" s="5"/>
      <c r="C905" s="5"/>
      <c r="D905" s="5"/>
      <c r="E905" s="5"/>
      <c r="F905" s="5"/>
      <c r="G905" s="24"/>
    </row>
    <row r="906" spans="1:7" x14ac:dyDescent="0.2">
      <c r="A906" s="5"/>
      <c r="B906" s="5"/>
      <c r="C906" s="5"/>
      <c r="D906" s="5"/>
      <c r="E906" s="5"/>
      <c r="F906" s="5"/>
      <c r="G906" s="24"/>
    </row>
    <row r="907" spans="1:7" x14ac:dyDescent="0.2">
      <c r="A907" s="5"/>
      <c r="B907" s="5"/>
      <c r="C907" s="5"/>
      <c r="D907" s="5"/>
      <c r="E907" s="5"/>
      <c r="F907" s="5"/>
      <c r="G907" s="24"/>
    </row>
    <row r="908" spans="1:7" x14ac:dyDescent="0.2">
      <c r="A908" s="5"/>
      <c r="B908" s="5"/>
      <c r="C908" s="5"/>
      <c r="D908" s="5"/>
      <c r="E908" s="5"/>
      <c r="F908" s="5"/>
      <c r="G908" s="24"/>
    </row>
    <row r="909" spans="1:7" x14ac:dyDescent="0.2">
      <c r="A909" s="5"/>
      <c r="B909" s="5"/>
      <c r="C909" s="5"/>
      <c r="D909" s="5"/>
      <c r="E909" s="5"/>
      <c r="F909" s="5"/>
      <c r="G909" s="24"/>
    </row>
    <row r="910" spans="1:7" x14ac:dyDescent="0.2">
      <c r="A910" s="5"/>
      <c r="B910" s="5"/>
      <c r="C910" s="5"/>
      <c r="D910" s="5"/>
      <c r="E910" s="5"/>
      <c r="F910" s="5"/>
      <c r="G910" s="24"/>
    </row>
    <row r="911" spans="1:7" x14ac:dyDescent="0.2">
      <c r="A911" s="5"/>
      <c r="B911" s="5"/>
      <c r="C911" s="5"/>
      <c r="D911" s="5"/>
      <c r="E911" s="5"/>
      <c r="F911" s="5"/>
      <c r="G911" s="24"/>
    </row>
    <row r="912" spans="1:7" x14ac:dyDescent="0.2">
      <c r="A912" s="5"/>
      <c r="B912" s="5"/>
      <c r="C912" s="5"/>
      <c r="D912" s="5"/>
      <c r="E912" s="5"/>
      <c r="F912" s="5"/>
      <c r="G912" s="24"/>
    </row>
    <row r="913" spans="1:7" x14ac:dyDescent="0.2">
      <c r="A913" s="5"/>
      <c r="B913" s="5"/>
      <c r="C913" s="5"/>
      <c r="D913" s="5"/>
      <c r="E913" s="5"/>
      <c r="F913" s="5"/>
      <c r="G913" s="24"/>
    </row>
    <row r="914" spans="1:7" x14ac:dyDescent="0.2">
      <c r="A914" s="5"/>
      <c r="B914" s="5"/>
      <c r="C914" s="5"/>
      <c r="D914" s="5"/>
      <c r="E914" s="5"/>
      <c r="F914" s="5"/>
      <c r="G914" s="24"/>
    </row>
    <row r="915" spans="1:7" x14ac:dyDescent="0.2">
      <c r="A915" s="5"/>
      <c r="B915" s="5"/>
      <c r="C915" s="5"/>
      <c r="D915" s="5"/>
      <c r="E915" s="5"/>
      <c r="F915" s="5"/>
      <c r="G915" s="24"/>
    </row>
    <row r="916" spans="1:7" x14ac:dyDescent="0.2">
      <c r="A916" s="5"/>
      <c r="B916" s="5"/>
      <c r="C916" s="5"/>
      <c r="D916" s="5"/>
      <c r="E916" s="5"/>
      <c r="F916" s="5"/>
      <c r="G916" s="24"/>
    </row>
    <row r="917" spans="1:7" x14ac:dyDescent="0.2">
      <c r="A917" s="5"/>
      <c r="B917" s="5"/>
      <c r="C917" s="5"/>
      <c r="D917" s="5"/>
      <c r="E917" s="5"/>
      <c r="F917" s="5"/>
      <c r="G917" s="24"/>
    </row>
    <row r="918" spans="1:7" x14ac:dyDescent="0.2">
      <c r="A918" s="5"/>
      <c r="B918" s="5"/>
      <c r="C918" s="5"/>
      <c r="D918" s="5"/>
      <c r="E918" s="5"/>
      <c r="F918" s="5"/>
      <c r="G918" s="24"/>
    </row>
    <row r="919" spans="1:7" x14ac:dyDescent="0.2">
      <c r="A919" s="5"/>
      <c r="B919" s="5"/>
      <c r="C919" s="5"/>
      <c r="D919" s="5"/>
      <c r="E919" s="5"/>
      <c r="F919" s="5"/>
      <c r="G919" s="24"/>
    </row>
    <row r="920" spans="1:7" x14ac:dyDescent="0.2">
      <c r="A920" s="5"/>
      <c r="B920" s="5"/>
      <c r="C920" s="5"/>
      <c r="D920" s="5"/>
      <c r="E920" s="5"/>
      <c r="F920" s="5"/>
      <c r="G920" s="24"/>
    </row>
    <row r="921" spans="1:7" x14ac:dyDescent="0.2">
      <c r="A921" s="5"/>
      <c r="B921" s="5"/>
      <c r="C921" s="5"/>
      <c r="D921" s="5"/>
      <c r="E921" s="5"/>
      <c r="F921" s="5"/>
      <c r="G921" s="24"/>
    </row>
    <row r="922" spans="1:7" x14ac:dyDescent="0.2">
      <c r="A922" s="5"/>
      <c r="B922" s="5"/>
      <c r="C922" s="5"/>
      <c r="D922" s="5"/>
      <c r="E922" s="5"/>
      <c r="F922" s="5"/>
      <c r="G922" s="24"/>
    </row>
    <row r="923" spans="1:7" x14ac:dyDescent="0.2">
      <c r="A923" s="5"/>
      <c r="B923" s="5"/>
      <c r="C923" s="5"/>
      <c r="D923" s="5"/>
      <c r="E923" s="5"/>
      <c r="F923" s="5"/>
      <c r="G923" s="24"/>
    </row>
    <row r="924" spans="1:7" x14ac:dyDescent="0.2">
      <c r="A924" s="5"/>
      <c r="B924" s="5"/>
      <c r="C924" s="5"/>
      <c r="D924" s="5"/>
      <c r="E924" s="5"/>
      <c r="F924" s="5"/>
      <c r="G924" s="24"/>
    </row>
    <row r="925" spans="1:7" x14ac:dyDescent="0.2">
      <c r="A925" s="5"/>
      <c r="B925" s="5"/>
      <c r="C925" s="5"/>
      <c r="D925" s="5"/>
      <c r="E925" s="5"/>
      <c r="F925" s="5"/>
      <c r="G925" s="24"/>
    </row>
    <row r="926" spans="1:7" x14ac:dyDescent="0.2">
      <c r="A926" s="5"/>
      <c r="B926" s="5"/>
      <c r="C926" s="5"/>
      <c r="D926" s="5"/>
      <c r="E926" s="5"/>
      <c r="F926" s="5"/>
      <c r="G926" s="24"/>
    </row>
    <row r="927" spans="1:7" x14ac:dyDescent="0.2">
      <c r="A927" s="5"/>
      <c r="B927" s="5"/>
      <c r="C927" s="5"/>
      <c r="D927" s="5"/>
      <c r="E927" s="5"/>
      <c r="F927" s="5"/>
      <c r="G927" s="24"/>
    </row>
    <row r="928" spans="1:7" x14ac:dyDescent="0.2">
      <c r="A928" s="5"/>
      <c r="B928" s="5"/>
      <c r="C928" s="5"/>
      <c r="D928" s="5"/>
      <c r="E928" s="5"/>
      <c r="F928" s="5"/>
      <c r="G928" s="24"/>
    </row>
    <row r="929" spans="1:7" x14ac:dyDescent="0.2">
      <c r="A929" s="5"/>
      <c r="B929" s="5"/>
      <c r="C929" s="5"/>
      <c r="D929" s="5"/>
      <c r="E929" s="5"/>
      <c r="F929" s="5"/>
      <c r="G929" s="24"/>
    </row>
    <row r="930" spans="1:7" x14ac:dyDescent="0.2">
      <c r="A930" s="5"/>
      <c r="B930" s="5"/>
      <c r="C930" s="5"/>
      <c r="D930" s="5"/>
      <c r="E930" s="5"/>
      <c r="F930" s="5"/>
      <c r="G930" s="24"/>
    </row>
    <row r="931" spans="1:7" x14ac:dyDescent="0.2">
      <c r="A931" s="5"/>
      <c r="B931" s="5"/>
      <c r="C931" s="5"/>
      <c r="D931" s="5"/>
      <c r="E931" s="5"/>
      <c r="F931" s="5"/>
      <c r="G931" s="24"/>
    </row>
    <row r="932" spans="1:7" x14ac:dyDescent="0.2">
      <c r="A932" s="5"/>
      <c r="B932" s="5"/>
      <c r="C932" s="5"/>
      <c r="D932" s="5"/>
      <c r="E932" s="5"/>
      <c r="F932" s="5"/>
      <c r="G932" s="24"/>
    </row>
    <row r="933" spans="1:7" x14ac:dyDescent="0.2">
      <c r="A933" s="5"/>
      <c r="B933" s="5"/>
      <c r="C933" s="5"/>
      <c r="D933" s="5"/>
      <c r="E933" s="5"/>
      <c r="F933" s="5"/>
      <c r="G933" s="24"/>
    </row>
    <row r="934" spans="1:7" x14ac:dyDescent="0.2">
      <c r="A934" s="5"/>
      <c r="B934" s="5"/>
      <c r="C934" s="5"/>
      <c r="D934" s="5"/>
      <c r="E934" s="5"/>
      <c r="F934" s="5"/>
      <c r="G934" s="24"/>
    </row>
    <row r="935" spans="1:7" x14ac:dyDescent="0.2">
      <c r="A935" s="5"/>
      <c r="B935" s="5"/>
      <c r="C935" s="5"/>
      <c r="D935" s="5"/>
      <c r="E935" s="5"/>
      <c r="F935" s="5"/>
      <c r="G935" s="24"/>
    </row>
    <row r="936" spans="1:7" x14ac:dyDescent="0.2">
      <c r="A936" s="5"/>
      <c r="B936" s="5"/>
      <c r="C936" s="5"/>
      <c r="D936" s="5"/>
      <c r="E936" s="5"/>
      <c r="F936" s="5"/>
      <c r="G936" s="24"/>
    </row>
    <row r="937" spans="1:7" x14ac:dyDescent="0.2">
      <c r="A937" s="5"/>
      <c r="B937" s="5"/>
      <c r="C937" s="5"/>
      <c r="D937" s="5"/>
      <c r="E937" s="5"/>
      <c r="F937" s="5"/>
      <c r="G937" s="24"/>
    </row>
    <row r="938" spans="1:7" x14ac:dyDescent="0.2">
      <c r="A938" s="5"/>
      <c r="B938" s="5"/>
      <c r="C938" s="5"/>
      <c r="D938" s="5"/>
      <c r="E938" s="5"/>
      <c r="F938" s="5"/>
      <c r="G938" s="24"/>
    </row>
    <row r="939" spans="1:7" x14ac:dyDescent="0.2">
      <c r="A939" s="5"/>
      <c r="B939" s="5"/>
      <c r="C939" s="5"/>
      <c r="D939" s="5"/>
      <c r="E939" s="5"/>
      <c r="F939" s="5"/>
      <c r="G939" s="24"/>
    </row>
    <row r="940" spans="1:7" x14ac:dyDescent="0.2">
      <c r="A940" s="5"/>
      <c r="B940" s="5"/>
      <c r="C940" s="5"/>
      <c r="D940" s="5"/>
      <c r="E940" s="5"/>
      <c r="F940" s="5"/>
      <c r="G940" s="24"/>
    </row>
    <row r="941" spans="1:7" x14ac:dyDescent="0.2">
      <c r="A941" s="5"/>
      <c r="B941" s="5"/>
      <c r="C941" s="5"/>
      <c r="D941" s="5"/>
      <c r="E941" s="5"/>
      <c r="F941" s="5"/>
      <c r="G941" s="24"/>
    </row>
    <row r="942" spans="1:7" x14ac:dyDescent="0.2">
      <c r="A942" s="5"/>
      <c r="B942" s="5"/>
      <c r="C942" s="5"/>
      <c r="D942" s="5"/>
      <c r="E942" s="5"/>
      <c r="F942" s="5"/>
      <c r="G942" s="24"/>
    </row>
    <row r="943" spans="1:7" x14ac:dyDescent="0.2">
      <c r="A943" s="5"/>
      <c r="B943" s="5"/>
      <c r="C943" s="5"/>
      <c r="D943" s="5"/>
      <c r="E943" s="5"/>
      <c r="F943" s="5"/>
      <c r="G943" s="24"/>
    </row>
    <row r="944" spans="1:7" x14ac:dyDescent="0.2">
      <c r="A944" s="5"/>
      <c r="B944" s="5"/>
      <c r="C944" s="5"/>
      <c r="D944" s="5"/>
      <c r="E944" s="5"/>
      <c r="F944" s="5"/>
      <c r="G944" s="24"/>
    </row>
    <row r="945" spans="1:7" x14ac:dyDescent="0.2">
      <c r="A945" s="5"/>
      <c r="B945" s="5"/>
      <c r="C945" s="5"/>
      <c r="D945" s="5"/>
      <c r="E945" s="5"/>
      <c r="F945" s="5"/>
      <c r="G945" s="24"/>
    </row>
    <row r="946" spans="1:7" x14ac:dyDescent="0.2">
      <c r="A946" s="5"/>
      <c r="B946" s="5"/>
      <c r="C946" s="5"/>
      <c r="D946" s="5"/>
      <c r="E946" s="5"/>
      <c r="F946" s="5"/>
      <c r="G946" s="24"/>
    </row>
    <row r="947" spans="1:7" x14ac:dyDescent="0.2">
      <c r="A947" s="5"/>
      <c r="B947" s="5"/>
      <c r="C947" s="5"/>
      <c r="D947" s="5"/>
      <c r="E947" s="5"/>
      <c r="F947" s="5"/>
      <c r="G947" s="24"/>
    </row>
    <row r="948" spans="1:7" x14ac:dyDescent="0.2">
      <c r="A948" s="5"/>
      <c r="B948" s="5"/>
      <c r="C948" s="5"/>
      <c r="D948" s="5"/>
      <c r="E948" s="5"/>
      <c r="F948" s="5"/>
      <c r="G948" s="24"/>
    </row>
    <row r="949" spans="1:7" x14ac:dyDescent="0.2">
      <c r="A949" s="5"/>
      <c r="B949" s="5"/>
      <c r="C949" s="5"/>
      <c r="D949" s="5"/>
      <c r="E949" s="5"/>
      <c r="F949" s="5"/>
      <c r="G949" s="24"/>
    </row>
    <row r="950" spans="1:7" x14ac:dyDescent="0.2">
      <c r="A950" s="5"/>
      <c r="B950" s="5"/>
      <c r="C950" s="5"/>
      <c r="D950" s="5"/>
      <c r="E950" s="5"/>
      <c r="F950" s="5"/>
      <c r="G950" s="24"/>
    </row>
    <row r="951" spans="1:7" x14ac:dyDescent="0.2">
      <c r="A951" s="5"/>
      <c r="B951" s="5"/>
      <c r="C951" s="5"/>
      <c r="D951" s="5"/>
      <c r="E951" s="5"/>
      <c r="F951" s="5"/>
      <c r="G951" s="24"/>
    </row>
    <row r="952" spans="1:7" x14ac:dyDescent="0.2">
      <c r="A952" s="5"/>
      <c r="B952" s="5"/>
      <c r="C952" s="5"/>
      <c r="D952" s="5"/>
      <c r="E952" s="5"/>
      <c r="F952" s="5"/>
      <c r="G952" s="24"/>
    </row>
    <row r="953" spans="1:7" x14ac:dyDescent="0.2">
      <c r="A953" s="5"/>
      <c r="B953" s="5"/>
      <c r="C953" s="5"/>
      <c r="D953" s="5"/>
      <c r="E953" s="5"/>
      <c r="F953" s="5"/>
      <c r="G953" s="24"/>
    </row>
    <row r="954" spans="1:7" x14ac:dyDescent="0.2">
      <c r="A954" s="5"/>
      <c r="B954" s="5"/>
      <c r="C954" s="5"/>
      <c r="D954" s="5"/>
      <c r="E954" s="5"/>
      <c r="F954" s="5"/>
      <c r="G954" s="24"/>
    </row>
    <row r="955" spans="1:7" x14ac:dyDescent="0.2">
      <c r="A955" s="5"/>
      <c r="B955" s="5"/>
      <c r="C955" s="5"/>
      <c r="D955" s="5"/>
      <c r="E955" s="5"/>
      <c r="F955" s="5"/>
      <c r="G955" s="24"/>
    </row>
    <row r="956" spans="1:7" x14ac:dyDescent="0.2">
      <c r="A956" s="5"/>
      <c r="B956" s="5"/>
      <c r="C956" s="5"/>
      <c r="D956" s="5"/>
      <c r="E956" s="5"/>
      <c r="F956" s="5"/>
      <c r="G956" s="24"/>
    </row>
    <row r="957" spans="1:7" x14ac:dyDescent="0.2">
      <c r="A957" s="5"/>
      <c r="B957" s="5"/>
      <c r="C957" s="5"/>
      <c r="D957" s="5"/>
      <c r="E957" s="5"/>
      <c r="F957" s="5"/>
      <c r="G957" s="24"/>
    </row>
    <row r="958" spans="1:7" x14ac:dyDescent="0.2">
      <c r="A958" s="5"/>
      <c r="B958" s="5"/>
      <c r="C958" s="5"/>
      <c r="D958" s="5"/>
      <c r="E958" s="5"/>
      <c r="F958" s="5"/>
      <c r="G958" s="24"/>
    </row>
    <row r="959" spans="1:7" x14ac:dyDescent="0.2">
      <c r="A959" s="5"/>
      <c r="B959" s="5"/>
      <c r="C959" s="5"/>
      <c r="D959" s="5"/>
      <c r="E959" s="5"/>
      <c r="F959" s="5"/>
      <c r="G959" s="24"/>
    </row>
    <row r="960" spans="1:7" x14ac:dyDescent="0.2">
      <c r="A960" s="5"/>
      <c r="B960" s="5"/>
      <c r="C960" s="5"/>
      <c r="D960" s="5"/>
      <c r="E960" s="5"/>
      <c r="F960" s="5"/>
      <c r="G960" s="24"/>
    </row>
    <row r="961" spans="1:7" x14ac:dyDescent="0.2">
      <c r="A961" s="5"/>
      <c r="B961" s="5"/>
      <c r="C961" s="5"/>
      <c r="D961" s="5"/>
      <c r="E961" s="5"/>
      <c r="F961" s="5"/>
      <c r="G961" s="24"/>
    </row>
    <row r="962" spans="1:7" x14ac:dyDescent="0.2">
      <c r="A962" s="5"/>
      <c r="B962" s="5"/>
      <c r="C962" s="5"/>
      <c r="D962" s="5"/>
      <c r="E962" s="5"/>
      <c r="F962" s="5"/>
      <c r="G962" s="24"/>
    </row>
    <row r="963" spans="1:7" x14ac:dyDescent="0.2">
      <c r="A963" s="5"/>
      <c r="B963" s="5"/>
      <c r="C963" s="5"/>
      <c r="D963" s="5"/>
      <c r="E963" s="5"/>
      <c r="F963" s="5"/>
      <c r="G963" s="24"/>
    </row>
    <row r="964" spans="1:7" x14ac:dyDescent="0.2">
      <c r="A964" s="5"/>
      <c r="B964" s="5"/>
      <c r="C964" s="5"/>
      <c r="D964" s="5"/>
      <c r="E964" s="5"/>
      <c r="F964" s="5"/>
      <c r="G964" s="24"/>
    </row>
    <row r="965" spans="1:7" x14ac:dyDescent="0.2">
      <c r="A965" s="5"/>
      <c r="B965" s="5"/>
      <c r="C965" s="5"/>
      <c r="D965" s="5"/>
      <c r="E965" s="5"/>
      <c r="F965" s="5"/>
      <c r="G965" s="24"/>
    </row>
    <row r="966" spans="1:7" x14ac:dyDescent="0.2">
      <c r="A966" s="5"/>
      <c r="B966" s="5"/>
      <c r="C966" s="5"/>
      <c r="D966" s="5"/>
      <c r="E966" s="5"/>
      <c r="F966" s="5"/>
      <c r="G966" s="24"/>
    </row>
    <row r="967" spans="1:7" x14ac:dyDescent="0.2">
      <c r="A967" s="5"/>
      <c r="B967" s="5"/>
      <c r="C967" s="5"/>
      <c r="D967" s="5"/>
      <c r="E967" s="5"/>
      <c r="F967" s="5"/>
      <c r="G967" s="24"/>
    </row>
    <row r="968" spans="1:7" x14ac:dyDescent="0.2">
      <c r="A968" s="5"/>
      <c r="B968" s="5"/>
      <c r="C968" s="5"/>
      <c r="D968" s="5"/>
      <c r="E968" s="5"/>
      <c r="F968" s="5"/>
      <c r="G968" s="24"/>
    </row>
    <row r="969" spans="1:7" x14ac:dyDescent="0.2">
      <c r="A969" s="5"/>
      <c r="B969" s="5"/>
      <c r="C969" s="5"/>
      <c r="D969" s="5"/>
      <c r="E969" s="5"/>
      <c r="F969" s="5"/>
      <c r="G969" s="24"/>
    </row>
    <row r="970" spans="1:7" x14ac:dyDescent="0.2">
      <c r="A970" s="5"/>
      <c r="B970" s="5"/>
      <c r="C970" s="5"/>
      <c r="D970" s="5"/>
      <c r="E970" s="5"/>
      <c r="F970" s="5"/>
      <c r="G970" s="24"/>
    </row>
    <row r="971" spans="1:7" x14ac:dyDescent="0.2">
      <c r="A971" s="5"/>
      <c r="B971" s="5"/>
      <c r="C971" s="5"/>
      <c r="D971" s="5"/>
      <c r="E971" s="5"/>
      <c r="F971" s="5"/>
      <c r="G971" s="24"/>
    </row>
    <row r="972" spans="1:7" x14ac:dyDescent="0.2">
      <c r="A972" s="5"/>
      <c r="B972" s="5"/>
      <c r="C972" s="5"/>
      <c r="D972" s="5"/>
      <c r="E972" s="5"/>
      <c r="F972" s="5"/>
      <c r="G972" s="24"/>
    </row>
    <row r="973" spans="1:7" x14ac:dyDescent="0.2">
      <c r="A973" s="5"/>
      <c r="B973" s="5"/>
      <c r="C973" s="5"/>
      <c r="D973" s="5"/>
      <c r="E973" s="5"/>
      <c r="F973" s="5"/>
      <c r="G973" s="24"/>
    </row>
    <row r="974" spans="1:7" x14ac:dyDescent="0.2">
      <c r="A974" s="5"/>
      <c r="B974" s="5"/>
      <c r="C974" s="5"/>
      <c r="D974" s="5"/>
      <c r="E974" s="5"/>
      <c r="F974" s="5"/>
      <c r="G974" s="24"/>
    </row>
    <row r="975" spans="1:7" x14ac:dyDescent="0.2">
      <c r="A975" s="5"/>
      <c r="B975" s="5"/>
      <c r="C975" s="5"/>
      <c r="D975" s="5"/>
      <c r="E975" s="5"/>
      <c r="F975" s="5"/>
      <c r="G975" s="24"/>
    </row>
    <row r="976" spans="1:7" x14ac:dyDescent="0.2">
      <c r="A976" s="5"/>
      <c r="B976" s="5"/>
      <c r="C976" s="5"/>
      <c r="D976" s="5"/>
      <c r="E976" s="5"/>
      <c r="F976" s="5"/>
      <c r="G976" s="24"/>
    </row>
    <row r="977" spans="1:7" x14ac:dyDescent="0.2">
      <c r="A977" s="5"/>
      <c r="B977" s="5"/>
      <c r="C977" s="5"/>
      <c r="D977" s="5"/>
      <c r="E977" s="5"/>
      <c r="F977" s="5"/>
      <c r="G977" s="24"/>
    </row>
    <row r="978" spans="1:7" x14ac:dyDescent="0.2">
      <c r="A978" s="5"/>
      <c r="B978" s="5"/>
      <c r="C978" s="5"/>
      <c r="D978" s="5"/>
      <c r="E978" s="5"/>
      <c r="F978" s="5"/>
      <c r="G978" s="24"/>
    </row>
    <row r="979" spans="1:7" x14ac:dyDescent="0.2">
      <c r="A979" s="5"/>
      <c r="B979" s="5"/>
      <c r="C979" s="5"/>
      <c r="D979" s="5"/>
      <c r="E979" s="5"/>
      <c r="F979" s="5"/>
      <c r="G979" s="24"/>
    </row>
    <row r="980" spans="1:7" x14ac:dyDescent="0.2">
      <c r="A980" s="5"/>
      <c r="B980" s="5"/>
      <c r="C980" s="5"/>
      <c r="D980" s="5"/>
      <c r="E980" s="5"/>
      <c r="F980" s="5"/>
      <c r="G980" s="24"/>
    </row>
    <row r="981" spans="1:7" x14ac:dyDescent="0.2">
      <c r="A981" s="5"/>
      <c r="B981" s="5"/>
      <c r="C981" s="5"/>
      <c r="D981" s="5"/>
      <c r="E981" s="5"/>
      <c r="F981" s="5"/>
      <c r="G981" s="24"/>
    </row>
    <row r="982" spans="1:7" x14ac:dyDescent="0.2">
      <c r="A982" s="5"/>
      <c r="B982" s="5"/>
      <c r="C982" s="5"/>
      <c r="D982" s="5"/>
      <c r="E982" s="5"/>
      <c r="F982" s="5"/>
      <c r="G982" s="24"/>
    </row>
    <row r="983" spans="1:7" x14ac:dyDescent="0.2">
      <c r="A983" s="5"/>
      <c r="B983" s="5"/>
      <c r="C983" s="5"/>
      <c r="D983" s="5"/>
      <c r="E983" s="5"/>
      <c r="F983" s="5"/>
      <c r="G983" s="24"/>
    </row>
    <row r="984" spans="1:7" x14ac:dyDescent="0.2">
      <c r="A984" s="5"/>
      <c r="B984" s="5"/>
      <c r="C984" s="5"/>
      <c r="D984" s="5"/>
      <c r="E984" s="5"/>
      <c r="F984" s="5"/>
      <c r="G984" s="24"/>
    </row>
    <row r="985" spans="1:7" x14ac:dyDescent="0.2">
      <c r="A985" s="5"/>
      <c r="B985" s="5"/>
      <c r="C985" s="5"/>
      <c r="D985" s="5"/>
      <c r="E985" s="5"/>
      <c r="F985" s="5"/>
      <c r="G985" s="24"/>
    </row>
    <row r="986" spans="1:7" x14ac:dyDescent="0.2">
      <c r="A986" s="5"/>
      <c r="B986" s="5"/>
      <c r="C986" s="5"/>
      <c r="D986" s="5"/>
      <c r="E986" s="5"/>
      <c r="F986" s="5"/>
      <c r="G986" s="24"/>
    </row>
    <row r="987" spans="1:7" x14ac:dyDescent="0.2">
      <c r="A987" s="5"/>
      <c r="B987" s="5"/>
      <c r="C987" s="5"/>
      <c r="D987" s="5"/>
      <c r="E987" s="5"/>
      <c r="F987" s="5"/>
      <c r="G987" s="24"/>
    </row>
    <row r="988" spans="1:7" x14ac:dyDescent="0.2">
      <c r="A988" s="5"/>
      <c r="B988" s="5"/>
      <c r="C988" s="5"/>
      <c r="D988" s="5"/>
      <c r="E988" s="5"/>
      <c r="F988" s="5"/>
      <c r="G988" s="24"/>
    </row>
    <row r="989" spans="1:7" x14ac:dyDescent="0.2">
      <c r="A989" s="5"/>
      <c r="B989" s="5"/>
      <c r="C989" s="5"/>
      <c r="D989" s="5"/>
      <c r="E989" s="5"/>
      <c r="F989" s="5"/>
      <c r="G989" s="24"/>
    </row>
    <row r="990" spans="1:7" x14ac:dyDescent="0.2">
      <c r="A990" s="5"/>
      <c r="B990" s="5"/>
      <c r="C990" s="5"/>
      <c r="D990" s="5"/>
      <c r="E990" s="5"/>
      <c r="F990" s="5"/>
      <c r="G990" s="24"/>
    </row>
    <row r="991" spans="1:7" x14ac:dyDescent="0.2">
      <c r="A991" s="5"/>
      <c r="B991" s="5"/>
      <c r="C991" s="5"/>
      <c r="D991" s="5"/>
      <c r="E991" s="5"/>
      <c r="F991" s="5"/>
      <c r="G991" s="24"/>
    </row>
    <row r="992" spans="1:7" x14ac:dyDescent="0.2">
      <c r="A992" s="5"/>
      <c r="B992" s="5"/>
      <c r="C992" s="5"/>
      <c r="D992" s="5"/>
      <c r="E992" s="5"/>
      <c r="F992" s="5"/>
      <c r="G992" s="24"/>
    </row>
    <row r="993" spans="1:7" x14ac:dyDescent="0.2">
      <c r="A993" s="5"/>
      <c r="B993" s="5"/>
      <c r="C993" s="5"/>
      <c r="D993" s="5"/>
      <c r="E993" s="5"/>
      <c r="F993" s="5"/>
      <c r="G993" s="24"/>
    </row>
    <row r="994" spans="1:7" x14ac:dyDescent="0.2">
      <c r="A994" s="5"/>
      <c r="B994" s="5"/>
      <c r="C994" s="5"/>
      <c r="D994" s="5"/>
      <c r="E994" s="5"/>
      <c r="F994" s="5"/>
      <c r="G994" s="24"/>
    </row>
    <row r="995" spans="1:7" x14ac:dyDescent="0.2">
      <c r="A995" s="5"/>
      <c r="B995" s="5"/>
      <c r="C995" s="5"/>
      <c r="D995" s="5"/>
      <c r="E995" s="5"/>
      <c r="F995" s="5"/>
      <c r="G995" s="24"/>
    </row>
    <row r="996" spans="1:7" x14ac:dyDescent="0.2">
      <c r="A996" s="5"/>
      <c r="B996" s="5"/>
      <c r="C996" s="5"/>
      <c r="D996" s="5"/>
      <c r="E996" s="5"/>
      <c r="F996" s="5"/>
      <c r="G996" s="24"/>
    </row>
    <row r="997" spans="1:7" x14ac:dyDescent="0.2">
      <c r="A997" s="5"/>
      <c r="B997" s="5"/>
      <c r="C997" s="5"/>
      <c r="D997" s="5"/>
      <c r="E997" s="5"/>
      <c r="F997" s="5"/>
      <c r="G997" s="24"/>
    </row>
    <row r="998" spans="1:7" x14ac:dyDescent="0.2">
      <c r="A998" s="5"/>
      <c r="B998" s="5"/>
      <c r="C998" s="5"/>
      <c r="D998" s="5"/>
      <c r="E998" s="5"/>
      <c r="F998" s="5"/>
      <c r="G998" s="24"/>
    </row>
    <row r="999" spans="1:7" x14ac:dyDescent="0.2">
      <c r="A999" s="5"/>
      <c r="B999" s="5"/>
      <c r="C999" s="5"/>
      <c r="D999" s="5"/>
      <c r="E999" s="5"/>
      <c r="F999" s="5"/>
      <c r="G999" s="24"/>
    </row>
    <row r="1000" spans="1:7" x14ac:dyDescent="0.2">
      <c r="A1000" s="5"/>
      <c r="B1000" s="5"/>
      <c r="C1000" s="5"/>
      <c r="D1000" s="5"/>
      <c r="E1000" s="5"/>
      <c r="F1000" s="5"/>
      <c r="G1000" s="24"/>
    </row>
    <row r="1001" spans="1:7" x14ac:dyDescent="0.2">
      <c r="A1001" s="5"/>
      <c r="B1001" s="5"/>
      <c r="C1001" s="5"/>
      <c r="D1001" s="5"/>
      <c r="E1001" s="5"/>
      <c r="F1001" s="5"/>
      <c r="G1001" s="24"/>
    </row>
    <row r="1002" spans="1:7" x14ac:dyDescent="0.2">
      <c r="A1002" s="5"/>
      <c r="B1002" s="5"/>
      <c r="C1002" s="5"/>
      <c r="D1002" s="5"/>
      <c r="E1002" s="5"/>
      <c r="F1002" s="5"/>
      <c r="G1002" s="24"/>
    </row>
    <row r="1003" spans="1:7" x14ac:dyDescent="0.2">
      <c r="A1003" s="5"/>
      <c r="B1003" s="5"/>
      <c r="C1003" s="5"/>
      <c r="D1003" s="5"/>
      <c r="E1003" s="5"/>
      <c r="F1003" s="5"/>
      <c r="G1003" s="24"/>
    </row>
    <row r="1004" spans="1:7" x14ac:dyDescent="0.2">
      <c r="A1004" s="5"/>
      <c r="B1004" s="5"/>
      <c r="C1004" s="5"/>
      <c r="D1004" s="5"/>
      <c r="E1004" s="5"/>
      <c r="F1004" s="5"/>
      <c r="G1004" s="24"/>
    </row>
    <row r="1005" spans="1:7" x14ac:dyDescent="0.2">
      <c r="A1005" s="5"/>
      <c r="B1005" s="5"/>
      <c r="C1005" s="5"/>
      <c r="D1005" s="5"/>
      <c r="E1005" s="5"/>
      <c r="F1005" s="5"/>
      <c r="G1005" s="24"/>
    </row>
    <row r="1006" spans="1:7" x14ac:dyDescent="0.2">
      <c r="A1006" s="5"/>
      <c r="B1006" s="5"/>
      <c r="C1006" s="5"/>
      <c r="D1006" s="5"/>
      <c r="E1006" s="5"/>
      <c r="F1006" s="5"/>
      <c r="G1006" s="24"/>
    </row>
    <row r="1007" spans="1:7" x14ac:dyDescent="0.2">
      <c r="A1007" s="5"/>
      <c r="B1007" s="5"/>
      <c r="C1007" s="5"/>
      <c r="D1007" s="5"/>
      <c r="E1007" s="5"/>
      <c r="F1007" s="5"/>
      <c r="G1007" s="24"/>
    </row>
    <row r="1008" spans="1:7" x14ac:dyDescent="0.2">
      <c r="A1008" s="5"/>
      <c r="B1008" s="5"/>
      <c r="C1008" s="5"/>
      <c r="D1008" s="5"/>
      <c r="E1008" s="5"/>
      <c r="F1008" s="5"/>
      <c r="G1008" s="24"/>
    </row>
    <row r="1009" spans="1:7" x14ac:dyDescent="0.2">
      <c r="A1009" s="5"/>
      <c r="B1009" s="5"/>
      <c r="C1009" s="5"/>
      <c r="D1009" s="5"/>
      <c r="E1009" s="5"/>
      <c r="F1009" s="5"/>
      <c r="G1009" s="24"/>
    </row>
    <row r="1010" spans="1:7" x14ac:dyDescent="0.2">
      <c r="A1010" s="5"/>
      <c r="B1010" s="5"/>
      <c r="C1010" s="5"/>
      <c r="D1010" s="5"/>
      <c r="E1010" s="5"/>
      <c r="F1010" s="5"/>
      <c r="G1010" s="24"/>
    </row>
    <row r="1011" spans="1:7" x14ac:dyDescent="0.2">
      <c r="A1011" s="5"/>
      <c r="B1011" s="5"/>
      <c r="C1011" s="5"/>
      <c r="D1011" s="5"/>
      <c r="E1011" s="5"/>
      <c r="F1011" s="5"/>
      <c r="G1011" s="24"/>
    </row>
    <row r="1012" spans="1:7" x14ac:dyDescent="0.2">
      <c r="A1012" s="5"/>
      <c r="B1012" s="5"/>
      <c r="C1012" s="5"/>
      <c r="D1012" s="5"/>
      <c r="E1012" s="5"/>
      <c r="F1012" s="5"/>
      <c r="G1012" s="24"/>
    </row>
    <row r="1013" spans="1:7" x14ac:dyDescent="0.2">
      <c r="A1013" s="5"/>
      <c r="B1013" s="5"/>
      <c r="C1013" s="5"/>
      <c r="D1013" s="5"/>
      <c r="E1013" s="5"/>
      <c r="F1013" s="5"/>
      <c r="G1013" s="24"/>
    </row>
    <row r="1014" spans="1:7" x14ac:dyDescent="0.2">
      <c r="A1014" s="5"/>
      <c r="B1014" s="5"/>
      <c r="C1014" s="5"/>
      <c r="D1014" s="5"/>
      <c r="E1014" s="5"/>
      <c r="F1014" s="5"/>
      <c r="G1014" s="24"/>
    </row>
    <row r="1015" spans="1:7" x14ac:dyDescent="0.2">
      <c r="A1015" s="5"/>
      <c r="B1015" s="5"/>
      <c r="C1015" s="5"/>
      <c r="D1015" s="5"/>
      <c r="E1015" s="5"/>
      <c r="F1015" s="5"/>
      <c r="G1015" s="24"/>
    </row>
    <row r="1016" spans="1:7" x14ac:dyDescent="0.2">
      <c r="A1016" s="5"/>
      <c r="B1016" s="5"/>
      <c r="C1016" s="5"/>
      <c r="D1016" s="5"/>
      <c r="E1016" s="5"/>
      <c r="F1016" s="5"/>
      <c r="G1016" s="24"/>
    </row>
    <row r="1017" spans="1:7" x14ac:dyDescent="0.2">
      <c r="A1017" s="5"/>
      <c r="B1017" s="5"/>
      <c r="C1017" s="5"/>
      <c r="D1017" s="5"/>
      <c r="E1017" s="5"/>
      <c r="F1017" s="5"/>
      <c r="G1017" s="24"/>
    </row>
    <row r="1018" spans="1:7" x14ac:dyDescent="0.2">
      <c r="A1018" s="5"/>
      <c r="B1018" s="5"/>
      <c r="C1018" s="5"/>
      <c r="D1018" s="5"/>
      <c r="E1018" s="5"/>
      <c r="F1018" s="5"/>
      <c r="G1018" s="24"/>
    </row>
    <row r="1019" spans="1:7" x14ac:dyDescent="0.2">
      <c r="A1019" s="5"/>
      <c r="B1019" s="5"/>
      <c r="C1019" s="5"/>
      <c r="D1019" s="5"/>
      <c r="E1019" s="5"/>
      <c r="F1019" s="5"/>
      <c r="G1019" s="24"/>
    </row>
    <row r="1020" spans="1:7" x14ac:dyDescent="0.2">
      <c r="A1020" s="5"/>
      <c r="B1020" s="5"/>
      <c r="C1020" s="5"/>
      <c r="D1020" s="5"/>
      <c r="E1020" s="5"/>
      <c r="F1020" s="5"/>
      <c r="G1020" s="24"/>
    </row>
    <row r="1021" spans="1:7" x14ac:dyDescent="0.2">
      <c r="A1021" s="5"/>
      <c r="B1021" s="5"/>
      <c r="C1021" s="5"/>
      <c r="D1021" s="5"/>
      <c r="E1021" s="5"/>
      <c r="F1021" s="5"/>
      <c r="G1021" s="24"/>
    </row>
    <row r="1022" spans="1:7" x14ac:dyDescent="0.2">
      <c r="A1022" s="5"/>
      <c r="B1022" s="5"/>
      <c r="C1022" s="5"/>
      <c r="D1022" s="5"/>
      <c r="E1022" s="5"/>
      <c r="F1022" s="5"/>
      <c r="G1022" s="24"/>
    </row>
    <row r="1023" spans="1:7" x14ac:dyDescent="0.2">
      <c r="A1023" s="5"/>
      <c r="B1023" s="5"/>
      <c r="C1023" s="5"/>
      <c r="D1023" s="5"/>
      <c r="E1023" s="5"/>
      <c r="F1023" s="5"/>
      <c r="G1023" s="24"/>
    </row>
    <row r="1024" spans="1:7" x14ac:dyDescent="0.2">
      <c r="A1024" s="5"/>
      <c r="B1024" s="5"/>
      <c r="C1024" s="5"/>
      <c r="D1024" s="5"/>
      <c r="E1024" s="5"/>
      <c r="F1024" s="5"/>
      <c r="G1024" s="24"/>
    </row>
    <row r="1025" spans="1:7" x14ac:dyDescent="0.2">
      <c r="A1025" s="5"/>
      <c r="B1025" s="5"/>
      <c r="C1025" s="5"/>
      <c r="D1025" s="5"/>
      <c r="E1025" s="5"/>
      <c r="F1025" s="5"/>
      <c r="G1025" s="24"/>
    </row>
    <row r="1026" spans="1:7" x14ac:dyDescent="0.2">
      <c r="A1026" s="5"/>
      <c r="B1026" s="5"/>
      <c r="C1026" s="5"/>
      <c r="D1026" s="5"/>
      <c r="E1026" s="5"/>
      <c r="F1026" s="5"/>
      <c r="G1026" s="24"/>
    </row>
    <row r="1027" spans="1:7" x14ac:dyDescent="0.2">
      <c r="A1027" s="5"/>
      <c r="B1027" s="5"/>
      <c r="C1027" s="5"/>
      <c r="D1027" s="5"/>
      <c r="E1027" s="5"/>
      <c r="F1027" s="5"/>
      <c r="G1027" s="24"/>
    </row>
    <row r="1028" spans="1:7" x14ac:dyDescent="0.2">
      <c r="A1028" s="5"/>
      <c r="B1028" s="5"/>
      <c r="C1028" s="5"/>
      <c r="D1028" s="5"/>
      <c r="E1028" s="5"/>
      <c r="F1028" s="5"/>
      <c r="G1028" s="24"/>
    </row>
    <row r="1029" spans="1:7" x14ac:dyDescent="0.2">
      <c r="A1029" s="5"/>
      <c r="B1029" s="5"/>
      <c r="C1029" s="5"/>
      <c r="D1029" s="5"/>
      <c r="E1029" s="5"/>
      <c r="F1029" s="5"/>
      <c r="G1029" s="24"/>
    </row>
    <row r="1030" spans="1:7" x14ac:dyDescent="0.2">
      <c r="A1030" s="5"/>
      <c r="B1030" s="5"/>
      <c r="C1030" s="5"/>
      <c r="D1030" s="5"/>
      <c r="E1030" s="5"/>
      <c r="F1030" s="5"/>
      <c r="G1030" s="24"/>
    </row>
    <row r="1031" spans="1:7" x14ac:dyDescent="0.2">
      <c r="A1031" s="5"/>
      <c r="B1031" s="5"/>
      <c r="C1031" s="5"/>
      <c r="D1031" s="5"/>
      <c r="E1031" s="5"/>
      <c r="F1031" s="5"/>
      <c r="G1031" s="24"/>
    </row>
    <row r="1032" spans="1:7" x14ac:dyDescent="0.2">
      <c r="A1032" s="5"/>
      <c r="B1032" s="5"/>
      <c r="C1032" s="5"/>
      <c r="D1032" s="5"/>
      <c r="E1032" s="5"/>
      <c r="F1032" s="5"/>
      <c r="G1032" s="24"/>
    </row>
    <row r="1033" spans="1:7" x14ac:dyDescent="0.2">
      <c r="A1033" s="5"/>
      <c r="B1033" s="5"/>
      <c r="C1033" s="5"/>
      <c r="D1033" s="5"/>
      <c r="E1033" s="5"/>
      <c r="F1033" s="5"/>
      <c r="G1033" s="24"/>
    </row>
    <row r="1034" spans="1:7" x14ac:dyDescent="0.2">
      <c r="A1034" s="5"/>
      <c r="B1034" s="5"/>
      <c r="C1034" s="5"/>
      <c r="D1034" s="5"/>
      <c r="E1034" s="5"/>
      <c r="F1034" s="5"/>
      <c r="G1034" s="24"/>
    </row>
    <row r="1035" spans="1:7" x14ac:dyDescent="0.2">
      <c r="A1035" s="5"/>
      <c r="B1035" s="5"/>
      <c r="C1035" s="5"/>
      <c r="D1035" s="5"/>
      <c r="E1035" s="5"/>
      <c r="F1035" s="5"/>
      <c r="G1035" s="24"/>
    </row>
    <row r="1036" spans="1:7" x14ac:dyDescent="0.2">
      <c r="A1036" s="5"/>
      <c r="B1036" s="5"/>
      <c r="C1036" s="5"/>
      <c r="D1036" s="5"/>
      <c r="E1036" s="5"/>
      <c r="F1036" s="5"/>
      <c r="G1036" s="24"/>
    </row>
    <row r="1037" spans="1:7" x14ac:dyDescent="0.2">
      <c r="A1037" s="5"/>
      <c r="B1037" s="5"/>
      <c r="C1037" s="5"/>
      <c r="D1037" s="5"/>
      <c r="E1037" s="5"/>
      <c r="F1037" s="5"/>
      <c r="G1037" s="24"/>
    </row>
    <row r="1038" spans="1:7" x14ac:dyDescent="0.2">
      <c r="A1038" s="5"/>
      <c r="B1038" s="5"/>
      <c r="C1038" s="5"/>
      <c r="D1038" s="5"/>
      <c r="E1038" s="5"/>
      <c r="F1038" s="5"/>
      <c r="G1038" s="24"/>
    </row>
    <row r="1039" spans="1:7" x14ac:dyDescent="0.2">
      <c r="A1039" s="5"/>
      <c r="B1039" s="5"/>
      <c r="C1039" s="5"/>
      <c r="D1039" s="5"/>
      <c r="E1039" s="5"/>
      <c r="F1039" s="5"/>
      <c r="G1039" s="24"/>
    </row>
    <row r="1040" spans="1:7" x14ac:dyDescent="0.2">
      <c r="A1040" s="5"/>
      <c r="B1040" s="5"/>
      <c r="C1040" s="5"/>
      <c r="D1040" s="5"/>
      <c r="E1040" s="5"/>
      <c r="F1040" s="5"/>
      <c r="G1040" s="24"/>
    </row>
    <row r="1041" spans="1:7" x14ac:dyDescent="0.2">
      <c r="A1041" s="5"/>
      <c r="B1041" s="5"/>
      <c r="C1041" s="5"/>
      <c r="D1041" s="5"/>
      <c r="E1041" s="5"/>
      <c r="F1041" s="5"/>
      <c r="G1041" s="24"/>
    </row>
    <row r="1042" spans="1:7" x14ac:dyDescent="0.2">
      <c r="A1042" s="5"/>
      <c r="B1042" s="5"/>
      <c r="C1042" s="5"/>
      <c r="D1042" s="5"/>
      <c r="E1042" s="5"/>
      <c r="F1042" s="5"/>
      <c r="G1042" s="24"/>
    </row>
    <row r="1043" spans="1:7" x14ac:dyDescent="0.2">
      <c r="A1043" s="5"/>
      <c r="B1043" s="5"/>
      <c r="C1043" s="5"/>
      <c r="D1043" s="5"/>
      <c r="E1043" s="5"/>
      <c r="F1043" s="5"/>
      <c r="G1043" s="24"/>
    </row>
    <row r="1044" spans="1:7" x14ac:dyDescent="0.2">
      <c r="A1044" s="5"/>
      <c r="B1044" s="5"/>
      <c r="C1044" s="5"/>
      <c r="D1044" s="5"/>
      <c r="E1044" s="5"/>
      <c r="F1044" s="5"/>
      <c r="G1044" s="24"/>
    </row>
    <row r="1045" spans="1:7" x14ac:dyDescent="0.2">
      <c r="A1045" s="5"/>
      <c r="B1045" s="5"/>
      <c r="C1045" s="5"/>
      <c r="D1045" s="5"/>
      <c r="E1045" s="5"/>
      <c r="F1045" s="5"/>
      <c r="G1045" s="24"/>
    </row>
    <row r="1046" spans="1:7" x14ac:dyDescent="0.2">
      <c r="A1046" s="5"/>
      <c r="B1046" s="5"/>
      <c r="C1046" s="5"/>
      <c r="D1046" s="5"/>
      <c r="E1046" s="5"/>
      <c r="F1046" s="5"/>
      <c r="G1046" s="24"/>
    </row>
    <row r="1047" spans="1:7" x14ac:dyDescent="0.2">
      <c r="A1047" s="5"/>
      <c r="B1047" s="5"/>
      <c r="C1047" s="5"/>
      <c r="D1047" s="5"/>
      <c r="E1047" s="5"/>
      <c r="F1047" s="5"/>
      <c r="G1047" s="24"/>
    </row>
    <row r="1048" spans="1:7" x14ac:dyDescent="0.2">
      <c r="A1048" s="5"/>
      <c r="B1048" s="5"/>
      <c r="C1048" s="5"/>
      <c r="D1048" s="5"/>
      <c r="E1048" s="5"/>
      <c r="F1048" s="5"/>
      <c r="G1048" s="24"/>
    </row>
    <row r="1049" spans="1:7" x14ac:dyDescent="0.2">
      <c r="A1049" s="5"/>
      <c r="B1049" s="5"/>
      <c r="C1049" s="5"/>
      <c r="D1049" s="5"/>
      <c r="E1049" s="5"/>
      <c r="F1049" s="5"/>
      <c r="G1049" s="24"/>
    </row>
    <row r="1050" spans="1:7" x14ac:dyDescent="0.2">
      <c r="A1050" s="5"/>
      <c r="B1050" s="5"/>
      <c r="C1050" s="5"/>
      <c r="D1050" s="5"/>
      <c r="E1050" s="5"/>
      <c r="F1050" s="5"/>
      <c r="G1050" s="24"/>
    </row>
    <row r="1051" spans="1:7" x14ac:dyDescent="0.2">
      <c r="A1051" s="5"/>
      <c r="B1051" s="5"/>
      <c r="C1051" s="5"/>
      <c r="D1051" s="5"/>
      <c r="E1051" s="5"/>
      <c r="F1051" s="5"/>
      <c r="G1051" s="24"/>
    </row>
    <row r="1052" spans="1:7" x14ac:dyDescent="0.2">
      <c r="A1052" s="5"/>
      <c r="B1052" s="5"/>
      <c r="C1052" s="5"/>
      <c r="D1052" s="5"/>
      <c r="E1052" s="5"/>
      <c r="F1052" s="5"/>
      <c r="G1052" s="24"/>
    </row>
    <row r="1053" spans="1:7" x14ac:dyDescent="0.2">
      <c r="A1053" s="5"/>
      <c r="B1053" s="5"/>
      <c r="C1053" s="5"/>
      <c r="D1053" s="5"/>
      <c r="E1053" s="5"/>
      <c r="F1053" s="5"/>
      <c r="G1053" s="24"/>
    </row>
    <row r="1054" spans="1:7" x14ac:dyDescent="0.2">
      <c r="A1054" s="5"/>
      <c r="B1054" s="5"/>
      <c r="C1054" s="5"/>
      <c r="D1054" s="5"/>
      <c r="E1054" s="5"/>
      <c r="F1054" s="5"/>
      <c r="G1054" s="24"/>
    </row>
    <row r="1055" spans="1:7" x14ac:dyDescent="0.2">
      <c r="A1055" s="5"/>
      <c r="B1055" s="5"/>
      <c r="C1055" s="5"/>
      <c r="D1055" s="5"/>
      <c r="E1055" s="5"/>
      <c r="F1055" s="5"/>
      <c r="G1055" s="24"/>
    </row>
    <row r="1056" spans="1:7" x14ac:dyDescent="0.2">
      <c r="A1056" s="5"/>
      <c r="B1056" s="5"/>
      <c r="C1056" s="5"/>
      <c r="D1056" s="5"/>
      <c r="E1056" s="5"/>
      <c r="F1056" s="5"/>
      <c r="G1056" s="24"/>
    </row>
    <row r="1057" spans="1:7" x14ac:dyDescent="0.2">
      <c r="A1057" s="5"/>
      <c r="B1057" s="5"/>
      <c r="C1057" s="5"/>
      <c r="D1057" s="5"/>
      <c r="E1057" s="5"/>
      <c r="F1057" s="5"/>
      <c r="G1057" s="24"/>
    </row>
    <row r="1058" spans="1:7" x14ac:dyDescent="0.2">
      <c r="A1058" s="5"/>
      <c r="B1058" s="5"/>
      <c r="C1058" s="5"/>
      <c r="D1058" s="5"/>
      <c r="E1058" s="5"/>
      <c r="F1058" s="5"/>
      <c r="G1058" s="24"/>
    </row>
    <row r="1059" spans="1:7" x14ac:dyDescent="0.2">
      <c r="A1059" s="5"/>
      <c r="B1059" s="5"/>
      <c r="C1059" s="5"/>
      <c r="D1059" s="5"/>
      <c r="E1059" s="5"/>
      <c r="F1059" s="5"/>
      <c r="G1059" s="24"/>
    </row>
    <row r="1060" spans="1:7" x14ac:dyDescent="0.2">
      <c r="A1060" s="5"/>
      <c r="B1060" s="5"/>
      <c r="C1060" s="5"/>
      <c r="D1060" s="5"/>
      <c r="E1060" s="5"/>
      <c r="F1060" s="5"/>
      <c r="G1060" s="24"/>
    </row>
    <row r="1061" spans="1:7" x14ac:dyDescent="0.2">
      <c r="A1061" s="5"/>
      <c r="B1061" s="5"/>
      <c r="C1061" s="5"/>
      <c r="D1061" s="5"/>
      <c r="E1061" s="5"/>
      <c r="F1061" s="5"/>
      <c r="G1061" s="24"/>
    </row>
    <row r="1062" spans="1:7" x14ac:dyDescent="0.2">
      <c r="A1062" s="5"/>
      <c r="B1062" s="5"/>
      <c r="C1062" s="5"/>
      <c r="D1062" s="5"/>
      <c r="E1062" s="5"/>
      <c r="F1062" s="5"/>
      <c r="G1062" s="24"/>
    </row>
    <row r="1063" spans="1:7" x14ac:dyDescent="0.2">
      <c r="A1063" s="5"/>
      <c r="B1063" s="5"/>
      <c r="C1063" s="5"/>
      <c r="D1063" s="5"/>
      <c r="E1063" s="5"/>
      <c r="F1063" s="5"/>
      <c r="G1063" s="24"/>
    </row>
    <row r="1064" spans="1:7" x14ac:dyDescent="0.2">
      <c r="A1064" s="5"/>
      <c r="B1064" s="5"/>
      <c r="C1064" s="5"/>
      <c r="D1064" s="5"/>
      <c r="E1064" s="5"/>
      <c r="F1064" s="5"/>
      <c r="G1064" s="24"/>
    </row>
    <row r="1065" spans="1:7" x14ac:dyDescent="0.2">
      <c r="A1065" s="5"/>
      <c r="B1065" s="5"/>
      <c r="C1065" s="5"/>
      <c r="D1065" s="5"/>
      <c r="E1065" s="5"/>
      <c r="F1065" s="5"/>
      <c r="G1065" s="24"/>
    </row>
    <row r="1066" spans="1:7" x14ac:dyDescent="0.2">
      <c r="A1066" s="5"/>
      <c r="B1066" s="5"/>
      <c r="C1066" s="5"/>
      <c r="D1066" s="5"/>
      <c r="E1066" s="5"/>
      <c r="F1066" s="5"/>
      <c r="G1066" s="24"/>
    </row>
    <row r="1067" spans="1:7" x14ac:dyDescent="0.2">
      <c r="A1067" s="5"/>
      <c r="B1067" s="5"/>
      <c r="C1067" s="5"/>
      <c r="D1067" s="5"/>
      <c r="E1067" s="5"/>
      <c r="F1067" s="5"/>
      <c r="G1067" s="24"/>
    </row>
    <row r="1068" spans="1:7" x14ac:dyDescent="0.2">
      <c r="A1068" s="5"/>
      <c r="B1068" s="5"/>
      <c r="C1068" s="5"/>
      <c r="D1068" s="5"/>
      <c r="E1068" s="5"/>
      <c r="F1068" s="5"/>
      <c r="G1068" s="24"/>
    </row>
    <row r="1069" spans="1:7" x14ac:dyDescent="0.2">
      <c r="A1069" s="5"/>
      <c r="B1069" s="5"/>
      <c r="C1069" s="5"/>
      <c r="D1069" s="5"/>
      <c r="E1069" s="5"/>
      <c r="F1069" s="5"/>
      <c r="G1069" s="24"/>
    </row>
    <row r="1070" spans="1:7" x14ac:dyDescent="0.2">
      <c r="A1070" s="5"/>
      <c r="B1070" s="5"/>
      <c r="C1070" s="5"/>
      <c r="D1070" s="5"/>
      <c r="E1070" s="5"/>
      <c r="F1070" s="5"/>
      <c r="G1070" s="24"/>
    </row>
    <row r="1071" spans="1:7" x14ac:dyDescent="0.2">
      <c r="A1071" s="5"/>
      <c r="B1071" s="5"/>
      <c r="C1071" s="5"/>
      <c r="D1071" s="5"/>
      <c r="E1071" s="5"/>
      <c r="F1071" s="5"/>
      <c r="G1071" s="24"/>
    </row>
    <row r="1072" spans="1:7" x14ac:dyDescent="0.2">
      <c r="A1072" s="5"/>
      <c r="B1072" s="5"/>
      <c r="C1072" s="5"/>
      <c r="D1072" s="5"/>
      <c r="E1072" s="5"/>
      <c r="F1072" s="5"/>
      <c r="G1072" s="24"/>
    </row>
    <row r="1073" spans="1:7" x14ac:dyDescent="0.2">
      <c r="A1073" s="5"/>
      <c r="B1073" s="5"/>
      <c r="C1073" s="5"/>
      <c r="D1073" s="5"/>
      <c r="E1073" s="5"/>
      <c r="F1073" s="5"/>
      <c r="G1073" s="24"/>
    </row>
    <row r="1074" spans="1:7" x14ac:dyDescent="0.2">
      <c r="A1074" s="5"/>
      <c r="B1074" s="5"/>
      <c r="C1074" s="5"/>
      <c r="D1074" s="5"/>
      <c r="E1074" s="5"/>
      <c r="F1074" s="5"/>
      <c r="G1074" s="24"/>
    </row>
    <row r="1075" spans="1:7" x14ac:dyDescent="0.2">
      <c r="A1075" s="5"/>
      <c r="B1075" s="5"/>
      <c r="C1075" s="5"/>
      <c r="D1075" s="5"/>
      <c r="E1075" s="5"/>
      <c r="F1075" s="5"/>
      <c r="G1075" s="24"/>
    </row>
    <row r="1076" spans="1:7" x14ac:dyDescent="0.2">
      <c r="A1076" s="5"/>
      <c r="B1076" s="5"/>
      <c r="C1076" s="5"/>
      <c r="D1076" s="5"/>
      <c r="E1076" s="5"/>
      <c r="F1076" s="5"/>
      <c r="G1076" s="24"/>
    </row>
    <row r="1077" spans="1:7" x14ac:dyDescent="0.2">
      <c r="A1077" s="5"/>
      <c r="B1077" s="5"/>
      <c r="C1077" s="5"/>
      <c r="D1077" s="5"/>
      <c r="E1077" s="5"/>
      <c r="F1077" s="5"/>
      <c r="G1077" s="24"/>
    </row>
    <row r="1078" spans="1:7" x14ac:dyDescent="0.2">
      <c r="A1078" s="5"/>
      <c r="B1078" s="5"/>
      <c r="C1078" s="5"/>
      <c r="D1078" s="5"/>
      <c r="E1078" s="5"/>
      <c r="F1078" s="5"/>
      <c r="G1078" s="24"/>
    </row>
    <row r="1079" spans="1:7" x14ac:dyDescent="0.2">
      <c r="A1079" s="5"/>
      <c r="B1079" s="5"/>
      <c r="C1079" s="5"/>
      <c r="D1079" s="5"/>
      <c r="E1079" s="5"/>
      <c r="F1079" s="5"/>
      <c r="G1079" s="24"/>
    </row>
    <row r="1080" spans="1:7" x14ac:dyDescent="0.2">
      <c r="A1080" s="5"/>
      <c r="B1080" s="5"/>
      <c r="C1080" s="5"/>
      <c r="D1080" s="5"/>
      <c r="E1080" s="5"/>
      <c r="F1080" s="5"/>
      <c r="G1080" s="24"/>
    </row>
    <row r="1081" spans="1:7" x14ac:dyDescent="0.2">
      <c r="A1081" s="5"/>
      <c r="B1081" s="5"/>
      <c r="C1081" s="5"/>
      <c r="D1081" s="5"/>
      <c r="E1081" s="5"/>
      <c r="F1081" s="5"/>
      <c r="G1081" s="24"/>
    </row>
    <row r="1082" spans="1:7" x14ac:dyDescent="0.2">
      <c r="A1082" s="5"/>
      <c r="B1082" s="5"/>
      <c r="C1082" s="5"/>
      <c r="D1082" s="5"/>
      <c r="E1082" s="5"/>
      <c r="F1082" s="5"/>
      <c r="G1082" s="24"/>
    </row>
    <row r="1083" spans="1:7" x14ac:dyDescent="0.2">
      <c r="A1083" s="5"/>
      <c r="B1083" s="5"/>
      <c r="C1083" s="5"/>
      <c r="D1083" s="5"/>
      <c r="E1083" s="5"/>
      <c r="F1083" s="5"/>
      <c r="G1083" s="24"/>
    </row>
    <row r="1084" spans="1:7" x14ac:dyDescent="0.2">
      <c r="A1084" s="5"/>
      <c r="B1084" s="5"/>
      <c r="C1084" s="5"/>
      <c r="D1084" s="5"/>
      <c r="E1084" s="5"/>
      <c r="F1084" s="5"/>
      <c r="G1084" s="24"/>
    </row>
    <row r="1085" spans="1:7" x14ac:dyDescent="0.2">
      <c r="A1085" s="5"/>
      <c r="B1085" s="5"/>
      <c r="C1085" s="5"/>
      <c r="D1085" s="5"/>
      <c r="E1085" s="5"/>
      <c r="F1085" s="5"/>
      <c r="G1085" s="24"/>
    </row>
    <row r="1086" spans="1:7" x14ac:dyDescent="0.2">
      <c r="A1086" s="5"/>
      <c r="B1086" s="5"/>
      <c r="C1086" s="5"/>
      <c r="D1086" s="5"/>
      <c r="E1086" s="5"/>
      <c r="F1086" s="5"/>
      <c r="G1086" s="24"/>
    </row>
    <row r="1087" spans="1:7" x14ac:dyDescent="0.2">
      <c r="A1087" s="5"/>
      <c r="B1087" s="5"/>
      <c r="C1087" s="5"/>
      <c r="D1087" s="5"/>
      <c r="E1087" s="5"/>
      <c r="F1087" s="5"/>
      <c r="G1087" s="24"/>
    </row>
    <row r="1088" spans="1:7" x14ac:dyDescent="0.2">
      <c r="A1088" s="5"/>
      <c r="B1088" s="5"/>
      <c r="C1088" s="5"/>
      <c r="D1088" s="5"/>
      <c r="E1088" s="5"/>
      <c r="F1088" s="5"/>
      <c r="G1088" s="24"/>
    </row>
    <row r="1089" spans="1:7" x14ac:dyDescent="0.2">
      <c r="A1089" s="5"/>
      <c r="B1089" s="5"/>
      <c r="C1089" s="5"/>
      <c r="D1089" s="5"/>
      <c r="E1089" s="5"/>
      <c r="F1089" s="5"/>
      <c r="G1089" s="24"/>
    </row>
    <row r="1090" spans="1:7" x14ac:dyDescent="0.2">
      <c r="A1090" s="5"/>
      <c r="B1090" s="5"/>
      <c r="C1090" s="5"/>
      <c r="D1090" s="5"/>
      <c r="E1090" s="5"/>
      <c r="F1090" s="5"/>
      <c r="G1090" s="24"/>
    </row>
    <row r="1091" spans="1:7" x14ac:dyDescent="0.2">
      <c r="A1091" s="5"/>
      <c r="B1091" s="5"/>
      <c r="C1091" s="5"/>
      <c r="D1091" s="5"/>
      <c r="E1091" s="5"/>
      <c r="F1091" s="5"/>
      <c r="G1091" s="24"/>
    </row>
    <row r="1092" spans="1:7" x14ac:dyDescent="0.2">
      <c r="A1092" s="5"/>
      <c r="B1092" s="5"/>
      <c r="C1092" s="5"/>
      <c r="D1092" s="5"/>
      <c r="E1092" s="5"/>
      <c r="F1092" s="5"/>
      <c r="G1092" s="24"/>
    </row>
    <row r="1093" spans="1:7" x14ac:dyDescent="0.2">
      <c r="A1093" s="5"/>
      <c r="B1093" s="5"/>
      <c r="C1093" s="5"/>
      <c r="D1093" s="5"/>
      <c r="E1093" s="5"/>
      <c r="F1093" s="5"/>
      <c r="G1093" s="24"/>
    </row>
    <row r="1094" spans="1:7" x14ac:dyDescent="0.2">
      <c r="A1094" s="5"/>
      <c r="B1094" s="5"/>
      <c r="C1094" s="5"/>
      <c r="D1094" s="5"/>
      <c r="E1094" s="5"/>
      <c r="F1094" s="5"/>
      <c r="G1094" s="24"/>
    </row>
    <row r="1095" spans="1:7" x14ac:dyDescent="0.2">
      <c r="A1095" s="5"/>
      <c r="B1095" s="5"/>
      <c r="C1095" s="5"/>
      <c r="D1095" s="5"/>
      <c r="E1095" s="5"/>
      <c r="F1095" s="5"/>
      <c r="G1095" s="24"/>
    </row>
    <row r="1096" spans="1:7" x14ac:dyDescent="0.2">
      <c r="A1096" s="5"/>
      <c r="B1096" s="5"/>
      <c r="C1096" s="5"/>
      <c r="D1096" s="5"/>
      <c r="E1096" s="5"/>
      <c r="F1096" s="5"/>
      <c r="G1096" s="24"/>
    </row>
    <row r="1097" spans="1:7" x14ac:dyDescent="0.2">
      <c r="A1097" s="5"/>
      <c r="B1097" s="5"/>
      <c r="C1097" s="5"/>
      <c r="D1097" s="5"/>
      <c r="E1097" s="5"/>
      <c r="F1097" s="5"/>
      <c r="G1097" s="24"/>
    </row>
    <row r="1098" spans="1:7" x14ac:dyDescent="0.2">
      <c r="A1098" s="5"/>
      <c r="B1098" s="5"/>
      <c r="C1098" s="5"/>
      <c r="D1098" s="5"/>
      <c r="E1098" s="5"/>
      <c r="F1098" s="5"/>
      <c r="G1098" s="24"/>
    </row>
    <row r="1099" spans="1:7" x14ac:dyDescent="0.2">
      <c r="A1099" s="5"/>
      <c r="B1099" s="5"/>
      <c r="C1099" s="5"/>
      <c r="D1099" s="5"/>
      <c r="E1099" s="5"/>
      <c r="F1099" s="5"/>
      <c r="G1099" s="24"/>
    </row>
    <row r="1100" spans="1:7" x14ac:dyDescent="0.2">
      <c r="A1100" s="5"/>
      <c r="B1100" s="5"/>
      <c r="C1100" s="5"/>
      <c r="D1100" s="5"/>
      <c r="E1100" s="5"/>
      <c r="F1100" s="5"/>
      <c r="G1100" s="24"/>
    </row>
    <row r="1101" spans="1:7" x14ac:dyDescent="0.2">
      <c r="A1101" s="5"/>
      <c r="B1101" s="5"/>
      <c r="C1101" s="5"/>
      <c r="D1101" s="5"/>
      <c r="E1101" s="5"/>
      <c r="F1101" s="5"/>
      <c r="G1101" s="24"/>
    </row>
    <row r="1102" spans="1:7" x14ac:dyDescent="0.2">
      <c r="A1102" s="5"/>
      <c r="B1102" s="5"/>
      <c r="C1102" s="5"/>
      <c r="D1102" s="5"/>
      <c r="E1102" s="5"/>
      <c r="F1102" s="5"/>
      <c r="G1102" s="24"/>
    </row>
    <row r="1103" spans="1:7" x14ac:dyDescent="0.2">
      <c r="A1103" s="5"/>
      <c r="B1103" s="5"/>
      <c r="C1103" s="5"/>
      <c r="D1103" s="5"/>
      <c r="E1103" s="5"/>
      <c r="F1103" s="5"/>
      <c r="G1103" s="24"/>
    </row>
    <row r="1104" spans="1:7" x14ac:dyDescent="0.2">
      <c r="A1104" s="5"/>
      <c r="B1104" s="5"/>
      <c r="C1104" s="5"/>
      <c r="D1104" s="5"/>
      <c r="E1104" s="5"/>
      <c r="F1104" s="5"/>
      <c r="G1104" s="24"/>
    </row>
    <row r="1105" spans="1:7" x14ac:dyDescent="0.2">
      <c r="A1105" s="5"/>
      <c r="B1105" s="5"/>
      <c r="C1105" s="5"/>
      <c r="D1105" s="5"/>
      <c r="E1105" s="5"/>
      <c r="F1105" s="5"/>
      <c r="G1105" s="24"/>
    </row>
    <row r="1106" spans="1:7" x14ac:dyDescent="0.2">
      <c r="A1106" s="5"/>
      <c r="B1106" s="5"/>
      <c r="C1106" s="5"/>
      <c r="D1106" s="5"/>
      <c r="E1106" s="5"/>
      <c r="F1106" s="5"/>
      <c r="G1106" s="2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6586F-5811-AC46-82FD-FCBCECE84C6F}">
  <dimension ref="A1:K1125"/>
  <sheetViews>
    <sheetView topLeftCell="H1" workbookViewId="0">
      <selection activeCell="J18" sqref="J18"/>
    </sheetView>
  </sheetViews>
  <sheetFormatPr baseColWidth="10" defaultRowHeight="16" x14ac:dyDescent="0.2"/>
  <cols>
    <col min="1" max="1" width="10.83203125" style="6"/>
    <col min="2" max="2" width="36.5" style="6" customWidth="1"/>
    <col min="3" max="3" width="10.83203125" style="6"/>
    <col min="4" max="4" width="18.1640625" style="6" customWidth="1"/>
    <col min="5" max="5" width="10.83203125" style="27"/>
    <col min="8" max="8" width="21.6640625" customWidth="1"/>
  </cols>
  <sheetData>
    <row r="1" spans="1:11" x14ac:dyDescent="0.2">
      <c r="A1" s="4" t="s">
        <v>0</v>
      </c>
      <c r="B1" s="4" t="s">
        <v>9</v>
      </c>
      <c r="C1" s="4" t="s">
        <v>4</v>
      </c>
      <c r="D1" s="4" t="s">
        <v>691</v>
      </c>
      <c r="E1" s="22" t="s">
        <v>6</v>
      </c>
      <c r="H1" t="s">
        <v>9</v>
      </c>
      <c r="I1" t="s">
        <v>692</v>
      </c>
      <c r="K1" t="s">
        <v>751</v>
      </c>
    </row>
    <row r="2" spans="1:11" x14ac:dyDescent="0.2">
      <c r="A2" t="s">
        <v>667</v>
      </c>
      <c r="B2" s="7" t="s">
        <v>243</v>
      </c>
      <c r="C2" s="7" t="s">
        <v>568</v>
      </c>
      <c r="D2" s="7">
        <v>3</v>
      </c>
      <c r="E2" s="29">
        <v>1</v>
      </c>
      <c r="H2" t="s">
        <v>963</v>
      </c>
      <c r="I2">
        <f>12+8+3+2+2+5+6+3+1</f>
        <v>42</v>
      </c>
      <c r="J2" s="27">
        <f>SUM(E5,E61,E143,E131:E132,E137,E162,E177:E178,E186,F205,F207,F209:F210,F212,F216:F217,F219,F222,F230,F239,F245,F248,F250,E29,E33)</f>
        <v>347</v>
      </c>
      <c r="K2" s="35">
        <f>(J2/J14)*100</f>
        <v>40.442890442890445</v>
      </c>
    </row>
    <row r="3" spans="1:11" x14ac:dyDescent="0.2">
      <c r="A3" t="s">
        <v>667</v>
      </c>
      <c r="B3" s="7" t="s">
        <v>243</v>
      </c>
      <c r="C3" s="7" t="s">
        <v>568</v>
      </c>
      <c r="D3" s="7"/>
      <c r="E3" s="29">
        <v>1</v>
      </c>
      <c r="H3" t="s">
        <v>752</v>
      </c>
      <c r="I3">
        <f>6+5+9+1+1+8+14+51+1+2+7</f>
        <v>105</v>
      </c>
      <c r="J3" s="27">
        <f>SUM(E6,E17:E21,E38:E40,E42:E43,E45,E48:E51,E59,E68,E142,E134,E158:E159,E161,E163,E167,F206,F208,F211,F220:F221,F229,F236,F243:F244,F246)</f>
        <v>165</v>
      </c>
      <c r="K3" s="35">
        <f>(J3/J14)*100</f>
        <v>19.230769230769234</v>
      </c>
    </row>
    <row r="4" spans="1:11" x14ac:dyDescent="0.2">
      <c r="A4" t="s">
        <v>667</v>
      </c>
      <c r="B4" s="7" t="s">
        <v>243</v>
      </c>
      <c r="C4" s="7" t="s">
        <v>568</v>
      </c>
      <c r="D4" s="7"/>
      <c r="E4" s="29">
        <v>1</v>
      </c>
      <c r="H4" t="s">
        <v>964</v>
      </c>
      <c r="I4">
        <f>4+27+1+11+3+5</f>
        <v>51</v>
      </c>
      <c r="J4" s="27">
        <f>SUM(E10,E12,E128,E188,E23,E53,E56,E62,E139,E136,E182,E185,F215,F242,F247)</f>
        <v>99</v>
      </c>
      <c r="K4" s="35">
        <f>(J4/J14)*100</f>
        <v>11.538461538461538</v>
      </c>
    </row>
    <row r="5" spans="1:11" x14ac:dyDescent="0.2">
      <c r="A5" s="7" t="s">
        <v>23</v>
      </c>
      <c r="B5" s="7" t="s">
        <v>30</v>
      </c>
      <c r="C5" s="7" t="s">
        <v>26</v>
      </c>
      <c r="D5" s="7">
        <v>20</v>
      </c>
      <c r="E5" s="29">
        <v>12</v>
      </c>
      <c r="H5" s="7" t="s">
        <v>962</v>
      </c>
      <c r="I5">
        <f>3+1+18+4+1+5+4+8+1+2+1+28+2+1+1+1+3</f>
        <v>84</v>
      </c>
      <c r="J5" s="27">
        <f>SUM(E2:E4,E8:E9,E14,E24,E30,E41,E44,E46:E47,E54,E67,E144,E130,E133,E169,E171:E173,E180,F213,F234,F237,F240)</f>
        <v>81</v>
      </c>
      <c r="K5" s="35">
        <f>(J5/J14)*100</f>
        <v>9.44055944055944</v>
      </c>
    </row>
    <row r="6" spans="1:11" x14ac:dyDescent="0.2">
      <c r="A6" s="7" t="s">
        <v>23</v>
      </c>
      <c r="B6" s="7" t="s">
        <v>37</v>
      </c>
      <c r="C6" s="7" t="s">
        <v>26</v>
      </c>
      <c r="D6" s="7"/>
      <c r="E6" s="29">
        <v>6</v>
      </c>
      <c r="H6" t="s">
        <v>965</v>
      </c>
      <c r="I6">
        <f>1+1+1+14+1+3+1+6+2+4+1+1</f>
        <v>36</v>
      </c>
      <c r="J6" s="27">
        <f>SUM(E25,E35:E36,E52,E60,E64,E146,E138,E156:E157,E168,E174:E175,F214,F232,F238,F241,F249)</f>
        <v>52</v>
      </c>
      <c r="K6" s="35">
        <f>(J6/J14)*100</f>
        <v>6.0606060606060606</v>
      </c>
    </row>
    <row r="7" spans="1:11" x14ac:dyDescent="0.2">
      <c r="A7" s="7" t="s">
        <v>23</v>
      </c>
      <c r="B7" s="7" t="s">
        <v>40</v>
      </c>
      <c r="C7" s="7" t="s">
        <v>26</v>
      </c>
      <c r="D7" s="7"/>
      <c r="E7" s="29">
        <v>1</v>
      </c>
      <c r="H7" t="s">
        <v>980</v>
      </c>
      <c r="I7">
        <f>1+1+4+4+1+1+17+14+1+1</f>
        <v>45</v>
      </c>
      <c r="J7" s="27">
        <f>SUM(E7,E34,E63,E126,E129,E165:E166,E181,E200,E201,F233)</f>
        <v>47</v>
      </c>
      <c r="K7" s="35">
        <f>(J7/J14)*100</f>
        <v>5.4778554778554778</v>
      </c>
    </row>
    <row r="8" spans="1:11" x14ac:dyDescent="0.2">
      <c r="A8" s="7" t="s">
        <v>23</v>
      </c>
      <c r="B8" s="7" t="s">
        <v>42</v>
      </c>
      <c r="C8" s="7" t="s">
        <v>26</v>
      </c>
      <c r="D8" s="7"/>
      <c r="E8" s="30">
        <v>1</v>
      </c>
      <c r="H8" s="7" t="s">
        <v>969</v>
      </c>
      <c r="I8">
        <f>6+2</f>
        <v>8</v>
      </c>
      <c r="J8" s="27">
        <f>SUM(E141,E160,E179,F218,H232)</f>
        <v>30</v>
      </c>
      <c r="K8" s="35">
        <f>(J8/J14)*100</f>
        <v>3.4965034965034967</v>
      </c>
    </row>
    <row r="9" spans="1:11" x14ac:dyDescent="0.2">
      <c r="A9" s="10" t="s">
        <v>43</v>
      </c>
      <c r="B9" s="10" t="s">
        <v>50</v>
      </c>
      <c r="C9" s="10" t="s">
        <v>46</v>
      </c>
      <c r="D9" s="10">
        <v>18</v>
      </c>
      <c r="E9" s="26"/>
      <c r="H9" t="s">
        <v>966</v>
      </c>
      <c r="I9">
        <f>2+3+5+1+7</f>
        <v>18</v>
      </c>
      <c r="J9" s="27">
        <f>SUM(E26:E27,E31,E55,E66,E135)</f>
        <v>18</v>
      </c>
      <c r="K9" s="35">
        <f>(J9/J14)*100</f>
        <v>2.0979020979020979</v>
      </c>
    </row>
    <row r="10" spans="1:11" x14ac:dyDescent="0.2">
      <c r="A10" s="2" t="s">
        <v>62</v>
      </c>
      <c r="B10" s="2" t="s">
        <v>639</v>
      </c>
      <c r="C10" s="2" t="s">
        <v>65</v>
      </c>
      <c r="D10" s="2">
        <v>4</v>
      </c>
      <c r="E10" s="28">
        <v>4</v>
      </c>
      <c r="H10" t="s">
        <v>967</v>
      </c>
      <c r="I10">
        <f>1+4+1+1+1</f>
        <v>8</v>
      </c>
      <c r="J10" s="27">
        <f>SUM(E37,E57,E127,E123,E184,E145)</f>
        <v>8</v>
      </c>
      <c r="K10" s="35">
        <f>(J10/J14)*100</f>
        <v>0.93240093240093236</v>
      </c>
    </row>
    <row r="11" spans="1:11" x14ac:dyDescent="0.2">
      <c r="A11" s="8" t="s">
        <v>66</v>
      </c>
      <c r="B11" s="5"/>
      <c r="C11" s="5"/>
      <c r="D11" s="5"/>
      <c r="E11" s="24"/>
      <c r="H11" t="s">
        <v>693</v>
      </c>
      <c r="I11">
        <f>1+1+3</f>
        <v>5</v>
      </c>
      <c r="J11" s="27">
        <f>SUM(E32,E58,E65,F231)</f>
        <v>6</v>
      </c>
      <c r="K11" s="35">
        <f>(J11/J14)*100</f>
        <v>0.69930069930069927</v>
      </c>
    </row>
    <row r="12" spans="1:11" x14ac:dyDescent="0.2">
      <c r="A12" s="5" t="s">
        <v>69</v>
      </c>
      <c r="B12" s="5" t="s">
        <v>75</v>
      </c>
      <c r="C12" s="5" t="s">
        <v>72</v>
      </c>
      <c r="D12" s="5">
        <v>27</v>
      </c>
      <c r="E12" s="28">
        <v>27</v>
      </c>
      <c r="H12" s="7" t="s">
        <v>968</v>
      </c>
      <c r="I12">
        <f>3+1</f>
        <v>4</v>
      </c>
      <c r="J12" s="27">
        <f>SUM(E140,E164)</f>
        <v>5</v>
      </c>
      <c r="K12" s="35">
        <f>(J12/J14)*100</f>
        <v>0.58275058275058278</v>
      </c>
    </row>
    <row r="13" spans="1:11" x14ac:dyDescent="0.2">
      <c r="A13" s="8" t="s">
        <v>83</v>
      </c>
      <c r="B13" s="5"/>
      <c r="C13" s="5"/>
      <c r="D13" s="5"/>
      <c r="E13" s="24"/>
      <c r="H13" s="7"/>
    </row>
    <row r="14" spans="1:11" x14ac:dyDescent="0.2">
      <c r="A14" s="1" t="s">
        <v>85</v>
      </c>
      <c r="B14" s="1" t="s">
        <v>278</v>
      </c>
      <c r="C14" s="1" t="s">
        <v>642</v>
      </c>
      <c r="D14" s="1"/>
      <c r="E14" s="29">
        <v>4</v>
      </c>
      <c r="H14" s="7" t="s">
        <v>694</v>
      </c>
      <c r="I14">
        <f>SUM(I2:I12)</f>
        <v>406</v>
      </c>
      <c r="J14">
        <f>SUM(J2:J12)</f>
        <v>858</v>
      </c>
      <c r="K14" s="35">
        <f>SUM(K2:K12)</f>
        <v>100</v>
      </c>
    </row>
    <row r="15" spans="1:11" x14ac:dyDescent="0.2">
      <c r="A15" s="8" t="s">
        <v>87</v>
      </c>
      <c r="B15" s="8" t="s">
        <v>90</v>
      </c>
      <c r="C15" s="8"/>
      <c r="D15" s="5"/>
      <c r="E15" s="25"/>
    </row>
    <row r="16" spans="1:11" x14ac:dyDescent="0.2">
      <c r="A16" s="9" t="s">
        <v>66</v>
      </c>
      <c r="B16" s="8"/>
      <c r="C16" s="8"/>
      <c r="D16" s="5"/>
      <c r="E16" s="25"/>
    </row>
    <row r="17" spans="1:5" x14ac:dyDescent="0.2">
      <c r="A17" s="7" t="s">
        <v>92</v>
      </c>
      <c r="B17" s="7" t="s">
        <v>97</v>
      </c>
      <c r="C17" s="7" t="s">
        <v>72</v>
      </c>
      <c r="D17" s="7">
        <v>5</v>
      </c>
      <c r="E17" s="29">
        <v>1</v>
      </c>
    </row>
    <row r="18" spans="1:5" x14ac:dyDescent="0.2">
      <c r="A18" s="7" t="s">
        <v>92</v>
      </c>
      <c r="B18" s="7" t="s">
        <v>105</v>
      </c>
      <c r="C18" s="7" t="s">
        <v>72</v>
      </c>
      <c r="D18" s="7"/>
      <c r="E18" s="29">
        <v>1</v>
      </c>
    </row>
    <row r="19" spans="1:5" x14ac:dyDescent="0.2">
      <c r="A19" s="7" t="s">
        <v>92</v>
      </c>
      <c r="B19" s="7" t="s">
        <v>112</v>
      </c>
      <c r="C19" s="7" t="s">
        <v>72</v>
      </c>
      <c r="D19" s="7"/>
      <c r="E19" s="29">
        <v>1</v>
      </c>
    </row>
    <row r="20" spans="1:5" x14ac:dyDescent="0.2">
      <c r="A20" s="7" t="s">
        <v>92</v>
      </c>
      <c r="B20" s="7" t="s">
        <v>117</v>
      </c>
      <c r="C20" s="7" t="s">
        <v>72</v>
      </c>
      <c r="D20" s="7"/>
      <c r="E20" s="29">
        <v>1</v>
      </c>
    </row>
    <row r="21" spans="1:5" x14ac:dyDescent="0.2">
      <c r="A21" s="7" t="s">
        <v>92</v>
      </c>
      <c r="B21" s="7" t="s">
        <v>120</v>
      </c>
      <c r="C21" s="7" t="s">
        <v>72</v>
      </c>
      <c r="D21" s="7"/>
      <c r="E21" s="29">
        <v>1</v>
      </c>
    </row>
    <row r="22" spans="1:5" x14ac:dyDescent="0.2">
      <c r="A22" s="7" t="s">
        <v>125</v>
      </c>
      <c r="B22" s="7" t="s">
        <v>128</v>
      </c>
      <c r="C22" s="7" t="s">
        <v>128</v>
      </c>
      <c r="D22" s="7"/>
      <c r="E22" s="23"/>
    </row>
    <row r="23" spans="1:5" x14ac:dyDescent="0.2">
      <c r="A23" s="7" t="s">
        <v>129</v>
      </c>
      <c r="B23" s="7" t="s">
        <v>134</v>
      </c>
      <c r="C23" s="7" t="s">
        <v>132</v>
      </c>
      <c r="D23" s="7">
        <v>9</v>
      </c>
      <c r="E23" s="29">
        <v>9</v>
      </c>
    </row>
    <row r="24" spans="1:5" x14ac:dyDescent="0.2">
      <c r="A24" s="5" t="s">
        <v>136</v>
      </c>
      <c r="B24" s="5" t="s">
        <v>142</v>
      </c>
      <c r="C24" s="5" t="s">
        <v>139</v>
      </c>
      <c r="D24" s="5">
        <v>2</v>
      </c>
      <c r="E24" s="29">
        <v>1</v>
      </c>
    </row>
    <row r="25" spans="1:5" x14ac:dyDescent="0.2">
      <c r="A25" s="5" t="s">
        <v>136</v>
      </c>
      <c r="B25" s="5" t="s">
        <v>150</v>
      </c>
      <c r="C25" s="5" t="s">
        <v>139</v>
      </c>
      <c r="D25" s="5"/>
      <c r="E25" s="29">
        <v>1</v>
      </c>
    </row>
    <row r="26" spans="1:5" x14ac:dyDescent="0.2">
      <c r="A26" s="5" t="s">
        <v>155</v>
      </c>
      <c r="B26" s="5" t="s">
        <v>159</v>
      </c>
      <c r="C26" s="5" t="s">
        <v>72</v>
      </c>
      <c r="D26" s="5">
        <v>2</v>
      </c>
      <c r="E26" s="29">
        <v>1</v>
      </c>
    </row>
    <row r="27" spans="1:5" x14ac:dyDescent="0.2">
      <c r="A27" s="5" t="s">
        <v>155</v>
      </c>
      <c r="B27" s="5" t="s">
        <v>159</v>
      </c>
      <c r="C27" s="5" t="s">
        <v>72</v>
      </c>
      <c r="D27" s="5"/>
      <c r="E27" s="29">
        <v>1</v>
      </c>
    </row>
    <row r="28" spans="1:5" x14ac:dyDescent="0.2">
      <c r="A28" s="8" t="s">
        <v>172</v>
      </c>
      <c r="B28" s="5"/>
      <c r="C28" s="5"/>
      <c r="D28" s="5"/>
      <c r="E28" s="24"/>
    </row>
    <row r="29" spans="1:5" x14ac:dyDescent="0.2">
      <c r="A29" s="7" t="s">
        <v>174</v>
      </c>
      <c r="B29" s="7" t="s">
        <v>178</v>
      </c>
      <c r="C29" s="7" t="s">
        <v>72</v>
      </c>
      <c r="D29" s="7">
        <v>21</v>
      </c>
      <c r="E29" s="29">
        <v>7</v>
      </c>
    </row>
    <row r="30" spans="1:5" x14ac:dyDescent="0.2">
      <c r="A30" s="7" t="s">
        <v>174</v>
      </c>
      <c r="B30" s="7" t="s">
        <v>182</v>
      </c>
      <c r="C30" s="7" t="s">
        <v>72</v>
      </c>
      <c r="D30" s="7"/>
      <c r="E30" s="29">
        <v>5</v>
      </c>
    </row>
    <row r="31" spans="1:5" x14ac:dyDescent="0.2">
      <c r="A31" s="7" t="s">
        <v>174</v>
      </c>
      <c r="B31" s="7" t="s">
        <v>185</v>
      </c>
      <c r="C31" s="7" t="s">
        <v>72</v>
      </c>
      <c r="D31" s="7"/>
      <c r="E31" s="29">
        <v>3</v>
      </c>
    </row>
    <row r="32" spans="1:5" x14ac:dyDescent="0.2">
      <c r="A32" s="7" t="s">
        <v>174</v>
      </c>
      <c r="B32" s="7" t="s">
        <v>187</v>
      </c>
      <c r="C32" s="7" t="s">
        <v>72</v>
      </c>
      <c r="D32" s="7"/>
      <c r="E32" s="29">
        <v>1</v>
      </c>
    </row>
    <row r="33" spans="1:5" x14ac:dyDescent="0.2">
      <c r="A33" s="7" t="s">
        <v>174</v>
      </c>
      <c r="B33" s="7" t="s">
        <v>190</v>
      </c>
      <c r="C33" s="7" t="s">
        <v>72</v>
      </c>
      <c r="D33" s="7"/>
      <c r="E33" s="29">
        <v>1</v>
      </c>
    </row>
    <row r="34" spans="1:5" x14ac:dyDescent="0.2">
      <c r="A34" s="7" t="s">
        <v>174</v>
      </c>
      <c r="B34" s="7" t="s">
        <v>193</v>
      </c>
      <c r="C34" s="7" t="s">
        <v>72</v>
      </c>
      <c r="D34" s="7"/>
      <c r="E34" s="29">
        <v>1</v>
      </c>
    </row>
    <row r="35" spans="1:5" x14ac:dyDescent="0.2">
      <c r="A35" s="7" t="s">
        <v>174</v>
      </c>
      <c r="B35" s="7" t="s">
        <v>196</v>
      </c>
      <c r="C35" s="7" t="s">
        <v>72</v>
      </c>
      <c r="D35" s="7"/>
      <c r="E35" s="29">
        <v>1</v>
      </c>
    </row>
    <row r="36" spans="1:5" x14ac:dyDescent="0.2">
      <c r="A36" s="7" t="s">
        <v>174</v>
      </c>
      <c r="B36" s="7" t="s">
        <v>198</v>
      </c>
      <c r="C36" s="7" t="s">
        <v>72</v>
      </c>
      <c r="D36" s="7"/>
      <c r="E36" s="29">
        <v>1</v>
      </c>
    </row>
    <row r="37" spans="1:5" x14ac:dyDescent="0.2">
      <c r="A37" s="7" t="s">
        <v>174</v>
      </c>
      <c r="B37" s="7" t="s">
        <v>200</v>
      </c>
      <c r="C37" s="7" t="s">
        <v>72</v>
      </c>
      <c r="D37" s="7"/>
      <c r="E37" s="29">
        <v>1</v>
      </c>
    </row>
    <row r="38" spans="1:5" x14ac:dyDescent="0.2">
      <c r="A38" s="7" t="s">
        <v>203</v>
      </c>
      <c r="B38" s="7" t="s">
        <v>206</v>
      </c>
      <c r="C38" s="7" t="s">
        <v>46</v>
      </c>
      <c r="D38" s="7">
        <v>14</v>
      </c>
      <c r="E38" s="29">
        <v>1</v>
      </c>
    </row>
    <row r="39" spans="1:5" x14ac:dyDescent="0.2">
      <c r="A39" s="7" t="s">
        <v>203</v>
      </c>
      <c r="B39" s="7" t="s">
        <v>206</v>
      </c>
      <c r="C39" s="7" t="s">
        <v>46</v>
      </c>
      <c r="D39" s="7"/>
      <c r="E39" s="29">
        <v>1</v>
      </c>
    </row>
    <row r="40" spans="1:5" x14ac:dyDescent="0.2">
      <c r="A40" s="7" t="s">
        <v>203</v>
      </c>
      <c r="B40" s="7" t="s">
        <v>206</v>
      </c>
      <c r="C40" s="7" t="s">
        <v>46</v>
      </c>
      <c r="D40" s="7"/>
      <c r="E40" s="29">
        <v>1</v>
      </c>
    </row>
    <row r="41" spans="1:5" x14ac:dyDescent="0.2">
      <c r="A41" s="7" t="s">
        <v>203</v>
      </c>
      <c r="B41" s="7" t="s">
        <v>214</v>
      </c>
      <c r="C41" s="7" t="s">
        <v>46</v>
      </c>
      <c r="D41" s="7"/>
      <c r="E41" s="29">
        <v>1</v>
      </c>
    </row>
    <row r="42" spans="1:5" x14ac:dyDescent="0.2">
      <c r="A42" s="7" t="s">
        <v>203</v>
      </c>
      <c r="B42" s="7" t="s">
        <v>206</v>
      </c>
      <c r="C42" s="7" t="s">
        <v>46</v>
      </c>
      <c r="D42" s="7"/>
      <c r="E42" s="29">
        <v>1</v>
      </c>
    </row>
    <row r="43" spans="1:5" x14ac:dyDescent="0.2">
      <c r="A43" s="7" t="s">
        <v>203</v>
      </c>
      <c r="B43" s="7" t="s">
        <v>219</v>
      </c>
      <c r="C43" s="7" t="s">
        <v>46</v>
      </c>
      <c r="D43" s="7"/>
      <c r="E43" s="29">
        <v>1</v>
      </c>
    </row>
    <row r="44" spans="1:5" x14ac:dyDescent="0.2">
      <c r="A44" s="7" t="s">
        <v>203</v>
      </c>
      <c r="B44" s="7" t="s">
        <v>214</v>
      </c>
      <c r="C44" s="7" t="s">
        <v>46</v>
      </c>
      <c r="D44" s="7"/>
      <c r="E44" s="29">
        <v>1</v>
      </c>
    </row>
    <row r="45" spans="1:5" x14ac:dyDescent="0.2">
      <c r="A45" s="7" t="s">
        <v>203</v>
      </c>
      <c r="B45" s="7" t="s">
        <v>206</v>
      </c>
      <c r="C45" s="7" t="s">
        <v>46</v>
      </c>
      <c r="D45" s="7"/>
      <c r="E45" s="29">
        <v>1</v>
      </c>
    </row>
    <row r="46" spans="1:5" x14ac:dyDescent="0.2">
      <c r="A46" s="7" t="s">
        <v>203</v>
      </c>
      <c r="B46" s="7" t="s">
        <v>214</v>
      </c>
      <c r="C46" s="7" t="s">
        <v>46</v>
      </c>
      <c r="D46" s="7"/>
      <c r="E46" s="29">
        <v>1</v>
      </c>
    </row>
    <row r="47" spans="1:5" x14ac:dyDescent="0.2">
      <c r="A47" s="7" t="s">
        <v>203</v>
      </c>
      <c r="B47" s="7" t="s">
        <v>214</v>
      </c>
      <c r="C47" s="7" t="s">
        <v>46</v>
      </c>
      <c r="D47" s="7"/>
      <c r="E47" s="29">
        <v>1</v>
      </c>
    </row>
    <row r="48" spans="1:5" x14ac:dyDescent="0.2">
      <c r="A48" s="7" t="s">
        <v>203</v>
      </c>
      <c r="B48" s="7" t="s">
        <v>206</v>
      </c>
      <c r="C48" s="7" t="s">
        <v>46</v>
      </c>
      <c r="D48" s="7"/>
      <c r="E48" s="29">
        <v>1</v>
      </c>
    </row>
    <row r="49" spans="1:5" x14ac:dyDescent="0.2">
      <c r="A49" s="7" t="s">
        <v>203</v>
      </c>
      <c r="B49" s="7" t="s">
        <v>206</v>
      </c>
      <c r="C49" s="7" t="s">
        <v>46</v>
      </c>
      <c r="D49" s="7"/>
      <c r="E49" s="29">
        <v>1</v>
      </c>
    </row>
    <row r="50" spans="1:5" x14ac:dyDescent="0.2">
      <c r="A50" s="7" t="s">
        <v>203</v>
      </c>
      <c r="B50" s="7" t="s">
        <v>206</v>
      </c>
      <c r="C50" s="7" t="s">
        <v>46</v>
      </c>
      <c r="D50" s="7"/>
      <c r="E50" s="29">
        <v>1</v>
      </c>
    </row>
    <row r="51" spans="1:5" x14ac:dyDescent="0.2">
      <c r="A51" s="7" t="s">
        <v>203</v>
      </c>
      <c r="B51" s="7" t="s">
        <v>206</v>
      </c>
      <c r="C51" s="7" t="s">
        <v>46</v>
      </c>
      <c r="D51" s="7"/>
      <c r="E51" s="29">
        <v>1</v>
      </c>
    </row>
    <row r="52" spans="1:5" x14ac:dyDescent="0.2">
      <c r="A52" s="7" t="s">
        <v>235</v>
      </c>
      <c r="B52" s="7" t="s">
        <v>237</v>
      </c>
      <c r="C52" s="7" t="s">
        <v>72</v>
      </c>
      <c r="D52" s="7">
        <v>46</v>
      </c>
      <c r="E52" s="29">
        <v>14</v>
      </c>
    </row>
    <row r="53" spans="1:5" x14ac:dyDescent="0.2">
      <c r="A53" s="7" t="s">
        <v>235</v>
      </c>
      <c r="B53" s="7" t="s">
        <v>241</v>
      </c>
      <c r="C53" s="7" t="s">
        <v>72</v>
      </c>
      <c r="D53" s="7"/>
      <c r="E53" s="29">
        <v>8</v>
      </c>
    </row>
    <row r="54" spans="1:5" x14ac:dyDescent="0.2">
      <c r="A54" s="7" t="s">
        <v>235</v>
      </c>
      <c r="B54" s="7" t="s">
        <v>243</v>
      </c>
      <c r="C54" s="7" t="s">
        <v>72</v>
      </c>
      <c r="D54" s="7"/>
      <c r="E54" s="29">
        <v>8</v>
      </c>
    </row>
    <row r="55" spans="1:5" x14ac:dyDescent="0.2">
      <c r="A55" s="7" t="s">
        <v>235</v>
      </c>
      <c r="B55" s="7" t="s">
        <v>245</v>
      </c>
      <c r="C55" s="7" t="s">
        <v>72</v>
      </c>
      <c r="D55" s="7"/>
      <c r="E55" s="29">
        <v>5</v>
      </c>
    </row>
    <row r="56" spans="1:5" x14ac:dyDescent="0.2">
      <c r="A56" s="7" t="s">
        <v>235</v>
      </c>
      <c r="B56" s="7" t="s">
        <v>701</v>
      </c>
      <c r="C56" s="7" t="s">
        <v>72</v>
      </c>
      <c r="D56" s="7">
        <v>11</v>
      </c>
      <c r="E56" s="29">
        <v>4</v>
      </c>
    </row>
    <row r="57" spans="1:5" x14ac:dyDescent="0.2">
      <c r="A57" s="7"/>
      <c r="B57" s="7" t="s">
        <v>697</v>
      </c>
      <c r="C57" s="7"/>
      <c r="D57" s="7"/>
      <c r="E57" s="29">
        <v>4</v>
      </c>
    </row>
    <row r="58" spans="1:5" x14ac:dyDescent="0.2">
      <c r="A58" s="7"/>
      <c r="B58" s="7" t="s">
        <v>698</v>
      </c>
      <c r="C58" s="7"/>
      <c r="D58" s="7"/>
      <c r="E58" s="29">
        <v>1</v>
      </c>
    </row>
    <row r="59" spans="1:5" x14ac:dyDescent="0.2">
      <c r="A59" s="7"/>
      <c r="B59" s="7" t="s">
        <v>699</v>
      </c>
      <c r="C59" s="7"/>
      <c r="D59" s="7"/>
      <c r="E59" s="29">
        <v>1</v>
      </c>
    </row>
    <row r="60" spans="1:5" x14ac:dyDescent="0.2">
      <c r="A60" s="7"/>
      <c r="B60" s="7" t="s">
        <v>700</v>
      </c>
      <c r="C60" s="7"/>
      <c r="D60" s="7"/>
      <c r="E60" s="29">
        <v>1</v>
      </c>
    </row>
    <row r="61" spans="1:5" x14ac:dyDescent="0.2">
      <c r="A61" s="1" t="s">
        <v>248</v>
      </c>
      <c r="B61" s="1" t="s">
        <v>708</v>
      </c>
      <c r="C61" s="1" t="s">
        <v>72</v>
      </c>
      <c r="D61" s="1">
        <v>25</v>
      </c>
      <c r="E61" s="29">
        <v>8</v>
      </c>
    </row>
    <row r="62" spans="1:5" x14ac:dyDescent="0.2">
      <c r="A62" s="1"/>
      <c r="B62" s="1" t="s">
        <v>701</v>
      </c>
      <c r="C62" s="1"/>
      <c r="D62" s="1"/>
      <c r="E62" s="29">
        <v>4</v>
      </c>
    </row>
    <row r="63" spans="1:5" x14ac:dyDescent="0.2">
      <c r="A63" s="1"/>
      <c r="B63" s="1" t="s">
        <v>702</v>
      </c>
      <c r="C63" s="1"/>
      <c r="D63" s="1"/>
      <c r="E63" s="29">
        <v>4</v>
      </c>
    </row>
    <row r="64" spans="1:5" x14ac:dyDescent="0.2">
      <c r="A64" s="1"/>
      <c r="B64" s="1" t="s">
        <v>703</v>
      </c>
      <c r="C64" s="1"/>
      <c r="D64" s="1"/>
      <c r="E64" s="29">
        <v>3</v>
      </c>
    </row>
    <row r="65" spans="1:5" x14ac:dyDescent="0.2">
      <c r="A65" s="1"/>
      <c r="B65" s="1" t="s">
        <v>704</v>
      </c>
      <c r="C65" s="1"/>
      <c r="D65" s="1"/>
      <c r="E65" s="29">
        <v>3</v>
      </c>
    </row>
    <row r="66" spans="1:5" x14ac:dyDescent="0.2">
      <c r="A66" s="1"/>
      <c r="B66" s="1" t="s">
        <v>705</v>
      </c>
      <c r="C66" s="1"/>
      <c r="D66" s="1"/>
      <c r="E66" s="29">
        <v>1</v>
      </c>
    </row>
    <row r="67" spans="1:5" x14ac:dyDescent="0.2">
      <c r="A67" s="1"/>
      <c r="B67" s="1" t="s">
        <v>706</v>
      </c>
      <c r="C67" s="1"/>
      <c r="D67" s="1"/>
      <c r="E67" s="29">
        <v>1</v>
      </c>
    </row>
    <row r="68" spans="1:5" x14ac:dyDescent="0.2">
      <c r="A68" s="1"/>
      <c r="B68" s="1" t="s">
        <v>707</v>
      </c>
      <c r="C68" s="1"/>
      <c r="D68" s="1"/>
      <c r="E68" s="29">
        <v>1</v>
      </c>
    </row>
    <row r="69" spans="1:5" x14ac:dyDescent="0.2">
      <c r="A69" s="10" t="s">
        <v>250</v>
      </c>
      <c r="B69" s="10" t="s">
        <v>257</v>
      </c>
      <c r="C69" s="10" t="s">
        <v>253</v>
      </c>
      <c r="D69" s="10"/>
      <c r="E69" s="26">
        <v>9</v>
      </c>
    </row>
    <row r="70" spans="1:5" x14ac:dyDescent="0.2">
      <c r="A70" s="10" t="s">
        <v>264</v>
      </c>
      <c r="B70" s="10" t="s">
        <v>267</v>
      </c>
      <c r="C70" s="10" t="s">
        <v>253</v>
      </c>
      <c r="D70" s="10">
        <v>30</v>
      </c>
      <c r="E70" s="26"/>
    </row>
    <row r="71" spans="1:5" x14ac:dyDescent="0.2">
      <c r="A71" s="10" t="s">
        <v>264</v>
      </c>
      <c r="B71" s="10" t="s">
        <v>271</v>
      </c>
      <c r="C71" s="10" t="s">
        <v>253</v>
      </c>
      <c r="D71" s="10"/>
      <c r="E71" s="26"/>
    </row>
    <row r="72" spans="1:5" x14ac:dyDescent="0.2">
      <c r="A72" s="10" t="s">
        <v>264</v>
      </c>
      <c r="B72" s="10" t="s">
        <v>273</v>
      </c>
      <c r="C72" s="10" t="s">
        <v>253</v>
      </c>
      <c r="D72" s="10"/>
      <c r="E72" s="26"/>
    </row>
    <row r="73" spans="1:5" x14ac:dyDescent="0.2">
      <c r="A73" s="10" t="s">
        <v>264</v>
      </c>
      <c r="B73" s="10" t="s">
        <v>275</v>
      </c>
      <c r="C73" s="10" t="s">
        <v>253</v>
      </c>
      <c r="D73" s="10"/>
      <c r="E73" s="26"/>
    </row>
    <row r="74" spans="1:5" x14ac:dyDescent="0.2">
      <c r="A74" s="10" t="s">
        <v>264</v>
      </c>
      <c r="B74" s="10" t="s">
        <v>276</v>
      </c>
      <c r="C74" s="10" t="s">
        <v>253</v>
      </c>
      <c r="D74" s="10"/>
      <c r="E74" s="26"/>
    </row>
    <row r="75" spans="1:5" x14ac:dyDescent="0.2">
      <c r="A75" s="10" t="s">
        <v>264</v>
      </c>
      <c r="B75" s="10" t="s">
        <v>278</v>
      </c>
      <c r="C75" s="10" t="s">
        <v>253</v>
      </c>
      <c r="D75" s="10"/>
      <c r="E75" s="26"/>
    </row>
    <row r="76" spans="1:5" x14ac:dyDescent="0.2">
      <c r="A76" s="10" t="s">
        <v>264</v>
      </c>
      <c r="B76" s="10" t="s">
        <v>280</v>
      </c>
      <c r="C76" s="10" t="s">
        <v>253</v>
      </c>
      <c r="D76" s="10"/>
      <c r="E76" s="26"/>
    </row>
    <row r="77" spans="1:5" x14ac:dyDescent="0.2">
      <c r="A77" s="10" t="s">
        <v>282</v>
      </c>
      <c r="B77" s="10" t="s">
        <v>30</v>
      </c>
      <c r="C77" s="10" t="s">
        <v>72</v>
      </c>
      <c r="D77" s="10">
        <v>46</v>
      </c>
      <c r="E77" s="23">
        <v>1</v>
      </c>
    </row>
    <row r="78" spans="1:5" x14ac:dyDescent="0.2">
      <c r="A78" s="10" t="s">
        <v>282</v>
      </c>
      <c r="B78" s="10" t="s">
        <v>30</v>
      </c>
      <c r="C78" s="10" t="s">
        <v>72</v>
      </c>
      <c r="D78" s="10"/>
      <c r="E78" s="23">
        <v>1</v>
      </c>
    </row>
    <row r="79" spans="1:5" x14ac:dyDescent="0.2">
      <c r="A79" s="10" t="s">
        <v>282</v>
      </c>
      <c r="B79" s="10" t="s">
        <v>30</v>
      </c>
      <c r="C79" s="10" t="s">
        <v>72</v>
      </c>
      <c r="D79" s="10"/>
      <c r="E79" s="23">
        <v>1</v>
      </c>
    </row>
    <row r="80" spans="1:5" x14ac:dyDescent="0.2">
      <c r="A80" s="10" t="s">
        <v>282</v>
      </c>
      <c r="B80" s="10" t="s">
        <v>30</v>
      </c>
      <c r="C80" s="10" t="s">
        <v>72</v>
      </c>
      <c r="D80" s="10"/>
      <c r="E80" s="23">
        <v>1</v>
      </c>
    </row>
    <row r="81" spans="1:5" x14ac:dyDescent="0.2">
      <c r="A81" s="10" t="s">
        <v>282</v>
      </c>
      <c r="B81" s="10" t="s">
        <v>30</v>
      </c>
      <c r="C81" s="10" t="s">
        <v>72</v>
      </c>
      <c r="D81" s="10"/>
      <c r="E81" s="23">
        <v>1</v>
      </c>
    </row>
    <row r="82" spans="1:5" x14ac:dyDescent="0.2">
      <c r="A82" s="10" t="s">
        <v>282</v>
      </c>
      <c r="B82" s="10" t="s">
        <v>30</v>
      </c>
      <c r="C82" s="10" t="s">
        <v>72</v>
      </c>
      <c r="D82" s="10"/>
      <c r="E82" s="23">
        <v>1</v>
      </c>
    </row>
    <row r="83" spans="1:5" x14ac:dyDescent="0.2">
      <c r="A83" s="10" t="s">
        <v>282</v>
      </c>
      <c r="B83" s="10" t="s">
        <v>30</v>
      </c>
      <c r="C83" s="10" t="s">
        <v>72</v>
      </c>
      <c r="D83" s="10"/>
      <c r="E83" s="23">
        <v>1</v>
      </c>
    </row>
    <row r="84" spans="1:5" x14ac:dyDescent="0.2">
      <c r="A84" s="10" t="s">
        <v>282</v>
      </c>
      <c r="B84" s="10" t="s">
        <v>30</v>
      </c>
      <c r="C84" s="10" t="s">
        <v>72</v>
      </c>
      <c r="D84" s="10"/>
      <c r="E84" s="23">
        <v>1</v>
      </c>
    </row>
    <row r="85" spans="1:5" x14ac:dyDescent="0.2">
      <c r="A85" s="10" t="s">
        <v>282</v>
      </c>
      <c r="B85" s="10" t="s">
        <v>30</v>
      </c>
      <c r="C85" s="10" t="s">
        <v>72</v>
      </c>
      <c r="D85" s="10"/>
      <c r="E85" s="23">
        <v>1</v>
      </c>
    </row>
    <row r="86" spans="1:5" x14ac:dyDescent="0.2">
      <c r="A86" s="10" t="s">
        <v>282</v>
      </c>
      <c r="B86" s="10" t="s">
        <v>30</v>
      </c>
      <c r="C86" s="10" t="s">
        <v>72</v>
      </c>
      <c r="D86" s="10"/>
      <c r="E86" s="23">
        <v>1</v>
      </c>
    </row>
    <row r="87" spans="1:5" x14ac:dyDescent="0.2">
      <c r="A87" s="10" t="s">
        <v>282</v>
      </c>
      <c r="B87" s="10" t="s">
        <v>30</v>
      </c>
      <c r="C87" s="10" t="s">
        <v>72</v>
      </c>
      <c r="D87" s="10"/>
      <c r="E87" s="23">
        <v>1</v>
      </c>
    </row>
    <row r="88" spans="1:5" x14ac:dyDescent="0.2">
      <c r="A88" s="10" t="s">
        <v>282</v>
      </c>
      <c r="B88" s="10" t="s">
        <v>30</v>
      </c>
      <c r="C88" s="10" t="s">
        <v>72</v>
      </c>
      <c r="D88" s="10"/>
      <c r="E88" s="23">
        <v>1</v>
      </c>
    </row>
    <row r="89" spans="1:5" x14ac:dyDescent="0.2">
      <c r="A89" s="10" t="s">
        <v>282</v>
      </c>
      <c r="B89" s="10" t="s">
        <v>30</v>
      </c>
      <c r="C89" s="10" t="s">
        <v>72</v>
      </c>
      <c r="D89" s="10"/>
      <c r="E89" s="23">
        <v>1</v>
      </c>
    </row>
    <row r="90" spans="1:5" x14ac:dyDescent="0.2">
      <c r="A90" s="10" t="s">
        <v>282</v>
      </c>
      <c r="B90" s="10" t="s">
        <v>30</v>
      </c>
      <c r="C90" s="10" t="s">
        <v>72</v>
      </c>
      <c r="D90" s="10"/>
      <c r="E90" s="23">
        <v>1</v>
      </c>
    </row>
    <row r="91" spans="1:5" x14ac:dyDescent="0.2">
      <c r="A91" s="10" t="s">
        <v>282</v>
      </c>
      <c r="B91" s="10" t="s">
        <v>30</v>
      </c>
      <c r="C91" s="10" t="s">
        <v>72</v>
      </c>
      <c r="D91" s="10"/>
      <c r="E91" s="23">
        <v>1</v>
      </c>
    </row>
    <row r="92" spans="1:5" x14ac:dyDescent="0.2">
      <c r="A92" s="10" t="s">
        <v>282</v>
      </c>
      <c r="B92" s="10" t="s">
        <v>30</v>
      </c>
      <c r="C92" s="10" t="s">
        <v>72</v>
      </c>
      <c r="D92" s="10"/>
      <c r="E92" s="23">
        <v>1</v>
      </c>
    </row>
    <row r="93" spans="1:5" x14ac:dyDescent="0.2">
      <c r="A93" s="10" t="s">
        <v>282</v>
      </c>
      <c r="B93" s="10" t="s">
        <v>243</v>
      </c>
      <c r="C93" s="10" t="s">
        <v>72</v>
      </c>
      <c r="D93" s="10"/>
      <c r="E93" s="23">
        <v>1</v>
      </c>
    </row>
    <row r="94" spans="1:5" x14ac:dyDescent="0.2">
      <c r="A94" s="10" t="s">
        <v>282</v>
      </c>
      <c r="B94" s="10" t="s">
        <v>243</v>
      </c>
      <c r="C94" s="10" t="s">
        <v>72</v>
      </c>
      <c r="D94" s="10"/>
      <c r="E94" s="23">
        <v>1</v>
      </c>
    </row>
    <row r="95" spans="1:5" x14ac:dyDescent="0.2">
      <c r="A95" s="10" t="s">
        <v>282</v>
      </c>
      <c r="B95" s="10" t="s">
        <v>243</v>
      </c>
      <c r="C95" s="10" t="s">
        <v>72</v>
      </c>
      <c r="D95" s="10"/>
      <c r="E95" s="23">
        <v>1</v>
      </c>
    </row>
    <row r="96" spans="1:5" x14ac:dyDescent="0.2">
      <c r="A96" s="10" t="s">
        <v>282</v>
      </c>
      <c r="B96" s="10" t="s">
        <v>243</v>
      </c>
      <c r="C96" s="10" t="s">
        <v>72</v>
      </c>
      <c r="D96" s="10"/>
      <c r="E96" s="23">
        <v>1</v>
      </c>
    </row>
    <row r="97" spans="1:5" x14ac:dyDescent="0.2">
      <c r="A97" s="10" t="s">
        <v>282</v>
      </c>
      <c r="B97" s="10" t="s">
        <v>243</v>
      </c>
      <c r="C97" s="10" t="s">
        <v>72</v>
      </c>
      <c r="D97" s="10"/>
      <c r="E97" s="23">
        <v>1</v>
      </c>
    </row>
    <row r="98" spans="1:5" x14ac:dyDescent="0.2">
      <c r="A98" s="10" t="s">
        <v>282</v>
      </c>
      <c r="B98" s="10" t="s">
        <v>243</v>
      </c>
      <c r="C98" s="10" t="s">
        <v>72</v>
      </c>
      <c r="D98" s="10"/>
      <c r="E98" s="23">
        <v>1</v>
      </c>
    </row>
    <row r="99" spans="1:5" x14ac:dyDescent="0.2">
      <c r="A99" s="10" t="s">
        <v>282</v>
      </c>
      <c r="B99" s="10" t="s">
        <v>243</v>
      </c>
      <c r="C99" s="10" t="s">
        <v>72</v>
      </c>
      <c r="D99" s="10"/>
      <c r="E99" s="23">
        <v>1</v>
      </c>
    </row>
    <row r="100" spans="1:5" x14ac:dyDescent="0.2">
      <c r="A100" s="10" t="s">
        <v>282</v>
      </c>
      <c r="B100" s="10" t="s">
        <v>243</v>
      </c>
      <c r="C100" s="10" t="s">
        <v>72</v>
      </c>
      <c r="D100" s="10"/>
      <c r="E100" s="23">
        <v>1</v>
      </c>
    </row>
    <row r="101" spans="1:5" x14ac:dyDescent="0.2">
      <c r="A101" s="10" t="s">
        <v>282</v>
      </c>
      <c r="B101" s="10" t="s">
        <v>243</v>
      </c>
      <c r="C101" s="10" t="s">
        <v>72</v>
      </c>
      <c r="D101" s="10"/>
      <c r="E101" s="23">
        <v>1</v>
      </c>
    </row>
    <row r="102" spans="1:5" x14ac:dyDescent="0.2">
      <c r="A102" s="10" t="s">
        <v>282</v>
      </c>
      <c r="B102" s="10" t="s">
        <v>243</v>
      </c>
      <c r="C102" s="10" t="s">
        <v>72</v>
      </c>
      <c r="D102" s="10"/>
      <c r="E102" s="23">
        <v>1</v>
      </c>
    </row>
    <row r="103" spans="1:5" x14ac:dyDescent="0.2">
      <c r="A103" s="10" t="s">
        <v>282</v>
      </c>
      <c r="B103" s="10" t="s">
        <v>318</v>
      </c>
      <c r="C103" s="10" t="s">
        <v>72</v>
      </c>
      <c r="D103" s="10"/>
      <c r="E103" s="23">
        <v>1</v>
      </c>
    </row>
    <row r="104" spans="1:5" x14ac:dyDescent="0.2">
      <c r="A104" s="10" t="s">
        <v>282</v>
      </c>
      <c r="B104" s="10" t="s">
        <v>318</v>
      </c>
      <c r="C104" s="10" t="s">
        <v>72</v>
      </c>
      <c r="D104" s="10"/>
      <c r="E104" s="23">
        <v>1</v>
      </c>
    </row>
    <row r="105" spans="1:5" x14ac:dyDescent="0.2">
      <c r="A105" s="10" t="s">
        <v>282</v>
      </c>
      <c r="B105" s="10" t="s">
        <v>318</v>
      </c>
      <c r="C105" s="10" t="s">
        <v>72</v>
      </c>
      <c r="D105" s="10"/>
      <c r="E105" s="23">
        <v>1</v>
      </c>
    </row>
    <row r="106" spans="1:5" x14ac:dyDescent="0.2">
      <c r="A106" s="10" t="s">
        <v>282</v>
      </c>
      <c r="B106" s="10" t="s">
        <v>318</v>
      </c>
      <c r="C106" s="10" t="s">
        <v>72</v>
      </c>
      <c r="D106" s="10"/>
      <c r="E106" s="23">
        <v>1</v>
      </c>
    </row>
    <row r="107" spans="1:5" x14ac:dyDescent="0.2">
      <c r="A107" s="10" t="s">
        <v>282</v>
      </c>
      <c r="B107" s="10" t="s">
        <v>318</v>
      </c>
      <c r="C107" s="10" t="s">
        <v>72</v>
      </c>
      <c r="D107" s="10"/>
      <c r="E107" s="23">
        <v>1</v>
      </c>
    </row>
    <row r="108" spans="1:5" x14ac:dyDescent="0.2">
      <c r="A108" s="10" t="s">
        <v>282</v>
      </c>
      <c r="B108" s="10" t="s">
        <v>322</v>
      </c>
      <c r="C108" s="10" t="s">
        <v>72</v>
      </c>
      <c r="D108" s="10"/>
      <c r="E108" s="23">
        <v>1</v>
      </c>
    </row>
    <row r="109" spans="1:5" x14ac:dyDescent="0.2">
      <c r="A109" s="10" t="s">
        <v>282</v>
      </c>
      <c r="B109" s="10" t="s">
        <v>322</v>
      </c>
      <c r="C109" s="10" t="s">
        <v>72</v>
      </c>
      <c r="D109" s="10"/>
      <c r="E109" s="23">
        <v>1</v>
      </c>
    </row>
    <row r="110" spans="1:5" x14ac:dyDescent="0.2">
      <c r="A110" s="10" t="s">
        <v>282</v>
      </c>
      <c r="B110" s="10" t="s">
        <v>322</v>
      </c>
      <c r="C110" s="10" t="s">
        <v>72</v>
      </c>
      <c r="D110" s="10"/>
      <c r="E110" s="23">
        <v>1</v>
      </c>
    </row>
    <row r="111" spans="1:5" x14ac:dyDescent="0.2">
      <c r="A111" s="10" t="s">
        <v>282</v>
      </c>
      <c r="B111" s="10" t="s">
        <v>322</v>
      </c>
      <c r="C111" s="10" t="s">
        <v>72</v>
      </c>
      <c r="D111" s="10"/>
      <c r="E111" s="23">
        <v>1</v>
      </c>
    </row>
    <row r="112" spans="1:5" x14ac:dyDescent="0.2">
      <c r="A112" s="10" t="s">
        <v>282</v>
      </c>
      <c r="B112" s="10" t="s">
        <v>323</v>
      </c>
      <c r="C112" s="10" t="s">
        <v>72</v>
      </c>
      <c r="D112" s="10"/>
      <c r="E112" s="23">
        <v>1</v>
      </c>
    </row>
    <row r="113" spans="1:5" x14ac:dyDescent="0.2">
      <c r="A113" s="10" t="s">
        <v>282</v>
      </c>
      <c r="B113" s="10" t="s">
        <v>324</v>
      </c>
      <c r="C113" s="10" t="s">
        <v>72</v>
      </c>
      <c r="D113" s="10"/>
      <c r="E113" s="23">
        <v>1</v>
      </c>
    </row>
    <row r="114" spans="1:5" x14ac:dyDescent="0.2">
      <c r="A114" s="10" t="s">
        <v>282</v>
      </c>
      <c r="B114" s="10" t="s">
        <v>326</v>
      </c>
      <c r="C114" s="10" t="s">
        <v>72</v>
      </c>
      <c r="D114" s="10"/>
      <c r="E114" s="23">
        <v>1</v>
      </c>
    </row>
    <row r="115" spans="1:5" x14ac:dyDescent="0.2">
      <c r="A115" s="10" t="s">
        <v>282</v>
      </c>
      <c r="B115" s="10" t="s">
        <v>241</v>
      </c>
      <c r="C115" s="10" t="s">
        <v>72</v>
      </c>
      <c r="D115" s="10"/>
      <c r="E115" s="23">
        <v>1</v>
      </c>
    </row>
    <row r="116" spans="1:5" x14ac:dyDescent="0.2">
      <c r="A116" s="10" t="s">
        <v>282</v>
      </c>
      <c r="B116" s="10" t="s">
        <v>241</v>
      </c>
      <c r="C116" s="10" t="s">
        <v>72</v>
      </c>
      <c r="D116" s="10"/>
      <c r="E116" s="23">
        <v>1</v>
      </c>
    </row>
    <row r="117" spans="1:5" x14ac:dyDescent="0.2">
      <c r="A117" s="10" t="s">
        <v>282</v>
      </c>
      <c r="B117" s="10" t="s">
        <v>241</v>
      </c>
      <c r="C117" s="10" t="s">
        <v>72</v>
      </c>
      <c r="D117" s="10"/>
      <c r="E117" s="23">
        <v>1</v>
      </c>
    </row>
    <row r="118" spans="1:5" x14ac:dyDescent="0.2">
      <c r="A118" s="10" t="s">
        <v>282</v>
      </c>
      <c r="B118" s="10" t="s">
        <v>241</v>
      </c>
      <c r="C118" s="10" t="s">
        <v>72</v>
      </c>
      <c r="D118" s="10"/>
      <c r="E118" s="23">
        <v>1</v>
      </c>
    </row>
    <row r="119" spans="1:5" x14ac:dyDescent="0.2">
      <c r="A119" s="10" t="s">
        <v>282</v>
      </c>
      <c r="B119" s="10" t="s">
        <v>241</v>
      </c>
      <c r="C119" s="10" t="s">
        <v>72</v>
      </c>
      <c r="D119" s="10"/>
      <c r="E119" s="23">
        <v>1</v>
      </c>
    </row>
    <row r="120" spans="1:5" x14ac:dyDescent="0.2">
      <c r="A120" s="10" t="s">
        <v>282</v>
      </c>
      <c r="B120" s="10" t="s">
        <v>241</v>
      </c>
      <c r="C120" s="10" t="s">
        <v>72</v>
      </c>
      <c r="D120" s="10"/>
      <c r="E120" s="23">
        <v>1</v>
      </c>
    </row>
    <row r="121" spans="1:5" x14ac:dyDescent="0.2">
      <c r="A121" s="10" t="s">
        <v>282</v>
      </c>
      <c r="B121" s="10" t="s">
        <v>241</v>
      </c>
      <c r="C121" s="10" t="s">
        <v>72</v>
      </c>
      <c r="D121" s="10"/>
      <c r="E121" s="23">
        <v>1</v>
      </c>
    </row>
    <row r="122" spans="1:5" x14ac:dyDescent="0.2">
      <c r="A122" s="10" t="s">
        <v>282</v>
      </c>
      <c r="B122" s="10" t="s">
        <v>241</v>
      </c>
      <c r="C122" s="10" t="s">
        <v>72</v>
      </c>
      <c r="D122" s="10"/>
      <c r="E122" s="23">
        <v>1</v>
      </c>
    </row>
    <row r="123" spans="1:5" x14ac:dyDescent="0.2">
      <c r="A123" s="10" t="s">
        <v>337</v>
      </c>
      <c r="B123" s="10" t="s">
        <v>340</v>
      </c>
      <c r="C123" s="10" t="s">
        <v>46</v>
      </c>
      <c r="D123" s="10">
        <v>1</v>
      </c>
      <c r="E123" s="26"/>
    </row>
    <row r="124" spans="1:5" x14ac:dyDescent="0.2">
      <c r="A124" s="8" t="s">
        <v>344</v>
      </c>
      <c r="B124" s="5"/>
      <c r="C124" s="5"/>
      <c r="D124" s="5"/>
      <c r="E124" s="24"/>
    </row>
    <row r="125" spans="1:5" x14ac:dyDescent="0.2">
      <c r="A125" s="8" t="s">
        <v>346</v>
      </c>
      <c r="B125" s="5"/>
      <c r="C125" s="5"/>
      <c r="D125" s="5"/>
      <c r="E125" s="24"/>
    </row>
    <row r="126" spans="1:5" x14ac:dyDescent="0.2">
      <c r="A126" s="7" t="s">
        <v>348</v>
      </c>
      <c r="B126" s="7" t="s">
        <v>352</v>
      </c>
      <c r="C126" s="7" t="s">
        <v>72</v>
      </c>
      <c r="D126" s="7">
        <v>5</v>
      </c>
      <c r="E126" s="29">
        <v>1</v>
      </c>
    </row>
    <row r="127" spans="1:5" x14ac:dyDescent="0.2">
      <c r="A127" s="7" t="s">
        <v>348</v>
      </c>
      <c r="B127" s="7" t="s">
        <v>355</v>
      </c>
      <c r="C127" s="7" t="s">
        <v>72</v>
      </c>
      <c r="D127" s="7"/>
      <c r="E127" s="29">
        <v>1</v>
      </c>
    </row>
    <row r="128" spans="1:5" x14ac:dyDescent="0.2">
      <c r="A128" s="7" t="s">
        <v>348</v>
      </c>
      <c r="B128" s="7" t="s">
        <v>359</v>
      </c>
      <c r="C128" s="7" t="s">
        <v>72</v>
      </c>
      <c r="D128" s="7"/>
      <c r="E128" s="29">
        <v>1</v>
      </c>
    </row>
    <row r="129" spans="1:7" x14ac:dyDescent="0.2">
      <c r="A129" s="7" t="s">
        <v>348</v>
      </c>
      <c r="B129" s="7" t="s">
        <v>352</v>
      </c>
      <c r="C129" s="7" t="s">
        <v>72</v>
      </c>
      <c r="D129" s="7"/>
      <c r="E129" s="29">
        <v>1</v>
      </c>
    </row>
    <row r="130" spans="1:7" x14ac:dyDescent="0.2">
      <c r="A130" s="7" t="s">
        <v>348</v>
      </c>
      <c r="B130" s="7" t="s">
        <v>364</v>
      </c>
      <c r="C130" s="7" t="s">
        <v>72</v>
      </c>
      <c r="D130" s="7"/>
      <c r="E130" s="29">
        <v>1</v>
      </c>
    </row>
    <row r="131" spans="1:7" x14ac:dyDescent="0.2">
      <c r="A131" s="7" t="s">
        <v>367</v>
      </c>
      <c r="B131" s="7" t="s">
        <v>30</v>
      </c>
      <c r="C131" s="7" t="s">
        <v>369</v>
      </c>
      <c r="D131" s="7">
        <v>2</v>
      </c>
      <c r="E131" s="29">
        <v>1</v>
      </c>
    </row>
    <row r="132" spans="1:7" x14ac:dyDescent="0.2">
      <c r="A132" s="7" t="s">
        <v>367</v>
      </c>
      <c r="B132" s="7" t="s">
        <v>30</v>
      </c>
      <c r="C132" s="7" t="s">
        <v>369</v>
      </c>
      <c r="D132" s="7"/>
      <c r="E132" s="29">
        <v>1</v>
      </c>
    </row>
    <row r="133" spans="1:7" x14ac:dyDescent="0.2">
      <c r="A133" t="s">
        <v>665</v>
      </c>
      <c r="B133" s="7" t="s">
        <v>243</v>
      </c>
      <c r="C133" s="7" t="s">
        <v>46</v>
      </c>
      <c r="D133" s="7">
        <v>58</v>
      </c>
      <c r="E133" s="29">
        <v>28</v>
      </c>
    </row>
    <row r="134" spans="1:7" x14ac:dyDescent="0.2">
      <c r="A134" t="s">
        <v>665</v>
      </c>
      <c r="B134" s="7" t="s">
        <v>677</v>
      </c>
      <c r="C134" s="7" t="s">
        <v>46</v>
      </c>
      <c r="D134" s="7"/>
      <c r="E134" s="29">
        <v>14</v>
      </c>
    </row>
    <row r="135" spans="1:7" x14ac:dyDescent="0.2">
      <c r="A135" t="s">
        <v>665</v>
      </c>
      <c r="B135" s="7" t="s">
        <v>678</v>
      </c>
      <c r="C135" s="7" t="s">
        <v>46</v>
      </c>
      <c r="D135" s="7"/>
      <c r="E135" s="29">
        <v>7</v>
      </c>
    </row>
    <row r="136" spans="1:7" x14ac:dyDescent="0.2">
      <c r="A136" t="s">
        <v>665</v>
      </c>
      <c r="B136" s="7" t="s">
        <v>241</v>
      </c>
      <c r="C136" s="7" t="s">
        <v>46</v>
      </c>
      <c r="D136" s="7"/>
      <c r="E136" s="29">
        <v>7</v>
      </c>
    </row>
    <row r="137" spans="1:7" x14ac:dyDescent="0.2">
      <c r="A137" t="s">
        <v>665</v>
      </c>
      <c r="B137" s="7" t="s">
        <v>30</v>
      </c>
      <c r="C137" s="7" t="s">
        <v>46</v>
      </c>
      <c r="D137" s="7"/>
      <c r="E137" s="29">
        <v>2</v>
      </c>
    </row>
    <row r="138" spans="1:7" x14ac:dyDescent="0.2">
      <c r="A138" s="5" t="s">
        <v>380</v>
      </c>
      <c r="B138" s="5" t="s">
        <v>382</v>
      </c>
      <c r="C138" s="5" t="s">
        <v>72</v>
      </c>
      <c r="D138" s="5">
        <v>6</v>
      </c>
      <c r="E138" s="29">
        <v>6</v>
      </c>
    </row>
    <row r="139" spans="1:7" x14ac:dyDescent="0.2">
      <c r="A139" s="9" t="s">
        <v>389</v>
      </c>
      <c r="B139" s="9" t="s">
        <v>241</v>
      </c>
      <c r="C139" s="9" t="s">
        <v>253</v>
      </c>
      <c r="D139" s="9">
        <v>65</v>
      </c>
      <c r="E139" s="28">
        <v>21</v>
      </c>
    </row>
    <row r="140" spans="1:7" x14ac:dyDescent="0.2">
      <c r="A140" s="9" t="s">
        <v>389</v>
      </c>
      <c r="B140" s="9" t="s">
        <v>275</v>
      </c>
      <c r="C140" s="9" t="s">
        <v>253</v>
      </c>
      <c r="D140" s="9"/>
      <c r="E140" s="28">
        <v>4</v>
      </c>
      <c r="G140" s="27"/>
    </row>
    <row r="141" spans="1:7" x14ac:dyDescent="0.2">
      <c r="A141" s="9" t="s">
        <v>389</v>
      </c>
      <c r="B141" s="9" t="s">
        <v>725</v>
      </c>
      <c r="C141" s="9" t="s">
        <v>253</v>
      </c>
      <c r="D141" s="9"/>
      <c r="E141" s="28">
        <v>17</v>
      </c>
    </row>
    <row r="142" spans="1:7" x14ac:dyDescent="0.2">
      <c r="A142" s="9" t="s">
        <v>389</v>
      </c>
      <c r="B142" s="9" t="s">
        <v>726</v>
      </c>
      <c r="C142" s="9" t="s">
        <v>253</v>
      </c>
      <c r="D142" s="9"/>
      <c r="E142" s="28">
        <v>13</v>
      </c>
    </row>
    <row r="143" spans="1:7" x14ac:dyDescent="0.2">
      <c r="A143" s="9" t="s">
        <v>389</v>
      </c>
      <c r="B143" s="9" t="s">
        <v>30</v>
      </c>
      <c r="C143" s="9" t="s">
        <v>253</v>
      </c>
      <c r="D143" s="9"/>
      <c r="E143" s="28">
        <v>5</v>
      </c>
    </row>
    <row r="144" spans="1:7" x14ac:dyDescent="0.2">
      <c r="A144" s="9" t="s">
        <v>389</v>
      </c>
      <c r="B144" s="9" t="s">
        <v>278</v>
      </c>
      <c r="C144" s="9" t="s">
        <v>253</v>
      </c>
      <c r="D144" s="9"/>
      <c r="E144" s="28">
        <v>3</v>
      </c>
    </row>
    <row r="145" spans="1:5" x14ac:dyDescent="0.2">
      <c r="A145" s="9" t="s">
        <v>389</v>
      </c>
      <c r="B145" s="9" t="s">
        <v>727</v>
      </c>
      <c r="C145" s="9" t="s">
        <v>253</v>
      </c>
      <c r="D145" s="9"/>
      <c r="E145" s="28">
        <v>1</v>
      </c>
    </row>
    <row r="146" spans="1:5" x14ac:dyDescent="0.2">
      <c r="A146" s="9" t="s">
        <v>389</v>
      </c>
      <c r="B146" s="9" t="s">
        <v>280</v>
      </c>
      <c r="C146" s="9" t="s">
        <v>253</v>
      </c>
      <c r="D146" s="9"/>
      <c r="E146" s="28">
        <v>1</v>
      </c>
    </row>
    <row r="147" spans="1:5" x14ac:dyDescent="0.2">
      <c r="A147" s="9" t="s">
        <v>389</v>
      </c>
      <c r="B147" s="9" t="s">
        <v>241</v>
      </c>
      <c r="C147" s="9" t="s">
        <v>253</v>
      </c>
      <c r="D147" s="9"/>
      <c r="E147" s="28"/>
    </row>
    <row r="148" spans="1:5" x14ac:dyDescent="0.2">
      <c r="A148" s="9" t="s">
        <v>389</v>
      </c>
      <c r="B148" s="9" t="s">
        <v>241</v>
      </c>
      <c r="C148" s="9" t="s">
        <v>253</v>
      </c>
      <c r="D148" s="9"/>
      <c r="E148" s="28"/>
    </row>
    <row r="149" spans="1:5" x14ac:dyDescent="0.2">
      <c r="A149" s="9" t="s">
        <v>389</v>
      </c>
      <c r="B149" s="9" t="s">
        <v>241</v>
      </c>
      <c r="C149" s="9" t="s">
        <v>253</v>
      </c>
      <c r="D149" s="9"/>
      <c r="E149" s="28"/>
    </row>
    <row r="150" spans="1:5" x14ac:dyDescent="0.2">
      <c r="A150" s="9" t="s">
        <v>389</v>
      </c>
      <c r="B150" s="9" t="s">
        <v>241</v>
      </c>
      <c r="C150" s="9" t="s">
        <v>253</v>
      </c>
      <c r="D150" s="9"/>
      <c r="E150" s="28"/>
    </row>
    <row r="151" spans="1:5" x14ac:dyDescent="0.2">
      <c r="A151" s="9" t="s">
        <v>389</v>
      </c>
      <c r="B151" s="9" t="s">
        <v>241</v>
      </c>
      <c r="C151" s="9" t="s">
        <v>253</v>
      </c>
      <c r="D151" s="9"/>
      <c r="E151" s="28"/>
    </row>
    <row r="152" spans="1:5" x14ac:dyDescent="0.2">
      <c r="A152" s="9" t="s">
        <v>389</v>
      </c>
      <c r="B152" s="9" t="s">
        <v>241</v>
      </c>
      <c r="C152" s="9" t="s">
        <v>253</v>
      </c>
      <c r="D152" s="9"/>
      <c r="E152" s="28"/>
    </row>
    <row r="153" spans="1:5" x14ac:dyDescent="0.2">
      <c r="A153" s="9" t="s">
        <v>389</v>
      </c>
      <c r="B153" s="9" t="s">
        <v>241</v>
      </c>
      <c r="C153" s="9" t="s">
        <v>253</v>
      </c>
      <c r="D153" s="9"/>
      <c r="E153" s="28"/>
    </row>
    <row r="154" spans="1:5" x14ac:dyDescent="0.2">
      <c r="A154" s="9" t="s">
        <v>389</v>
      </c>
      <c r="B154" s="9" t="s">
        <v>241</v>
      </c>
      <c r="C154" s="9" t="s">
        <v>253</v>
      </c>
      <c r="D154" s="9"/>
      <c r="E154" s="28"/>
    </row>
    <row r="155" spans="1:5" x14ac:dyDescent="0.2">
      <c r="A155" s="9" t="s">
        <v>389</v>
      </c>
      <c r="B155" s="9" t="s">
        <v>241</v>
      </c>
      <c r="C155" s="9" t="s">
        <v>253</v>
      </c>
      <c r="D155" s="9"/>
      <c r="E155" s="28"/>
    </row>
    <row r="156" spans="1:5" x14ac:dyDescent="0.2">
      <c r="A156" s="7" t="s">
        <v>416</v>
      </c>
      <c r="B156" s="7" t="s">
        <v>420</v>
      </c>
      <c r="C156" s="7" t="s">
        <v>418</v>
      </c>
      <c r="D156" s="7">
        <v>2</v>
      </c>
      <c r="E156" s="29">
        <v>1</v>
      </c>
    </row>
    <row r="157" spans="1:5" x14ac:dyDescent="0.2">
      <c r="A157" s="7" t="s">
        <v>416</v>
      </c>
      <c r="B157" s="7" t="s">
        <v>427</v>
      </c>
      <c r="C157" s="7" t="s">
        <v>418</v>
      </c>
      <c r="D157" s="7"/>
      <c r="E157" s="29">
        <v>1</v>
      </c>
    </row>
    <row r="158" spans="1:5" x14ac:dyDescent="0.2">
      <c r="A158" s="7" t="s">
        <v>431</v>
      </c>
      <c r="B158" s="7" t="s">
        <v>437</v>
      </c>
      <c r="C158" s="7" t="s">
        <v>433</v>
      </c>
      <c r="D158" s="7">
        <v>10</v>
      </c>
      <c r="E158" s="29">
        <v>10</v>
      </c>
    </row>
    <row r="159" spans="1:5" x14ac:dyDescent="0.2">
      <c r="A159" s="7" t="s">
        <v>445</v>
      </c>
      <c r="B159" s="7" t="s">
        <v>714</v>
      </c>
      <c r="C159" s="7" t="s">
        <v>72</v>
      </c>
      <c r="D159" s="7">
        <v>11</v>
      </c>
      <c r="E159" s="29">
        <v>1</v>
      </c>
    </row>
    <row r="160" spans="1:5" x14ac:dyDescent="0.2">
      <c r="A160" s="7"/>
      <c r="B160" s="7" t="s">
        <v>709</v>
      </c>
      <c r="C160" s="7"/>
      <c r="D160" s="7"/>
      <c r="E160" s="29">
        <v>2</v>
      </c>
    </row>
    <row r="161" spans="1:7" x14ac:dyDescent="0.2">
      <c r="A161" s="7"/>
      <c r="B161" s="7" t="s">
        <v>710</v>
      </c>
      <c r="C161" s="7"/>
      <c r="D161" s="7"/>
      <c r="E161" s="29">
        <v>1</v>
      </c>
    </row>
    <row r="162" spans="1:7" x14ac:dyDescent="0.2">
      <c r="A162" s="7"/>
      <c r="B162" s="7" t="s">
        <v>711</v>
      </c>
      <c r="C162" s="7"/>
      <c r="D162" s="7"/>
      <c r="E162" s="29">
        <v>5</v>
      </c>
    </row>
    <row r="163" spans="1:7" x14ac:dyDescent="0.2">
      <c r="A163" s="7"/>
      <c r="B163" s="7" t="s">
        <v>712</v>
      </c>
      <c r="C163" s="7"/>
      <c r="D163" s="7"/>
      <c r="E163" s="29">
        <v>1</v>
      </c>
    </row>
    <row r="164" spans="1:7" x14ac:dyDescent="0.2">
      <c r="A164" s="7"/>
      <c r="B164" s="7" t="s">
        <v>713</v>
      </c>
      <c r="C164" s="7"/>
      <c r="D164" s="7"/>
      <c r="E164" s="29">
        <v>1</v>
      </c>
    </row>
    <row r="165" spans="1:7" x14ac:dyDescent="0.2">
      <c r="A165" s="10" t="s">
        <v>455</v>
      </c>
      <c r="B165" s="10" t="s">
        <v>719</v>
      </c>
      <c r="C165" s="10" t="s">
        <v>456</v>
      </c>
      <c r="D165" s="10">
        <v>44</v>
      </c>
      <c r="E165" s="26"/>
      <c r="G165" t="s">
        <v>730</v>
      </c>
    </row>
    <row r="166" spans="1:7" x14ac:dyDescent="0.2">
      <c r="A166" s="10"/>
      <c r="B166" s="10" t="s">
        <v>715</v>
      </c>
      <c r="C166" s="10"/>
      <c r="D166" s="10"/>
      <c r="E166" s="26"/>
    </row>
    <row r="167" spans="1:7" x14ac:dyDescent="0.2">
      <c r="A167" s="10"/>
      <c r="B167" s="10" t="s">
        <v>716</v>
      </c>
      <c r="C167" s="10"/>
      <c r="D167" s="10"/>
      <c r="E167" s="26"/>
    </row>
    <row r="168" spans="1:7" x14ac:dyDescent="0.2">
      <c r="A168" s="10"/>
      <c r="B168" s="10" t="s">
        <v>717</v>
      </c>
      <c r="C168" s="10"/>
      <c r="D168" s="10"/>
      <c r="E168" s="26"/>
    </row>
    <row r="169" spans="1:7" x14ac:dyDescent="0.2">
      <c r="A169" s="10"/>
      <c r="B169" s="10" t="s">
        <v>718</v>
      </c>
      <c r="C169" s="10"/>
      <c r="D169" s="10"/>
      <c r="E169" s="26"/>
    </row>
    <row r="170" spans="1:7" x14ac:dyDescent="0.2">
      <c r="A170" s="10" t="s">
        <v>455</v>
      </c>
      <c r="B170" s="10" t="s">
        <v>472</v>
      </c>
      <c r="C170" s="10" t="s">
        <v>139</v>
      </c>
      <c r="D170" s="10">
        <v>11</v>
      </c>
      <c r="E170" s="26">
        <v>11</v>
      </c>
      <c r="G170" t="s">
        <v>731</v>
      </c>
    </row>
    <row r="171" spans="1:7" x14ac:dyDescent="0.2">
      <c r="A171" s="7" t="s">
        <v>481</v>
      </c>
      <c r="B171" s="7" t="s">
        <v>42</v>
      </c>
      <c r="C171" s="7" t="s">
        <v>72</v>
      </c>
      <c r="D171" s="7"/>
      <c r="E171" s="29">
        <v>1</v>
      </c>
    </row>
    <row r="172" spans="1:7" x14ac:dyDescent="0.2">
      <c r="A172" s="7" t="s">
        <v>489</v>
      </c>
      <c r="B172" s="7" t="s">
        <v>42</v>
      </c>
      <c r="C172" s="7" t="s">
        <v>253</v>
      </c>
      <c r="D172" s="7"/>
      <c r="E172" s="29">
        <v>1</v>
      </c>
    </row>
    <row r="173" spans="1:7" x14ac:dyDescent="0.2">
      <c r="A173" s="7" t="s">
        <v>499</v>
      </c>
      <c r="B173" s="7" t="s">
        <v>278</v>
      </c>
      <c r="C173" s="7" t="s">
        <v>253</v>
      </c>
      <c r="D173" s="7">
        <v>2</v>
      </c>
      <c r="E173" s="29">
        <v>1</v>
      </c>
    </row>
    <row r="174" spans="1:7" x14ac:dyDescent="0.2">
      <c r="A174" s="7" t="s">
        <v>499</v>
      </c>
      <c r="B174" s="7" t="s">
        <v>510</v>
      </c>
      <c r="C174" s="7" t="s">
        <v>253</v>
      </c>
      <c r="D174" s="7"/>
      <c r="E174" s="29">
        <v>1</v>
      </c>
    </row>
    <row r="175" spans="1:7" x14ac:dyDescent="0.2">
      <c r="A175" s="7" t="s">
        <v>513</v>
      </c>
      <c r="B175" s="7" t="s">
        <v>280</v>
      </c>
      <c r="C175" s="7" t="s">
        <v>95</v>
      </c>
      <c r="D175" s="7">
        <v>1</v>
      </c>
      <c r="E175" s="29">
        <v>1</v>
      </c>
    </row>
    <row r="176" spans="1:7" x14ac:dyDescent="0.2">
      <c r="A176" s="8" t="s">
        <v>520</v>
      </c>
      <c r="B176" s="5"/>
      <c r="C176" s="5"/>
      <c r="D176" s="5"/>
      <c r="E176" s="24"/>
    </row>
    <row r="177" spans="1:5" x14ac:dyDescent="0.2">
      <c r="A177" s="7" t="s">
        <v>522</v>
      </c>
      <c r="B177" s="7" t="s">
        <v>524</v>
      </c>
      <c r="C177" s="7" t="s">
        <v>72</v>
      </c>
      <c r="D177" s="7">
        <v>16</v>
      </c>
      <c r="E177" s="29">
        <v>6</v>
      </c>
    </row>
    <row r="178" spans="1:5" x14ac:dyDescent="0.2">
      <c r="A178" s="7" t="s">
        <v>522</v>
      </c>
      <c r="B178" s="7" t="s">
        <v>532</v>
      </c>
      <c r="C178" s="7" t="s">
        <v>72</v>
      </c>
      <c r="D178" s="7"/>
      <c r="E178" s="29">
        <v>3</v>
      </c>
    </row>
    <row r="179" spans="1:5" x14ac:dyDescent="0.2">
      <c r="A179" s="7" t="s">
        <v>522</v>
      </c>
      <c r="B179" s="7" t="s">
        <v>539</v>
      </c>
      <c r="C179" s="7" t="s">
        <v>72</v>
      </c>
      <c r="D179" s="7"/>
      <c r="E179" s="29">
        <v>3</v>
      </c>
    </row>
    <row r="180" spans="1:5" x14ac:dyDescent="0.2">
      <c r="A180" s="7" t="s">
        <v>522</v>
      </c>
      <c r="B180" s="7" t="s">
        <v>42</v>
      </c>
      <c r="C180" s="7" t="s">
        <v>72</v>
      </c>
      <c r="D180" s="7"/>
      <c r="E180" s="29">
        <v>3</v>
      </c>
    </row>
    <row r="181" spans="1:5" x14ac:dyDescent="0.2">
      <c r="A181" s="7" t="s">
        <v>522</v>
      </c>
      <c r="B181" s="7" t="s">
        <v>551</v>
      </c>
      <c r="C181" s="7" t="s">
        <v>72</v>
      </c>
      <c r="D181" s="7"/>
      <c r="E181" s="29">
        <v>1</v>
      </c>
    </row>
    <row r="182" spans="1:5" x14ac:dyDescent="0.2">
      <c r="A182" s="7" t="s">
        <v>555</v>
      </c>
      <c r="B182" s="7" t="s">
        <v>241</v>
      </c>
      <c r="C182" s="7" t="s">
        <v>46</v>
      </c>
      <c r="D182" s="7">
        <v>5</v>
      </c>
      <c r="E182" s="29">
        <v>5</v>
      </c>
    </row>
    <row r="183" spans="1:5" x14ac:dyDescent="0.2">
      <c r="A183" s="8" t="s">
        <v>561</v>
      </c>
      <c r="B183" s="8" t="s">
        <v>31</v>
      </c>
      <c r="C183" s="8" t="s">
        <v>31</v>
      </c>
      <c r="D183" s="8"/>
      <c r="E183" s="25"/>
    </row>
    <row r="184" spans="1:5" x14ac:dyDescent="0.2">
      <c r="A184" s="5" t="s">
        <v>565</v>
      </c>
      <c r="B184" s="5" t="s">
        <v>570</v>
      </c>
      <c r="C184" s="5" t="s">
        <v>568</v>
      </c>
      <c r="D184" s="5">
        <v>1</v>
      </c>
      <c r="E184" s="29">
        <v>1</v>
      </c>
    </row>
    <row r="185" spans="1:5" x14ac:dyDescent="0.2">
      <c r="A185" s="7" t="s">
        <v>573</v>
      </c>
      <c r="B185" s="7" t="s">
        <v>576</v>
      </c>
      <c r="C185" s="7" t="s">
        <v>72</v>
      </c>
      <c r="D185" s="7">
        <v>1</v>
      </c>
      <c r="E185" s="29">
        <v>1</v>
      </c>
    </row>
    <row r="186" spans="1:5" x14ac:dyDescent="0.2">
      <c r="A186" s="5" t="s">
        <v>583</v>
      </c>
      <c r="B186" s="5" t="s">
        <v>588</v>
      </c>
      <c r="C186" s="5" t="s">
        <v>586</v>
      </c>
      <c r="D186" s="5">
        <v>1</v>
      </c>
      <c r="E186" s="29">
        <v>1</v>
      </c>
    </row>
    <row r="187" spans="1:5" x14ac:dyDescent="0.2">
      <c r="A187" s="8" t="s">
        <v>591</v>
      </c>
      <c r="B187" s="5"/>
      <c r="C187" s="5"/>
      <c r="D187" s="5"/>
      <c r="E187" s="24"/>
    </row>
    <row r="188" spans="1:5" x14ac:dyDescent="0.2">
      <c r="A188" s="5" t="s">
        <v>593</v>
      </c>
      <c r="B188" s="5" t="s">
        <v>31</v>
      </c>
      <c r="C188" s="5" t="s">
        <v>596</v>
      </c>
      <c r="D188" s="5">
        <v>5</v>
      </c>
      <c r="E188" s="29">
        <v>5</v>
      </c>
    </row>
    <row r="189" spans="1:5" x14ac:dyDescent="0.2">
      <c r="A189" s="10" t="s">
        <v>600</v>
      </c>
      <c r="B189" s="10" t="s">
        <v>142</v>
      </c>
      <c r="C189" s="10"/>
      <c r="D189" s="10"/>
      <c r="E189" s="26">
        <v>243</v>
      </c>
    </row>
    <row r="190" spans="1:5" x14ac:dyDescent="0.2">
      <c r="A190" s="10" t="s">
        <v>600</v>
      </c>
      <c r="B190" s="10"/>
      <c r="C190" s="10"/>
      <c r="D190" s="10"/>
      <c r="E190" s="26"/>
    </row>
    <row r="191" spans="1:5" x14ac:dyDescent="0.2">
      <c r="A191" s="10" t="s">
        <v>600</v>
      </c>
      <c r="B191" s="10"/>
      <c r="C191" s="10"/>
      <c r="D191" s="10"/>
      <c r="E191" s="26"/>
    </row>
    <row r="192" spans="1:5" x14ac:dyDescent="0.2">
      <c r="A192" s="10" t="s">
        <v>600</v>
      </c>
      <c r="B192" s="10"/>
      <c r="C192" s="10"/>
      <c r="D192" s="10"/>
      <c r="E192" s="26"/>
    </row>
    <row r="193" spans="1:6" x14ac:dyDescent="0.2">
      <c r="A193" s="10" t="s">
        <v>600</v>
      </c>
      <c r="B193" s="10"/>
      <c r="C193" s="10"/>
      <c r="D193" s="10"/>
      <c r="E193" s="26"/>
    </row>
    <row r="194" spans="1:6" x14ac:dyDescent="0.2">
      <c r="A194" s="10" t="s">
        <v>600</v>
      </c>
      <c r="B194" s="10"/>
      <c r="C194" s="10"/>
      <c r="D194" s="10"/>
      <c r="E194" s="26"/>
    </row>
    <row r="195" spans="1:6" x14ac:dyDescent="0.2">
      <c r="A195" s="10" t="s">
        <v>600</v>
      </c>
      <c r="B195" s="10"/>
      <c r="C195" s="10"/>
      <c r="D195" s="10"/>
      <c r="E195" s="26"/>
    </row>
    <row r="196" spans="1:6" x14ac:dyDescent="0.2">
      <c r="A196" s="10" t="s">
        <v>600</v>
      </c>
      <c r="B196" s="10"/>
      <c r="C196" s="10"/>
      <c r="D196" s="10"/>
      <c r="E196" s="26"/>
    </row>
    <row r="197" spans="1:6" x14ac:dyDescent="0.2">
      <c r="A197" s="10" t="s">
        <v>600</v>
      </c>
      <c r="B197" s="10"/>
      <c r="C197" s="10"/>
      <c r="D197" s="10"/>
      <c r="E197" s="26"/>
    </row>
    <row r="198" spans="1:6" x14ac:dyDescent="0.2">
      <c r="A198" s="10" t="s">
        <v>600</v>
      </c>
      <c r="B198" s="10"/>
      <c r="C198" s="10"/>
      <c r="D198" s="10"/>
      <c r="E198" s="26"/>
    </row>
    <row r="199" spans="1:6" x14ac:dyDescent="0.2">
      <c r="A199" s="10" t="s">
        <v>618</v>
      </c>
      <c r="B199" s="10" t="s">
        <v>524</v>
      </c>
      <c r="C199" s="10" t="s">
        <v>621</v>
      </c>
      <c r="D199" s="10"/>
      <c r="E199" s="26">
        <v>1</v>
      </c>
    </row>
    <row r="200" spans="1:6" x14ac:dyDescent="0.2">
      <c r="A200" s="7" t="s">
        <v>623</v>
      </c>
      <c r="B200" s="7" t="s">
        <v>626</v>
      </c>
      <c r="C200" s="7" t="s">
        <v>72</v>
      </c>
      <c r="D200" s="7">
        <v>1</v>
      </c>
      <c r="E200" s="29">
        <v>1</v>
      </c>
    </row>
    <row r="201" spans="1:6" x14ac:dyDescent="0.2">
      <c r="A201" s="2" t="s">
        <v>758</v>
      </c>
      <c r="B201" s="2" t="s">
        <v>764</v>
      </c>
      <c r="C201" s="2"/>
      <c r="D201" s="5"/>
      <c r="E201" s="24">
        <v>12</v>
      </c>
    </row>
    <row r="202" spans="1:6" x14ac:dyDescent="0.2">
      <c r="A202" s="5"/>
      <c r="B202" s="5"/>
      <c r="C202" s="5"/>
      <c r="D202" s="5" t="s">
        <v>720</v>
      </c>
      <c r="E202" s="24">
        <f>SUM(E2:E68,E70:E76,E123:E138,E156:E169,E171:E188,E200)</f>
        <v>311</v>
      </c>
    </row>
    <row r="203" spans="1:6" x14ac:dyDescent="0.2">
      <c r="A203" s="5"/>
      <c r="B203" s="5"/>
      <c r="C203" s="5"/>
      <c r="D203" s="5"/>
      <c r="E203" s="24"/>
    </row>
    <row r="204" spans="1:6" x14ac:dyDescent="0.2">
      <c r="A204" s="5" t="s">
        <v>767</v>
      </c>
      <c r="B204" s="5"/>
      <c r="C204" s="5"/>
      <c r="D204" s="5" t="s">
        <v>776</v>
      </c>
      <c r="E204" s="24" t="s">
        <v>778</v>
      </c>
      <c r="F204" t="s">
        <v>777</v>
      </c>
    </row>
    <row r="205" spans="1:6" x14ac:dyDescent="0.2">
      <c r="A205" s="5" t="s">
        <v>768</v>
      </c>
      <c r="B205" s="5" t="s">
        <v>769</v>
      </c>
      <c r="C205" s="6">
        <v>1940</v>
      </c>
      <c r="D205" s="6">
        <v>12</v>
      </c>
      <c r="E205" s="5" t="s">
        <v>771</v>
      </c>
      <c r="F205" s="5">
        <v>4</v>
      </c>
    </row>
    <row r="206" spans="1:6" x14ac:dyDescent="0.2">
      <c r="E206" s="5" t="s">
        <v>772</v>
      </c>
      <c r="F206" s="5">
        <v>8</v>
      </c>
    </row>
    <row r="207" spans="1:6" x14ac:dyDescent="0.2">
      <c r="A207" s="5" t="s">
        <v>768</v>
      </c>
      <c r="B207" s="5" t="s">
        <v>779</v>
      </c>
      <c r="C207" s="6">
        <v>1941</v>
      </c>
      <c r="D207" s="5">
        <v>17</v>
      </c>
      <c r="E207" s="24" t="s">
        <v>771</v>
      </c>
      <c r="F207">
        <v>6</v>
      </c>
    </row>
    <row r="208" spans="1:6" x14ac:dyDescent="0.2">
      <c r="A208" s="5"/>
      <c r="B208" s="5"/>
      <c r="C208" s="5"/>
      <c r="D208" s="5"/>
      <c r="E208" s="24" t="s">
        <v>772</v>
      </c>
      <c r="F208">
        <v>11</v>
      </c>
    </row>
    <row r="209" spans="1:7" x14ac:dyDescent="0.2">
      <c r="A209" s="5" t="s">
        <v>786</v>
      </c>
      <c r="B209" s="5" t="s">
        <v>787</v>
      </c>
      <c r="C209" s="5">
        <v>1942</v>
      </c>
      <c r="D209" s="5">
        <v>34</v>
      </c>
      <c r="E209" s="24" t="s">
        <v>788</v>
      </c>
      <c r="F209">
        <v>34</v>
      </c>
    </row>
    <row r="210" spans="1:7" x14ac:dyDescent="0.2">
      <c r="A210" s="5" t="s">
        <v>789</v>
      </c>
      <c r="B210" s="5" t="s">
        <v>790</v>
      </c>
      <c r="C210" s="5">
        <v>1948</v>
      </c>
      <c r="D210" s="5">
        <v>48</v>
      </c>
      <c r="E210" s="5" t="s">
        <v>788</v>
      </c>
      <c r="F210">
        <v>35</v>
      </c>
    </row>
    <row r="211" spans="1:7" x14ac:dyDescent="0.2">
      <c r="A211" s="5"/>
      <c r="B211" s="5"/>
      <c r="C211" s="5"/>
      <c r="D211" s="5"/>
      <c r="E211" s="24" t="s">
        <v>772</v>
      </c>
      <c r="F211">
        <v>13</v>
      </c>
    </row>
    <row r="212" spans="1:7" x14ac:dyDescent="0.2">
      <c r="A212" s="5" t="s">
        <v>791</v>
      </c>
      <c r="B212" s="5" t="s">
        <v>792</v>
      </c>
      <c r="C212" s="5">
        <v>1949</v>
      </c>
      <c r="D212" s="5">
        <v>20</v>
      </c>
      <c r="E212" s="24" t="s">
        <v>788</v>
      </c>
      <c r="F212">
        <v>13</v>
      </c>
    </row>
    <row r="213" spans="1:7" x14ac:dyDescent="0.2">
      <c r="A213" s="5"/>
      <c r="B213" s="5"/>
      <c r="C213" s="5"/>
      <c r="D213" s="5"/>
      <c r="E213" s="24" t="s">
        <v>793</v>
      </c>
      <c r="F213">
        <v>4</v>
      </c>
    </row>
    <row r="214" spans="1:7" x14ac:dyDescent="0.2">
      <c r="A214" s="5"/>
      <c r="B214" s="5"/>
      <c r="C214" s="5"/>
      <c r="D214" s="5"/>
      <c r="E214" s="24" t="s">
        <v>794</v>
      </c>
      <c r="F214">
        <v>2</v>
      </c>
    </row>
    <row r="215" spans="1:7" x14ac:dyDescent="0.2">
      <c r="A215" s="5"/>
      <c r="B215" s="5"/>
      <c r="C215" s="5"/>
      <c r="D215" s="5"/>
      <c r="E215" s="24" t="s">
        <v>795</v>
      </c>
      <c r="F215">
        <v>1</v>
      </c>
    </row>
    <row r="216" spans="1:7" x14ac:dyDescent="0.2">
      <c r="A216" s="5" t="s">
        <v>796</v>
      </c>
      <c r="B216" s="5" t="s">
        <v>797</v>
      </c>
      <c r="C216" s="5">
        <v>1950</v>
      </c>
      <c r="D216" s="5">
        <v>97</v>
      </c>
      <c r="E216" s="5" t="s">
        <v>788</v>
      </c>
      <c r="F216">
        <v>97</v>
      </c>
    </row>
    <row r="217" spans="1:7" x14ac:dyDescent="0.2">
      <c r="A217" s="5" t="s">
        <v>798</v>
      </c>
      <c r="B217" s="5" t="s">
        <v>799</v>
      </c>
      <c r="C217" s="5">
        <v>1950</v>
      </c>
      <c r="D217" s="5">
        <v>59</v>
      </c>
      <c r="E217" s="5" t="s">
        <v>788</v>
      </c>
      <c r="F217">
        <v>59</v>
      </c>
    </row>
    <row r="218" spans="1:7" x14ac:dyDescent="0.2">
      <c r="A218" s="5" t="s">
        <v>800</v>
      </c>
      <c r="B218" s="5" t="s">
        <v>801</v>
      </c>
      <c r="C218" s="5">
        <v>1965</v>
      </c>
      <c r="D218" s="5">
        <v>6</v>
      </c>
      <c r="E218" s="24" t="s">
        <v>273</v>
      </c>
      <c r="F218">
        <v>6</v>
      </c>
    </row>
    <row r="219" spans="1:7" x14ac:dyDescent="0.2">
      <c r="A219" s="5" t="s">
        <v>803</v>
      </c>
      <c r="B219" s="5" t="s">
        <v>804</v>
      </c>
      <c r="C219" s="5">
        <v>1969</v>
      </c>
      <c r="D219" s="5">
        <v>3</v>
      </c>
      <c r="E219" s="24" t="s">
        <v>788</v>
      </c>
      <c r="F219">
        <v>1</v>
      </c>
    </row>
    <row r="220" spans="1:7" x14ac:dyDescent="0.2">
      <c r="A220" s="5"/>
      <c r="B220" s="5"/>
      <c r="C220" s="5"/>
      <c r="D220" s="5"/>
      <c r="E220" s="24" t="s">
        <v>772</v>
      </c>
      <c r="F220">
        <v>2</v>
      </c>
      <c r="G220" t="s">
        <v>802</v>
      </c>
    </row>
    <row r="221" spans="1:7" x14ac:dyDescent="0.2">
      <c r="A221" s="5" t="s">
        <v>806</v>
      </c>
      <c r="B221" s="5" t="s">
        <v>807</v>
      </c>
      <c r="C221" s="5">
        <v>1972</v>
      </c>
      <c r="D221" s="5">
        <v>12</v>
      </c>
      <c r="E221" s="24" t="s">
        <v>772</v>
      </c>
      <c r="F221">
        <v>8</v>
      </c>
    </row>
    <row r="222" spans="1:7" x14ac:dyDescent="0.2">
      <c r="A222" s="5"/>
      <c r="B222" s="5"/>
      <c r="C222" s="5"/>
      <c r="D222" s="5"/>
      <c r="E222" s="24" t="s">
        <v>788</v>
      </c>
      <c r="F222">
        <v>4</v>
      </c>
    </row>
    <row r="223" spans="1:7" x14ac:dyDescent="0.2">
      <c r="A223" s="5" t="s">
        <v>808</v>
      </c>
      <c r="B223" s="5" t="s">
        <v>809</v>
      </c>
      <c r="C223" s="5">
        <v>1975</v>
      </c>
      <c r="D223" s="5">
        <v>25</v>
      </c>
      <c r="E223" s="24" t="s">
        <v>772</v>
      </c>
      <c r="F223" s="31">
        <v>8</v>
      </c>
      <c r="G223" t="s">
        <v>814</v>
      </c>
    </row>
    <row r="224" spans="1:7" x14ac:dyDescent="0.2">
      <c r="A224" s="5"/>
      <c r="B224" s="5"/>
      <c r="C224" s="5"/>
      <c r="D224" s="5"/>
      <c r="E224" s="24" t="s">
        <v>693</v>
      </c>
      <c r="F224" s="31">
        <v>1</v>
      </c>
    </row>
    <row r="225" spans="1:8" x14ac:dyDescent="0.2">
      <c r="A225" s="5"/>
      <c r="B225" s="5"/>
      <c r="C225" s="5"/>
      <c r="D225" s="5"/>
      <c r="E225" s="24" t="s">
        <v>793</v>
      </c>
      <c r="F225" s="31">
        <v>1</v>
      </c>
    </row>
    <row r="226" spans="1:8" x14ac:dyDescent="0.2">
      <c r="A226" s="5"/>
      <c r="B226" s="5"/>
      <c r="C226" s="5"/>
      <c r="D226" s="5"/>
      <c r="E226" s="24" t="s">
        <v>795</v>
      </c>
      <c r="F226" s="31">
        <v>3</v>
      </c>
    </row>
    <row r="227" spans="1:8" x14ac:dyDescent="0.2">
      <c r="A227" s="5"/>
      <c r="B227" s="5"/>
      <c r="C227" s="5"/>
      <c r="D227" s="5"/>
      <c r="E227" s="24" t="s">
        <v>788</v>
      </c>
      <c r="F227" s="31">
        <v>12</v>
      </c>
    </row>
    <row r="228" spans="1:8" x14ac:dyDescent="0.2">
      <c r="A228" s="5" t="s">
        <v>808</v>
      </c>
      <c r="B228" s="5" t="s">
        <v>810</v>
      </c>
      <c r="C228" s="5">
        <v>1977</v>
      </c>
      <c r="D228" s="5">
        <v>6</v>
      </c>
      <c r="E228" s="24" t="s">
        <v>793</v>
      </c>
      <c r="F228" s="31">
        <v>6</v>
      </c>
    </row>
    <row r="229" spans="1:8" x14ac:dyDescent="0.2">
      <c r="A229" s="5" t="s">
        <v>808</v>
      </c>
      <c r="B229" s="5" t="s">
        <v>811</v>
      </c>
      <c r="C229" s="5">
        <v>1978</v>
      </c>
      <c r="D229" s="5">
        <v>100</v>
      </c>
      <c r="E229" s="5" t="s">
        <v>772</v>
      </c>
      <c r="F229">
        <v>31</v>
      </c>
      <c r="G229">
        <f>SUM(F229:F234)</f>
        <v>98</v>
      </c>
    </row>
    <row r="230" spans="1:8" x14ac:dyDescent="0.2">
      <c r="A230" s="5"/>
      <c r="B230" s="5"/>
      <c r="C230" s="5"/>
      <c r="D230" s="5"/>
      <c r="E230" s="24" t="s">
        <v>788</v>
      </c>
      <c r="F230">
        <v>19</v>
      </c>
    </row>
    <row r="231" spans="1:8" x14ac:dyDescent="0.2">
      <c r="A231" s="5"/>
      <c r="B231" s="5"/>
      <c r="C231" s="5"/>
      <c r="D231" s="5"/>
      <c r="E231" s="24" t="s">
        <v>693</v>
      </c>
      <c r="F231">
        <v>1</v>
      </c>
    </row>
    <row r="232" spans="1:8" x14ac:dyDescent="0.2">
      <c r="A232" s="5"/>
      <c r="B232" s="5"/>
      <c r="C232" s="5"/>
      <c r="D232" s="5"/>
      <c r="E232" s="24" t="s">
        <v>794</v>
      </c>
      <c r="F232">
        <v>14</v>
      </c>
      <c r="H232">
        <v>2</v>
      </c>
    </row>
    <row r="233" spans="1:8" x14ac:dyDescent="0.2">
      <c r="A233" s="5"/>
      <c r="B233" s="5"/>
      <c r="C233" s="5"/>
      <c r="D233" s="5"/>
      <c r="E233" s="24" t="s">
        <v>828</v>
      </c>
      <c r="F233">
        <v>25</v>
      </c>
      <c r="G233" t="s">
        <v>829</v>
      </c>
    </row>
    <row r="234" spans="1:8" x14ac:dyDescent="0.2">
      <c r="A234" s="5"/>
      <c r="B234" s="5"/>
      <c r="C234" s="5"/>
      <c r="D234" s="5"/>
      <c r="E234" s="24" t="s">
        <v>793</v>
      </c>
      <c r="F234">
        <v>8</v>
      </c>
    </row>
    <row r="235" spans="1:8" x14ac:dyDescent="0.2">
      <c r="A235" s="5" t="s">
        <v>815</v>
      </c>
      <c r="B235" s="5" t="s">
        <v>663</v>
      </c>
      <c r="C235" s="5">
        <v>1989</v>
      </c>
      <c r="D235" s="5">
        <v>23</v>
      </c>
      <c r="E235" s="5"/>
      <c r="F235" s="26"/>
      <c r="G235" t="s">
        <v>816</v>
      </c>
    </row>
    <row r="236" spans="1:8" x14ac:dyDescent="0.2">
      <c r="A236" s="5" t="s">
        <v>818</v>
      </c>
      <c r="B236" s="5" t="s">
        <v>819</v>
      </c>
      <c r="C236" s="5">
        <v>1971</v>
      </c>
      <c r="D236" s="5">
        <v>12</v>
      </c>
      <c r="E236" s="24" t="s">
        <v>772</v>
      </c>
      <c r="F236">
        <v>7</v>
      </c>
    </row>
    <row r="237" spans="1:8" x14ac:dyDescent="0.2">
      <c r="A237" s="5"/>
      <c r="B237" s="5"/>
      <c r="C237" s="5"/>
      <c r="D237" s="5"/>
      <c r="E237" s="24" t="s">
        <v>817</v>
      </c>
      <c r="F237">
        <v>2</v>
      </c>
    </row>
    <row r="238" spans="1:8" x14ac:dyDescent="0.2">
      <c r="A238" s="5"/>
      <c r="B238" s="5"/>
      <c r="C238" s="5"/>
      <c r="D238" s="5"/>
      <c r="E238" s="24" t="s">
        <v>820</v>
      </c>
      <c r="F238">
        <v>2</v>
      </c>
    </row>
    <row r="239" spans="1:8" x14ac:dyDescent="0.2">
      <c r="A239" s="5"/>
      <c r="B239" s="5"/>
      <c r="C239" s="5"/>
      <c r="D239" s="5"/>
      <c r="E239" s="24" t="s">
        <v>788</v>
      </c>
      <c r="F239">
        <v>1</v>
      </c>
    </row>
    <row r="240" spans="1:8" x14ac:dyDescent="0.2">
      <c r="A240" s="5" t="s">
        <v>818</v>
      </c>
      <c r="B240" s="5" t="s">
        <v>821</v>
      </c>
      <c r="C240" s="5">
        <v>1973</v>
      </c>
      <c r="D240" s="5">
        <v>18</v>
      </c>
      <c r="E240" s="24" t="s">
        <v>817</v>
      </c>
      <c r="F240">
        <v>2</v>
      </c>
    </row>
    <row r="241" spans="1:6" x14ac:dyDescent="0.2">
      <c r="A241" s="5"/>
      <c r="B241" s="5"/>
      <c r="C241" s="5"/>
      <c r="D241" s="5"/>
      <c r="E241" s="24" t="s">
        <v>820</v>
      </c>
      <c r="F241">
        <v>1</v>
      </c>
    </row>
    <row r="242" spans="1:6" x14ac:dyDescent="0.2">
      <c r="A242" s="5"/>
      <c r="B242" s="5"/>
      <c r="C242" s="5"/>
      <c r="D242" s="5"/>
      <c r="E242" s="24" t="s">
        <v>795</v>
      </c>
      <c r="F242">
        <v>1</v>
      </c>
    </row>
    <row r="243" spans="1:6" x14ac:dyDescent="0.2">
      <c r="A243" s="5"/>
      <c r="B243" s="5"/>
      <c r="C243" s="5"/>
      <c r="D243" s="5"/>
      <c r="E243" s="24" t="s">
        <v>772</v>
      </c>
      <c r="F243">
        <v>14</v>
      </c>
    </row>
    <row r="244" spans="1:6" x14ac:dyDescent="0.2">
      <c r="A244" s="5" t="s">
        <v>822</v>
      </c>
      <c r="B244" s="5" t="s">
        <v>823</v>
      </c>
      <c r="C244" s="5">
        <v>1996</v>
      </c>
      <c r="D244" s="5">
        <v>19</v>
      </c>
      <c r="E244" s="24" t="s">
        <v>772</v>
      </c>
      <c r="F244">
        <v>5</v>
      </c>
    </row>
    <row r="245" spans="1:6" x14ac:dyDescent="0.2">
      <c r="A245" s="5"/>
      <c r="B245" s="5"/>
      <c r="C245" s="5"/>
      <c r="D245" s="5"/>
      <c r="E245" s="24" t="s">
        <v>788</v>
      </c>
      <c r="F245">
        <v>14</v>
      </c>
    </row>
    <row r="246" spans="1:6" x14ac:dyDescent="0.2">
      <c r="A246" s="5" t="s">
        <v>824</v>
      </c>
      <c r="B246" s="5" t="s">
        <v>825</v>
      </c>
      <c r="C246" s="5">
        <v>1971</v>
      </c>
      <c r="D246" s="5">
        <v>6</v>
      </c>
      <c r="E246" s="24" t="s">
        <v>772</v>
      </c>
      <c r="F246">
        <v>3</v>
      </c>
    </row>
    <row r="247" spans="1:6" x14ac:dyDescent="0.2">
      <c r="A247" s="5"/>
      <c r="B247" s="5"/>
      <c r="C247" s="5"/>
      <c r="D247" s="5"/>
      <c r="E247" s="24" t="s">
        <v>795</v>
      </c>
      <c r="F247">
        <v>1</v>
      </c>
    </row>
    <row r="248" spans="1:6" x14ac:dyDescent="0.2">
      <c r="A248" s="5"/>
      <c r="B248" s="5"/>
      <c r="C248" s="5"/>
      <c r="D248" s="5"/>
      <c r="E248" s="24" t="s">
        <v>788</v>
      </c>
      <c r="F248">
        <v>1</v>
      </c>
    </row>
    <row r="249" spans="1:6" x14ac:dyDescent="0.2">
      <c r="A249" s="5"/>
      <c r="B249" s="5"/>
      <c r="C249" s="5"/>
      <c r="D249" s="5"/>
      <c r="E249" s="24" t="s">
        <v>820</v>
      </c>
      <c r="F249">
        <v>1</v>
      </c>
    </row>
    <row r="250" spans="1:6" x14ac:dyDescent="0.2">
      <c r="A250" s="5" t="s">
        <v>826</v>
      </c>
      <c r="B250" s="5" t="s">
        <v>827</v>
      </c>
      <c r="C250" s="5">
        <v>1992</v>
      </c>
      <c r="D250" s="5">
        <v>7</v>
      </c>
      <c r="E250" s="24" t="s">
        <v>788</v>
      </c>
      <c r="F250">
        <v>7</v>
      </c>
    </row>
    <row r="251" spans="1:6" x14ac:dyDescent="0.2">
      <c r="A251" s="5"/>
      <c r="B251" s="5"/>
      <c r="C251" s="5"/>
      <c r="D251" s="5"/>
      <c r="E251" s="24"/>
    </row>
    <row r="252" spans="1:6" x14ac:dyDescent="0.2">
      <c r="A252" s="5"/>
      <c r="B252" s="5"/>
      <c r="C252" s="5"/>
      <c r="D252" s="5"/>
      <c r="E252" s="24"/>
    </row>
    <row r="253" spans="1:6" x14ac:dyDescent="0.2">
      <c r="A253" s="5"/>
      <c r="B253" s="5"/>
      <c r="C253" s="5"/>
      <c r="D253" s="5"/>
      <c r="E253" s="24"/>
    </row>
    <row r="254" spans="1:6" x14ac:dyDescent="0.2">
      <c r="A254" s="5"/>
      <c r="B254" s="5"/>
      <c r="C254" s="5"/>
      <c r="D254" s="5"/>
      <c r="E254" s="24"/>
    </row>
    <row r="255" spans="1:6" x14ac:dyDescent="0.2">
      <c r="A255" s="5"/>
      <c r="B255" s="5"/>
      <c r="C255" s="5"/>
      <c r="D255" s="5"/>
      <c r="E255" s="24"/>
    </row>
    <row r="256" spans="1:6" x14ac:dyDescent="0.2">
      <c r="A256" s="5"/>
      <c r="B256" s="5"/>
      <c r="C256" s="5"/>
      <c r="D256" s="5"/>
      <c r="E256" s="24"/>
    </row>
    <row r="257" spans="1:5" x14ac:dyDescent="0.2">
      <c r="A257" s="5"/>
      <c r="B257" s="5"/>
      <c r="C257" s="5"/>
      <c r="D257" s="5"/>
      <c r="E257" s="24"/>
    </row>
    <row r="258" spans="1:5" x14ac:dyDescent="0.2">
      <c r="A258" s="5"/>
      <c r="B258" s="5"/>
      <c r="C258" s="5"/>
      <c r="D258" s="5"/>
      <c r="E258" s="24"/>
    </row>
    <row r="259" spans="1:5" x14ac:dyDescent="0.2">
      <c r="A259" s="5"/>
      <c r="B259" s="5"/>
      <c r="C259" s="5"/>
      <c r="D259" s="5"/>
      <c r="E259" s="24"/>
    </row>
    <row r="260" spans="1:5" x14ac:dyDescent="0.2">
      <c r="A260" s="5"/>
      <c r="B260" s="5"/>
      <c r="C260" s="5"/>
      <c r="D260" s="5"/>
      <c r="E260" s="24"/>
    </row>
    <row r="261" spans="1:5" x14ac:dyDescent="0.2">
      <c r="A261" s="5"/>
      <c r="B261" s="5"/>
      <c r="C261" s="5"/>
      <c r="D261" s="5"/>
      <c r="E261" s="24"/>
    </row>
    <row r="262" spans="1:5" x14ac:dyDescent="0.2">
      <c r="A262" s="5"/>
      <c r="B262" s="5"/>
      <c r="C262" s="5"/>
      <c r="D262" s="5"/>
      <c r="E262" s="24"/>
    </row>
    <row r="263" spans="1:5" x14ac:dyDescent="0.2">
      <c r="A263" s="5"/>
      <c r="B263" s="5"/>
      <c r="C263" s="5"/>
      <c r="D263" s="5"/>
      <c r="E263" s="24"/>
    </row>
    <row r="264" spans="1:5" x14ac:dyDescent="0.2">
      <c r="A264" s="5"/>
      <c r="B264" s="5"/>
      <c r="C264" s="5"/>
      <c r="D264" s="5"/>
      <c r="E264" s="24"/>
    </row>
    <row r="265" spans="1:5" x14ac:dyDescent="0.2">
      <c r="A265" s="5"/>
      <c r="B265" s="5"/>
      <c r="C265" s="5"/>
      <c r="D265" s="5"/>
      <c r="E265" s="24"/>
    </row>
    <row r="266" spans="1:5" x14ac:dyDescent="0.2">
      <c r="A266" s="5"/>
      <c r="B266" s="5"/>
      <c r="C266" s="5"/>
      <c r="D266" s="5"/>
      <c r="E266" s="24"/>
    </row>
    <row r="267" spans="1:5" x14ac:dyDescent="0.2">
      <c r="A267" s="5"/>
      <c r="B267" s="5"/>
      <c r="C267" s="5"/>
      <c r="D267" s="5"/>
      <c r="E267" s="24"/>
    </row>
    <row r="268" spans="1:5" x14ac:dyDescent="0.2">
      <c r="A268" s="5"/>
      <c r="B268" s="5"/>
      <c r="C268" s="5"/>
      <c r="D268" s="5"/>
      <c r="E268" s="24"/>
    </row>
    <row r="269" spans="1:5" x14ac:dyDescent="0.2">
      <c r="A269" s="5"/>
      <c r="B269" s="5"/>
      <c r="C269" s="5"/>
      <c r="D269" s="5"/>
      <c r="E269" s="24"/>
    </row>
    <row r="270" spans="1:5" x14ac:dyDescent="0.2">
      <c r="A270" s="5"/>
      <c r="B270" s="5"/>
      <c r="C270" s="5"/>
      <c r="D270" s="5"/>
      <c r="E270" s="24"/>
    </row>
    <row r="271" spans="1:5" x14ac:dyDescent="0.2">
      <c r="A271" s="5"/>
      <c r="B271" s="5"/>
      <c r="C271" s="5"/>
      <c r="D271" s="5"/>
      <c r="E271" s="24"/>
    </row>
    <row r="272" spans="1:5" x14ac:dyDescent="0.2">
      <c r="A272" s="5"/>
      <c r="B272" s="5"/>
      <c r="C272" s="5"/>
      <c r="D272" s="5"/>
      <c r="E272" s="24"/>
    </row>
    <row r="273" spans="1:5" x14ac:dyDescent="0.2">
      <c r="A273" s="5"/>
      <c r="B273" s="5"/>
      <c r="C273" s="5"/>
      <c r="D273" s="5"/>
      <c r="E273" s="24"/>
    </row>
    <row r="274" spans="1:5" x14ac:dyDescent="0.2">
      <c r="A274" s="5"/>
      <c r="B274" s="5"/>
      <c r="C274" s="5"/>
      <c r="D274" s="5"/>
      <c r="E274" s="24"/>
    </row>
    <row r="275" spans="1:5" x14ac:dyDescent="0.2">
      <c r="A275" s="5"/>
      <c r="B275" s="5"/>
      <c r="C275" s="5"/>
      <c r="D275" s="5"/>
      <c r="E275" s="24"/>
    </row>
    <row r="276" spans="1:5" x14ac:dyDescent="0.2">
      <c r="A276" s="5"/>
      <c r="B276" s="5"/>
      <c r="C276" s="5"/>
      <c r="D276" s="5"/>
      <c r="E276" s="24"/>
    </row>
    <row r="277" spans="1:5" x14ac:dyDescent="0.2">
      <c r="A277" s="5"/>
      <c r="B277" s="5"/>
      <c r="C277" s="5"/>
      <c r="D277" s="5"/>
      <c r="E277" s="24"/>
    </row>
    <row r="278" spans="1:5" x14ac:dyDescent="0.2">
      <c r="A278" s="5"/>
      <c r="B278" s="5"/>
      <c r="C278" s="5"/>
      <c r="D278" s="5"/>
      <c r="E278" s="24"/>
    </row>
    <row r="279" spans="1:5" x14ac:dyDescent="0.2">
      <c r="A279" s="5"/>
      <c r="B279" s="5"/>
      <c r="C279" s="5"/>
      <c r="D279" s="5"/>
      <c r="E279" s="24"/>
    </row>
    <row r="280" spans="1:5" x14ac:dyDescent="0.2">
      <c r="A280" s="5"/>
      <c r="B280" s="5"/>
      <c r="C280" s="5"/>
      <c r="D280" s="5"/>
      <c r="E280" s="24"/>
    </row>
    <row r="281" spans="1:5" x14ac:dyDescent="0.2">
      <c r="A281" s="5"/>
      <c r="B281" s="5"/>
      <c r="C281" s="5"/>
      <c r="D281" s="5"/>
      <c r="E281" s="24"/>
    </row>
    <row r="282" spans="1:5" x14ac:dyDescent="0.2">
      <c r="A282" s="5"/>
      <c r="B282" s="5"/>
      <c r="C282" s="5"/>
      <c r="D282" s="5"/>
      <c r="E282" s="24"/>
    </row>
    <row r="283" spans="1:5" x14ac:dyDescent="0.2">
      <c r="A283" s="5"/>
      <c r="B283" s="5"/>
      <c r="C283" s="5"/>
      <c r="D283" s="5"/>
      <c r="E283" s="24"/>
    </row>
    <row r="284" spans="1:5" x14ac:dyDescent="0.2">
      <c r="A284" s="5"/>
      <c r="B284" s="5"/>
      <c r="C284" s="5"/>
      <c r="D284" s="5"/>
      <c r="E284" s="24"/>
    </row>
    <row r="285" spans="1:5" x14ac:dyDescent="0.2">
      <c r="A285" s="5"/>
      <c r="B285" s="5"/>
      <c r="C285" s="5"/>
      <c r="D285" s="5"/>
      <c r="E285" s="24"/>
    </row>
    <row r="286" spans="1:5" x14ac:dyDescent="0.2">
      <c r="A286" s="5"/>
      <c r="B286" s="5"/>
      <c r="C286" s="5"/>
      <c r="D286" s="5"/>
      <c r="E286" s="24"/>
    </row>
    <row r="287" spans="1:5" x14ac:dyDescent="0.2">
      <c r="A287" s="5"/>
      <c r="B287" s="5"/>
      <c r="C287" s="5"/>
      <c r="D287" s="5"/>
      <c r="E287" s="24"/>
    </row>
    <row r="288" spans="1:5" x14ac:dyDescent="0.2">
      <c r="A288" s="5"/>
      <c r="B288" s="5"/>
      <c r="C288" s="5"/>
      <c r="D288" s="5"/>
      <c r="E288" s="24"/>
    </row>
    <row r="289" spans="1:5" x14ac:dyDescent="0.2">
      <c r="A289" s="5"/>
      <c r="B289" s="5"/>
      <c r="C289" s="5"/>
      <c r="D289" s="5"/>
      <c r="E289" s="24"/>
    </row>
    <row r="290" spans="1:5" x14ac:dyDescent="0.2">
      <c r="A290" s="5"/>
      <c r="B290" s="5"/>
      <c r="C290" s="5"/>
      <c r="D290" s="5"/>
      <c r="E290" s="24"/>
    </row>
    <row r="291" spans="1:5" x14ac:dyDescent="0.2">
      <c r="A291" s="5"/>
      <c r="B291" s="5"/>
      <c r="C291" s="5"/>
      <c r="D291" s="5"/>
      <c r="E291" s="24"/>
    </row>
    <row r="292" spans="1:5" x14ac:dyDescent="0.2">
      <c r="A292" s="5"/>
      <c r="B292" s="5"/>
      <c r="C292" s="5"/>
      <c r="D292" s="5"/>
      <c r="E292" s="24"/>
    </row>
    <row r="293" spans="1:5" x14ac:dyDescent="0.2">
      <c r="A293" s="5"/>
      <c r="B293" s="5"/>
      <c r="C293" s="5"/>
      <c r="D293" s="5"/>
      <c r="E293" s="24"/>
    </row>
    <row r="294" spans="1:5" x14ac:dyDescent="0.2">
      <c r="A294" s="5"/>
      <c r="B294" s="5"/>
      <c r="C294" s="5"/>
      <c r="D294" s="5"/>
      <c r="E294" s="24"/>
    </row>
    <row r="295" spans="1:5" x14ac:dyDescent="0.2">
      <c r="A295" s="5"/>
      <c r="B295" s="5"/>
      <c r="C295" s="5"/>
      <c r="D295" s="5"/>
      <c r="E295" s="24"/>
    </row>
    <row r="296" spans="1:5" x14ac:dyDescent="0.2">
      <c r="A296" s="5"/>
      <c r="B296" s="5"/>
      <c r="C296" s="5"/>
      <c r="D296" s="5"/>
      <c r="E296" s="24"/>
    </row>
    <row r="297" spans="1:5" x14ac:dyDescent="0.2">
      <c r="A297" s="5"/>
      <c r="B297" s="5"/>
      <c r="C297" s="5"/>
      <c r="D297" s="5"/>
      <c r="E297" s="24"/>
    </row>
    <row r="298" spans="1:5" x14ac:dyDescent="0.2">
      <c r="A298" s="5"/>
      <c r="B298" s="5"/>
      <c r="C298" s="5"/>
      <c r="D298" s="5"/>
      <c r="E298" s="24"/>
    </row>
    <row r="299" spans="1:5" x14ac:dyDescent="0.2">
      <c r="A299" s="5"/>
      <c r="B299" s="5"/>
      <c r="C299" s="5"/>
      <c r="D299" s="5"/>
      <c r="E299" s="24"/>
    </row>
    <row r="300" spans="1:5" x14ac:dyDescent="0.2">
      <c r="A300" s="5"/>
      <c r="B300" s="5"/>
      <c r="C300" s="5"/>
      <c r="D300" s="5"/>
      <c r="E300" s="24"/>
    </row>
    <row r="301" spans="1:5" x14ac:dyDescent="0.2">
      <c r="A301" s="5"/>
      <c r="B301" s="5"/>
      <c r="C301" s="5"/>
      <c r="D301" s="5"/>
      <c r="E301" s="24"/>
    </row>
    <row r="302" spans="1:5" x14ac:dyDescent="0.2">
      <c r="A302" s="5"/>
      <c r="B302" s="5"/>
      <c r="C302" s="5"/>
      <c r="D302" s="5"/>
      <c r="E302" s="24"/>
    </row>
    <row r="303" spans="1:5" x14ac:dyDescent="0.2">
      <c r="A303" s="5"/>
      <c r="B303" s="5"/>
      <c r="C303" s="5"/>
      <c r="D303" s="5"/>
      <c r="E303" s="24"/>
    </row>
    <row r="304" spans="1:5" x14ac:dyDescent="0.2">
      <c r="A304" s="5"/>
      <c r="B304" s="5"/>
      <c r="C304" s="5"/>
      <c r="D304" s="5"/>
      <c r="E304" s="24"/>
    </row>
    <row r="305" spans="1:5" x14ac:dyDescent="0.2">
      <c r="A305" s="5"/>
      <c r="B305" s="5"/>
      <c r="C305" s="5"/>
      <c r="D305" s="5"/>
      <c r="E305" s="24"/>
    </row>
    <row r="306" spans="1:5" x14ac:dyDescent="0.2">
      <c r="A306" s="5"/>
      <c r="B306" s="5"/>
      <c r="C306" s="5"/>
      <c r="D306" s="5"/>
      <c r="E306" s="24"/>
    </row>
    <row r="307" spans="1:5" x14ac:dyDescent="0.2">
      <c r="A307" s="5"/>
      <c r="B307" s="5"/>
      <c r="C307" s="5"/>
      <c r="D307" s="5"/>
      <c r="E307" s="24"/>
    </row>
    <row r="308" spans="1:5" x14ac:dyDescent="0.2">
      <c r="A308" s="5"/>
      <c r="B308" s="5"/>
      <c r="C308" s="5"/>
      <c r="D308" s="5"/>
      <c r="E308" s="24"/>
    </row>
    <row r="309" spans="1:5" x14ac:dyDescent="0.2">
      <c r="A309" s="5"/>
      <c r="B309" s="5"/>
      <c r="C309" s="5"/>
      <c r="D309" s="5"/>
      <c r="E309" s="24"/>
    </row>
    <row r="310" spans="1:5" x14ac:dyDescent="0.2">
      <c r="A310" s="5"/>
      <c r="B310" s="5"/>
      <c r="C310" s="5"/>
      <c r="D310" s="5"/>
      <c r="E310" s="24"/>
    </row>
    <row r="311" spans="1:5" x14ac:dyDescent="0.2">
      <c r="A311" s="5"/>
      <c r="B311" s="5"/>
      <c r="C311" s="5"/>
      <c r="D311" s="5"/>
      <c r="E311" s="24"/>
    </row>
    <row r="312" spans="1:5" x14ac:dyDescent="0.2">
      <c r="A312" s="5"/>
      <c r="B312" s="5"/>
      <c r="C312" s="5"/>
      <c r="D312" s="5"/>
      <c r="E312" s="24"/>
    </row>
    <row r="313" spans="1:5" x14ac:dyDescent="0.2">
      <c r="A313" s="5"/>
      <c r="B313" s="5"/>
      <c r="C313" s="5"/>
      <c r="D313" s="5"/>
      <c r="E313" s="24"/>
    </row>
    <row r="314" spans="1:5" x14ac:dyDescent="0.2">
      <c r="A314" s="5"/>
      <c r="B314" s="5"/>
      <c r="C314" s="5"/>
      <c r="D314" s="5"/>
      <c r="E314" s="24"/>
    </row>
    <row r="315" spans="1:5" x14ac:dyDescent="0.2">
      <c r="A315" s="5"/>
      <c r="B315" s="5"/>
      <c r="C315" s="5"/>
      <c r="D315" s="5"/>
      <c r="E315" s="24"/>
    </row>
    <row r="316" spans="1:5" x14ac:dyDescent="0.2">
      <c r="A316" s="5"/>
      <c r="B316" s="5"/>
      <c r="C316" s="5"/>
      <c r="D316" s="5"/>
      <c r="E316" s="24"/>
    </row>
    <row r="317" spans="1:5" x14ac:dyDescent="0.2">
      <c r="A317" s="5"/>
      <c r="B317" s="5"/>
      <c r="C317" s="5"/>
      <c r="D317" s="5"/>
      <c r="E317" s="24"/>
    </row>
    <row r="318" spans="1:5" x14ac:dyDescent="0.2">
      <c r="A318" s="5"/>
      <c r="B318" s="5"/>
      <c r="C318" s="5"/>
      <c r="D318" s="5"/>
      <c r="E318" s="24"/>
    </row>
    <row r="319" spans="1:5" x14ac:dyDescent="0.2">
      <c r="A319" s="5"/>
      <c r="B319" s="5"/>
      <c r="C319" s="5"/>
      <c r="D319" s="5"/>
      <c r="E319" s="24"/>
    </row>
    <row r="320" spans="1:5" x14ac:dyDescent="0.2">
      <c r="A320" s="5"/>
      <c r="B320" s="5"/>
      <c r="C320" s="5"/>
      <c r="D320" s="5"/>
      <c r="E320" s="24"/>
    </row>
    <row r="321" spans="1:5" x14ac:dyDescent="0.2">
      <c r="A321" s="5"/>
      <c r="B321" s="5"/>
      <c r="C321" s="5"/>
      <c r="D321" s="5"/>
      <c r="E321" s="24"/>
    </row>
    <row r="322" spans="1:5" x14ac:dyDescent="0.2">
      <c r="A322" s="5"/>
      <c r="B322" s="5"/>
      <c r="C322" s="5"/>
      <c r="D322" s="5"/>
      <c r="E322" s="24"/>
    </row>
    <row r="323" spans="1:5" x14ac:dyDescent="0.2">
      <c r="A323" s="5"/>
      <c r="B323" s="5"/>
      <c r="C323" s="5"/>
      <c r="D323" s="5"/>
      <c r="E323" s="24"/>
    </row>
    <row r="324" spans="1:5" x14ac:dyDescent="0.2">
      <c r="A324" s="5"/>
      <c r="B324" s="5"/>
      <c r="C324" s="5"/>
      <c r="D324" s="5"/>
      <c r="E324" s="24"/>
    </row>
    <row r="325" spans="1:5" x14ac:dyDescent="0.2">
      <c r="A325" s="5"/>
      <c r="B325" s="5"/>
      <c r="C325" s="5"/>
      <c r="D325" s="5"/>
      <c r="E325" s="24"/>
    </row>
    <row r="326" spans="1:5" x14ac:dyDescent="0.2">
      <c r="A326" s="5"/>
      <c r="B326" s="5"/>
      <c r="C326" s="5"/>
      <c r="D326" s="5"/>
      <c r="E326" s="24"/>
    </row>
    <row r="327" spans="1:5" x14ac:dyDescent="0.2">
      <c r="A327" s="5"/>
      <c r="B327" s="5"/>
      <c r="C327" s="5"/>
      <c r="D327" s="5"/>
      <c r="E327" s="24"/>
    </row>
    <row r="328" spans="1:5" x14ac:dyDescent="0.2">
      <c r="A328" s="5"/>
      <c r="B328" s="5"/>
      <c r="C328" s="5"/>
      <c r="D328" s="5"/>
      <c r="E328" s="24"/>
    </row>
    <row r="329" spans="1:5" x14ac:dyDescent="0.2">
      <c r="A329" s="5"/>
      <c r="B329" s="5"/>
      <c r="C329" s="5"/>
      <c r="D329" s="5"/>
      <c r="E329" s="24"/>
    </row>
    <row r="330" spans="1:5" x14ac:dyDescent="0.2">
      <c r="A330" s="5"/>
      <c r="B330" s="5"/>
      <c r="C330" s="5"/>
      <c r="D330" s="5"/>
      <c r="E330" s="24"/>
    </row>
    <row r="331" spans="1:5" x14ac:dyDescent="0.2">
      <c r="A331" s="5"/>
      <c r="B331" s="5"/>
      <c r="C331" s="5"/>
      <c r="D331" s="5"/>
      <c r="E331" s="24"/>
    </row>
    <row r="332" spans="1:5" x14ac:dyDescent="0.2">
      <c r="A332" s="5"/>
      <c r="B332" s="5"/>
      <c r="C332" s="5"/>
      <c r="D332" s="5"/>
      <c r="E332" s="24"/>
    </row>
    <row r="333" spans="1:5" x14ac:dyDescent="0.2">
      <c r="A333" s="5"/>
      <c r="B333" s="5"/>
      <c r="C333" s="5"/>
      <c r="D333" s="5"/>
      <c r="E333" s="24"/>
    </row>
    <row r="334" spans="1:5" x14ac:dyDescent="0.2">
      <c r="A334" s="5"/>
      <c r="B334" s="5"/>
      <c r="C334" s="5"/>
      <c r="D334" s="5"/>
      <c r="E334" s="24"/>
    </row>
    <row r="335" spans="1:5" x14ac:dyDescent="0.2">
      <c r="A335" s="5"/>
      <c r="B335" s="5"/>
      <c r="C335" s="5"/>
      <c r="D335" s="5"/>
      <c r="E335" s="24"/>
    </row>
    <row r="336" spans="1:5" x14ac:dyDescent="0.2">
      <c r="A336" s="5"/>
      <c r="B336" s="5"/>
      <c r="C336" s="5"/>
      <c r="D336" s="5"/>
      <c r="E336" s="24"/>
    </row>
    <row r="337" spans="1:5" x14ac:dyDescent="0.2">
      <c r="A337" s="5"/>
      <c r="B337" s="5"/>
      <c r="C337" s="5"/>
      <c r="D337" s="5"/>
      <c r="E337" s="24"/>
    </row>
    <row r="338" spans="1:5" x14ac:dyDescent="0.2">
      <c r="A338" s="5"/>
      <c r="B338" s="5"/>
      <c r="C338" s="5"/>
      <c r="D338" s="5"/>
      <c r="E338" s="24"/>
    </row>
    <row r="339" spans="1:5" x14ac:dyDescent="0.2">
      <c r="A339" s="5"/>
      <c r="B339" s="5"/>
      <c r="C339" s="5"/>
      <c r="D339" s="5"/>
      <c r="E339" s="24"/>
    </row>
    <row r="340" spans="1:5" x14ac:dyDescent="0.2">
      <c r="A340" s="5"/>
      <c r="B340" s="5"/>
      <c r="C340" s="5"/>
      <c r="D340" s="5"/>
      <c r="E340" s="24"/>
    </row>
    <row r="341" spans="1:5" x14ac:dyDescent="0.2">
      <c r="A341" s="5"/>
      <c r="B341" s="5"/>
      <c r="C341" s="5"/>
      <c r="D341" s="5"/>
      <c r="E341" s="24"/>
    </row>
    <row r="342" spans="1:5" x14ac:dyDescent="0.2">
      <c r="A342" s="5"/>
      <c r="B342" s="5"/>
      <c r="C342" s="5"/>
      <c r="D342" s="5"/>
      <c r="E342" s="24"/>
    </row>
    <row r="343" spans="1:5" x14ac:dyDescent="0.2">
      <c r="A343" s="5"/>
      <c r="B343" s="5"/>
      <c r="C343" s="5"/>
      <c r="D343" s="5"/>
      <c r="E343" s="24"/>
    </row>
    <row r="344" spans="1:5" x14ac:dyDescent="0.2">
      <c r="A344" s="5"/>
      <c r="B344" s="5"/>
      <c r="C344" s="5"/>
      <c r="D344" s="5"/>
      <c r="E344" s="24"/>
    </row>
    <row r="345" spans="1:5" x14ac:dyDescent="0.2">
      <c r="A345" s="5"/>
      <c r="B345" s="5"/>
      <c r="C345" s="5"/>
      <c r="D345" s="5"/>
      <c r="E345" s="24"/>
    </row>
    <row r="346" spans="1:5" x14ac:dyDescent="0.2">
      <c r="A346" s="5"/>
      <c r="B346" s="5"/>
      <c r="C346" s="5"/>
      <c r="D346" s="5"/>
      <c r="E346" s="24"/>
    </row>
    <row r="347" spans="1:5" x14ac:dyDescent="0.2">
      <c r="A347" s="5"/>
      <c r="B347" s="5"/>
      <c r="C347" s="5"/>
      <c r="D347" s="5"/>
      <c r="E347" s="24"/>
    </row>
    <row r="348" spans="1:5" x14ac:dyDescent="0.2">
      <c r="A348" s="5"/>
      <c r="B348" s="5"/>
      <c r="C348" s="5"/>
      <c r="D348" s="5"/>
      <c r="E348" s="24"/>
    </row>
    <row r="349" spans="1:5" x14ac:dyDescent="0.2">
      <c r="A349" s="5"/>
      <c r="B349" s="5"/>
      <c r="C349" s="5"/>
      <c r="D349" s="5"/>
      <c r="E349" s="24"/>
    </row>
    <row r="350" spans="1:5" x14ac:dyDescent="0.2">
      <c r="A350" s="5"/>
      <c r="B350" s="5"/>
      <c r="C350" s="5"/>
      <c r="D350" s="5"/>
      <c r="E350" s="24"/>
    </row>
    <row r="351" spans="1:5" x14ac:dyDescent="0.2">
      <c r="A351" s="5"/>
      <c r="B351" s="5"/>
      <c r="C351" s="5"/>
      <c r="D351" s="5"/>
      <c r="E351" s="24"/>
    </row>
    <row r="352" spans="1:5" x14ac:dyDescent="0.2">
      <c r="A352" s="5"/>
      <c r="B352" s="5"/>
      <c r="C352" s="5"/>
      <c r="D352" s="5"/>
      <c r="E352" s="24"/>
    </row>
    <row r="353" spans="1:5" x14ac:dyDescent="0.2">
      <c r="A353" s="5"/>
      <c r="B353" s="5"/>
      <c r="C353" s="5"/>
      <c r="D353" s="5"/>
      <c r="E353" s="24"/>
    </row>
    <row r="354" spans="1:5" x14ac:dyDescent="0.2">
      <c r="A354" s="5"/>
      <c r="B354" s="5"/>
      <c r="C354" s="5"/>
      <c r="D354" s="5"/>
      <c r="E354" s="24"/>
    </row>
    <row r="355" spans="1:5" x14ac:dyDescent="0.2">
      <c r="A355" s="5"/>
      <c r="B355" s="5"/>
      <c r="C355" s="5"/>
      <c r="D355" s="5"/>
      <c r="E355" s="24"/>
    </row>
    <row r="356" spans="1:5" x14ac:dyDescent="0.2">
      <c r="A356" s="5"/>
      <c r="B356" s="5"/>
      <c r="C356" s="5"/>
      <c r="D356" s="5"/>
      <c r="E356" s="24"/>
    </row>
    <row r="357" spans="1:5" x14ac:dyDescent="0.2">
      <c r="A357" s="5"/>
      <c r="B357" s="5"/>
      <c r="C357" s="5"/>
      <c r="D357" s="5"/>
      <c r="E357" s="24"/>
    </row>
    <row r="358" spans="1:5" x14ac:dyDescent="0.2">
      <c r="A358" s="5"/>
      <c r="B358" s="5"/>
      <c r="C358" s="5"/>
      <c r="D358" s="5"/>
      <c r="E358" s="24"/>
    </row>
    <row r="359" spans="1:5" x14ac:dyDescent="0.2">
      <c r="A359" s="5"/>
      <c r="B359" s="5"/>
      <c r="C359" s="5"/>
      <c r="D359" s="5"/>
      <c r="E359" s="24"/>
    </row>
    <row r="360" spans="1:5" x14ac:dyDescent="0.2">
      <c r="A360" s="5"/>
      <c r="B360" s="5"/>
      <c r="C360" s="5"/>
      <c r="D360" s="5"/>
      <c r="E360" s="24"/>
    </row>
    <row r="361" spans="1:5" x14ac:dyDescent="0.2">
      <c r="A361" s="5"/>
      <c r="B361" s="5"/>
      <c r="C361" s="5"/>
      <c r="D361" s="5"/>
      <c r="E361" s="24"/>
    </row>
    <row r="362" spans="1:5" x14ac:dyDescent="0.2">
      <c r="A362" s="5"/>
      <c r="B362" s="5"/>
      <c r="C362" s="5"/>
      <c r="D362" s="5"/>
      <c r="E362" s="24"/>
    </row>
    <row r="363" spans="1:5" x14ac:dyDescent="0.2">
      <c r="A363" s="5"/>
      <c r="B363" s="5"/>
      <c r="C363" s="5"/>
      <c r="D363" s="5"/>
      <c r="E363" s="24"/>
    </row>
    <row r="364" spans="1:5" x14ac:dyDescent="0.2">
      <c r="A364" s="5"/>
      <c r="B364" s="5"/>
      <c r="C364" s="5"/>
      <c r="D364" s="5"/>
      <c r="E364" s="24"/>
    </row>
    <row r="365" spans="1:5" x14ac:dyDescent="0.2">
      <c r="A365" s="5"/>
      <c r="B365" s="5"/>
      <c r="C365" s="5"/>
      <c r="D365" s="5"/>
      <c r="E365" s="24"/>
    </row>
    <row r="366" spans="1:5" x14ac:dyDescent="0.2">
      <c r="A366" s="5"/>
      <c r="B366" s="5"/>
      <c r="C366" s="5"/>
      <c r="D366" s="5"/>
      <c r="E366" s="24"/>
    </row>
    <row r="367" spans="1:5" x14ac:dyDescent="0.2">
      <c r="A367" s="5"/>
      <c r="B367" s="5"/>
      <c r="C367" s="5"/>
      <c r="D367" s="5"/>
      <c r="E367" s="24"/>
    </row>
    <row r="368" spans="1:5" x14ac:dyDescent="0.2">
      <c r="A368" s="5"/>
      <c r="B368" s="5"/>
      <c r="C368" s="5"/>
      <c r="D368" s="5"/>
      <c r="E368" s="24"/>
    </row>
    <row r="369" spans="1:5" x14ac:dyDescent="0.2">
      <c r="A369" s="5"/>
      <c r="B369" s="5"/>
      <c r="C369" s="5"/>
      <c r="D369" s="5"/>
      <c r="E369" s="24"/>
    </row>
    <row r="370" spans="1:5" x14ac:dyDescent="0.2">
      <c r="A370" s="5"/>
      <c r="B370" s="5"/>
      <c r="C370" s="5"/>
      <c r="D370" s="5"/>
      <c r="E370" s="24"/>
    </row>
    <row r="371" spans="1:5" x14ac:dyDescent="0.2">
      <c r="A371" s="5"/>
      <c r="B371" s="5"/>
      <c r="C371" s="5"/>
      <c r="D371" s="5"/>
      <c r="E371" s="24"/>
    </row>
    <row r="372" spans="1:5" x14ac:dyDescent="0.2">
      <c r="A372" s="5"/>
      <c r="B372" s="5"/>
      <c r="C372" s="5"/>
      <c r="D372" s="5"/>
      <c r="E372" s="24"/>
    </row>
    <row r="373" spans="1:5" x14ac:dyDescent="0.2">
      <c r="A373" s="5"/>
      <c r="B373" s="5"/>
      <c r="C373" s="5"/>
      <c r="D373" s="5"/>
      <c r="E373" s="24"/>
    </row>
    <row r="374" spans="1:5" x14ac:dyDescent="0.2">
      <c r="A374" s="5"/>
      <c r="B374" s="5"/>
      <c r="C374" s="5"/>
      <c r="D374" s="5"/>
      <c r="E374" s="24"/>
    </row>
    <row r="375" spans="1:5" x14ac:dyDescent="0.2">
      <c r="A375" s="5"/>
      <c r="B375" s="5"/>
      <c r="C375" s="5"/>
      <c r="D375" s="5"/>
      <c r="E375" s="24"/>
    </row>
    <row r="376" spans="1:5" x14ac:dyDescent="0.2">
      <c r="A376" s="5"/>
      <c r="B376" s="5"/>
      <c r="C376" s="5"/>
      <c r="D376" s="5"/>
      <c r="E376" s="24"/>
    </row>
    <row r="377" spans="1:5" x14ac:dyDescent="0.2">
      <c r="A377" s="5"/>
      <c r="B377" s="5"/>
      <c r="C377" s="5"/>
      <c r="D377" s="5"/>
      <c r="E377" s="24"/>
    </row>
    <row r="378" spans="1:5" x14ac:dyDescent="0.2">
      <c r="A378" s="5"/>
      <c r="B378" s="5"/>
      <c r="C378" s="5"/>
      <c r="D378" s="5"/>
      <c r="E378" s="24"/>
    </row>
    <row r="379" spans="1:5" x14ac:dyDescent="0.2">
      <c r="A379" s="5"/>
      <c r="B379" s="5"/>
      <c r="C379" s="5"/>
      <c r="D379" s="5"/>
      <c r="E379" s="24"/>
    </row>
    <row r="380" spans="1:5" x14ac:dyDescent="0.2">
      <c r="A380" s="5"/>
      <c r="B380" s="5"/>
      <c r="C380" s="5"/>
      <c r="D380" s="5"/>
      <c r="E380" s="24"/>
    </row>
    <row r="381" spans="1:5" x14ac:dyDescent="0.2">
      <c r="A381" s="5"/>
      <c r="B381" s="5"/>
      <c r="C381" s="5"/>
      <c r="D381" s="5"/>
      <c r="E381" s="24"/>
    </row>
    <row r="382" spans="1:5" x14ac:dyDescent="0.2">
      <c r="A382" s="5"/>
      <c r="B382" s="5"/>
      <c r="C382" s="5"/>
      <c r="D382" s="5"/>
      <c r="E382" s="24"/>
    </row>
    <row r="383" spans="1:5" x14ac:dyDescent="0.2">
      <c r="A383" s="5"/>
      <c r="B383" s="5"/>
      <c r="C383" s="5"/>
      <c r="D383" s="5"/>
      <c r="E383" s="24"/>
    </row>
    <row r="384" spans="1:5" x14ac:dyDescent="0.2">
      <c r="A384" s="5"/>
      <c r="B384" s="5"/>
      <c r="C384" s="5"/>
      <c r="D384" s="5"/>
      <c r="E384" s="24"/>
    </row>
    <row r="385" spans="1:5" x14ac:dyDescent="0.2">
      <c r="A385" s="5"/>
      <c r="B385" s="5"/>
      <c r="C385" s="5"/>
      <c r="D385" s="5"/>
      <c r="E385" s="24"/>
    </row>
    <row r="386" spans="1:5" x14ac:dyDescent="0.2">
      <c r="A386" s="5"/>
      <c r="B386" s="5"/>
      <c r="C386" s="5"/>
      <c r="D386" s="5"/>
      <c r="E386" s="24"/>
    </row>
    <row r="387" spans="1:5" x14ac:dyDescent="0.2">
      <c r="A387" s="5"/>
      <c r="B387" s="5"/>
      <c r="C387" s="5"/>
      <c r="D387" s="5"/>
      <c r="E387" s="24"/>
    </row>
    <row r="388" spans="1:5" x14ac:dyDescent="0.2">
      <c r="A388" s="5"/>
      <c r="B388" s="5"/>
      <c r="C388" s="5"/>
      <c r="D388" s="5"/>
      <c r="E388" s="24"/>
    </row>
    <row r="389" spans="1:5" x14ac:dyDescent="0.2">
      <c r="A389" s="5"/>
      <c r="B389" s="5"/>
      <c r="C389" s="5"/>
      <c r="D389" s="5"/>
      <c r="E389" s="24"/>
    </row>
    <row r="390" spans="1:5" x14ac:dyDescent="0.2">
      <c r="A390" s="5"/>
      <c r="B390" s="5"/>
      <c r="C390" s="5"/>
      <c r="D390" s="5"/>
      <c r="E390" s="24"/>
    </row>
    <row r="391" spans="1:5" x14ac:dyDescent="0.2">
      <c r="A391" s="5"/>
      <c r="B391" s="5"/>
      <c r="C391" s="5"/>
      <c r="D391" s="5"/>
      <c r="E391" s="24"/>
    </row>
    <row r="392" spans="1:5" x14ac:dyDescent="0.2">
      <c r="A392" s="5"/>
      <c r="B392" s="5"/>
      <c r="C392" s="5"/>
      <c r="D392" s="5"/>
      <c r="E392" s="24"/>
    </row>
    <row r="393" spans="1:5" x14ac:dyDescent="0.2">
      <c r="A393" s="5"/>
      <c r="B393" s="5"/>
      <c r="C393" s="5"/>
      <c r="D393" s="5"/>
      <c r="E393" s="24"/>
    </row>
    <row r="394" spans="1:5" x14ac:dyDescent="0.2">
      <c r="A394" s="5"/>
      <c r="B394" s="5"/>
      <c r="C394" s="5"/>
      <c r="D394" s="5"/>
      <c r="E394" s="24"/>
    </row>
    <row r="395" spans="1:5" x14ac:dyDescent="0.2">
      <c r="A395" s="5"/>
      <c r="B395" s="5"/>
      <c r="C395" s="5"/>
      <c r="D395" s="5"/>
      <c r="E395" s="24"/>
    </row>
    <row r="396" spans="1:5" x14ac:dyDescent="0.2">
      <c r="A396" s="5"/>
      <c r="B396" s="5"/>
      <c r="C396" s="5"/>
      <c r="D396" s="5"/>
      <c r="E396" s="24"/>
    </row>
    <row r="397" spans="1:5" x14ac:dyDescent="0.2">
      <c r="A397" s="5"/>
      <c r="B397" s="5"/>
      <c r="C397" s="5"/>
      <c r="D397" s="5"/>
      <c r="E397" s="24"/>
    </row>
    <row r="398" spans="1:5" x14ac:dyDescent="0.2">
      <c r="A398" s="5"/>
      <c r="B398" s="5"/>
      <c r="C398" s="5"/>
      <c r="D398" s="5"/>
      <c r="E398" s="24"/>
    </row>
    <row r="399" spans="1:5" x14ac:dyDescent="0.2">
      <c r="A399" s="5"/>
      <c r="B399" s="5"/>
      <c r="C399" s="5"/>
      <c r="D399" s="5"/>
      <c r="E399" s="24"/>
    </row>
    <row r="400" spans="1:5" x14ac:dyDescent="0.2">
      <c r="A400" s="5"/>
      <c r="B400" s="5"/>
      <c r="C400" s="5"/>
      <c r="D400" s="5"/>
      <c r="E400" s="24"/>
    </row>
    <row r="401" spans="1:5" x14ac:dyDescent="0.2">
      <c r="A401" s="5"/>
      <c r="B401" s="5"/>
      <c r="C401" s="5"/>
      <c r="D401" s="5"/>
      <c r="E401" s="24"/>
    </row>
    <row r="402" spans="1:5" x14ac:dyDescent="0.2">
      <c r="A402" s="5"/>
      <c r="B402" s="5"/>
      <c r="C402" s="5"/>
      <c r="D402" s="5"/>
      <c r="E402" s="24"/>
    </row>
    <row r="403" spans="1:5" x14ac:dyDescent="0.2">
      <c r="A403" s="5"/>
      <c r="B403" s="5"/>
      <c r="C403" s="5"/>
      <c r="D403" s="5"/>
      <c r="E403" s="24"/>
    </row>
    <row r="404" spans="1:5" x14ac:dyDescent="0.2">
      <c r="A404" s="5"/>
      <c r="B404" s="5"/>
      <c r="C404" s="5"/>
      <c r="D404" s="5"/>
      <c r="E404" s="24"/>
    </row>
    <row r="405" spans="1:5" x14ac:dyDescent="0.2">
      <c r="A405" s="5"/>
      <c r="B405" s="5"/>
      <c r="C405" s="5"/>
      <c r="D405" s="5"/>
      <c r="E405" s="24"/>
    </row>
    <row r="406" spans="1:5" x14ac:dyDescent="0.2">
      <c r="A406" s="5"/>
      <c r="B406" s="5"/>
      <c r="C406" s="5"/>
      <c r="D406" s="5"/>
      <c r="E406" s="24"/>
    </row>
    <row r="407" spans="1:5" x14ac:dyDescent="0.2">
      <c r="A407" s="5"/>
      <c r="B407" s="5"/>
      <c r="C407" s="5"/>
      <c r="D407" s="5"/>
      <c r="E407" s="24"/>
    </row>
    <row r="408" spans="1:5" x14ac:dyDescent="0.2">
      <c r="A408" s="5"/>
      <c r="B408" s="5"/>
      <c r="C408" s="5"/>
      <c r="D408" s="5"/>
      <c r="E408" s="24"/>
    </row>
    <row r="409" spans="1:5" x14ac:dyDescent="0.2">
      <c r="A409" s="5"/>
      <c r="B409" s="5"/>
      <c r="C409" s="5"/>
      <c r="D409" s="5"/>
      <c r="E409" s="24"/>
    </row>
    <row r="410" spans="1:5" x14ac:dyDescent="0.2">
      <c r="A410" s="5"/>
      <c r="B410" s="5"/>
      <c r="C410" s="5"/>
      <c r="D410" s="5"/>
      <c r="E410" s="24"/>
    </row>
    <row r="411" spans="1:5" x14ac:dyDescent="0.2">
      <c r="A411" s="5"/>
      <c r="B411" s="5"/>
      <c r="C411" s="5"/>
      <c r="D411" s="5"/>
      <c r="E411" s="24"/>
    </row>
    <row r="412" spans="1:5" x14ac:dyDescent="0.2">
      <c r="A412" s="5"/>
      <c r="B412" s="5"/>
      <c r="C412" s="5"/>
      <c r="D412" s="5"/>
      <c r="E412" s="24"/>
    </row>
    <row r="413" spans="1:5" x14ac:dyDescent="0.2">
      <c r="A413" s="5"/>
      <c r="B413" s="5"/>
      <c r="C413" s="5"/>
      <c r="D413" s="5"/>
      <c r="E413" s="24"/>
    </row>
    <row r="414" spans="1:5" x14ac:dyDescent="0.2">
      <c r="A414" s="5"/>
      <c r="B414" s="5"/>
      <c r="C414" s="5"/>
      <c r="D414" s="5"/>
      <c r="E414" s="24"/>
    </row>
    <row r="415" spans="1:5" x14ac:dyDescent="0.2">
      <c r="A415" s="5"/>
      <c r="B415" s="5"/>
      <c r="C415" s="5"/>
      <c r="D415" s="5"/>
      <c r="E415" s="24"/>
    </row>
    <row r="416" spans="1:5" x14ac:dyDescent="0.2">
      <c r="A416" s="5"/>
      <c r="B416" s="5"/>
      <c r="C416" s="5"/>
      <c r="D416" s="5"/>
      <c r="E416" s="24"/>
    </row>
    <row r="417" spans="1:5" x14ac:dyDescent="0.2">
      <c r="A417" s="5"/>
      <c r="B417" s="5"/>
      <c r="C417" s="5"/>
      <c r="D417" s="5"/>
      <c r="E417" s="24"/>
    </row>
    <row r="418" spans="1:5" x14ac:dyDescent="0.2">
      <c r="A418" s="5"/>
      <c r="B418" s="5"/>
      <c r="C418" s="5"/>
      <c r="D418" s="5"/>
      <c r="E418" s="24"/>
    </row>
    <row r="419" spans="1:5" x14ac:dyDescent="0.2">
      <c r="A419" s="5"/>
      <c r="B419" s="5"/>
      <c r="C419" s="5"/>
      <c r="D419" s="5"/>
      <c r="E419" s="24"/>
    </row>
    <row r="420" spans="1:5" x14ac:dyDescent="0.2">
      <c r="A420" s="5"/>
      <c r="B420" s="5"/>
      <c r="C420" s="5"/>
      <c r="D420" s="5"/>
      <c r="E420" s="24"/>
    </row>
    <row r="421" spans="1:5" x14ac:dyDescent="0.2">
      <c r="A421" s="5"/>
      <c r="B421" s="5"/>
      <c r="C421" s="5"/>
      <c r="D421" s="5"/>
      <c r="E421" s="24"/>
    </row>
    <row r="422" spans="1:5" x14ac:dyDescent="0.2">
      <c r="A422" s="5"/>
      <c r="B422" s="5"/>
      <c r="C422" s="5"/>
      <c r="D422" s="5"/>
      <c r="E422" s="24"/>
    </row>
    <row r="423" spans="1:5" x14ac:dyDescent="0.2">
      <c r="A423" s="5"/>
      <c r="B423" s="5"/>
      <c r="C423" s="5"/>
      <c r="D423" s="5"/>
      <c r="E423" s="24"/>
    </row>
    <row r="424" spans="1:5" x14ac:dyDescent="0.2">
      <c r="A424" s="5"/>
      <c r="B424" s="5"/>
      <c r="C424" s="5"/>
      <c r="D424" s="5"/>
      <c r="E424" s="24"/>
    </row>
    <row r="425" spans="1:5" x14ac:dyDescent="0.2">
      <c r="A425" s="5"/>
      <c r="B425" s="5"/>
      <c r="C425" s="5"/>
      <c r="D425" s="5"/>
      <c r="E425" s="24"/>
    </row>
    <row r="426" spans="1:5" x14ac:dyDescent="0.2">
      <c r="A426" s="5"/>
      <c r="B426" s="5"/>
      <c r="C426" s="5"/>
      <c r="D426" s="5"/>
      <c r="E426" s="24"/>
    </row>
    <row r="427" spans="1:5" x14ac:dyDescent="0.2">
      <c r="A427" s="5"/>
      <c r="B427" s="5"/>
      <c r="C427" s="5"/>
      <c r="D427" s="5"/>
      <c r="E427" s="24"/>
    </row>
    <row r="428" spans="1:5" x14ac:dyDescent="0.2">
      <c r="A428" s="5"/>
      <c r="B428" s="5"/>
      <c r="C428" s="5"/>
      <c r="D428" s="5"/>
      <c r="E428" s="24"/>
    </row>
    <row r="429" spans="1:5" x14ac:dyDescent="0.2">
      <c r="A429" s="5"/>
      <c r="B429" s="5"/>
      <c r="C429" s="5"/>
      <c r="D429" s="5"/>
      <c r="E429" s="24"/>
    </row>
    <row r="430" spans="1:5" x14ac:dyDescent="0.2">
      <c r="A430" s="5"/>
      <c r="B430" s="5"/>
      <c r="C430" s="5"/>
      <c r="D430" s="5"/>
      <c r="E430" s="24"/>
    </row>
    <row r="431" spans="1:5" x14ac:dyDescent="0.2">
      <c r="A431" s="5"/>
      <c r="B431" s="5"/>
      <c r="C431" s="5"/>
      <c r="D431" s="5"/>
      <c r="E431" s="24"/>
    </row>
    <row r="432" spans="1:5" x14ac:dyDescent="0.2">
      <c r="A432" s="5"/>
      <c r="B432" s="5"/>
      <c r="C432" s="5"/>
      <c r="D432" s="5"/>
      <c r="E432" s="24"/>
    </row>
    <row r="433" spans="1:5" x14ac:dyDescent="0.2">
      <c r="A433" s="5"/>
      <c r="B433" s="5"/>
      <c r="C433" s="5"/>
      <c r="D433" s="5"/>
      <c r="E433" s="24"/>
    </row>
    <row r="434" spans="1:5" x14ac:dyDescent="0.2">
      <c r="A434" s="5"/>
      <c r="B434" s="5"/>
      <c r="C434" s="5"/>
      <c r="D434" s="5"/>
      <c r="E434" s="24"/>
    </row>
    <row r="435" spans="1:5" x14ac:dyDescent="0.2">
      <c r="A435" s="5"/>
      <c r="B435" s="5"/>
      <c r="C435" s="5"/>
      <c r="D435" s="5"/>
      <c r="E435" s="24"/>
    </row>
    <row r="436" spans="1:5" x14ac:dyDescent="0.2">
      <c r="A436" s="5"/>
      <c r="B436" s="5"/>
      <c r="C436" s="5"/>
      <c r="D436" s="5"/>
      <c r="E436" s="24"/>
    </row>
    <row r="437" spans="1:5" x14ac:dyDescent="0.2">
      <c r="A437" s="5"/>
      <c r="B437" s="5"/>
      <c r="C437" s="5"/>
      <c r="D437" s="5"/>
      <c r="E437" s="24"/>
    </row>
    <row r="438" spans="1:5" x14ac:dyDescent="0.2">
      <c r="A438" s="5"/>
      <c r="B438" s="5"/>
      <c r="C438" s="5"/>
      <c r="D438" s="5"/>
      <c r="E438" s="24"/>
    </row>
    <row r="439" spans="1:5" x14ac:dyDescent="0.2">
      <c r="A439" s="5"/>
      <c r="B439" s="5"/>
      <c r="C439" s="5"/>
      <c r="D439" s="5"/>
      <c r="E439" s="24"/>
    </row>
    <row r="440" spans="1:5" x14ac:dyDescent="0.2">
      <c r="A440" s="5"/>
      <c r="B440" s="5"/>
      <c r="C440" s="5"/>
      <c r="D440" s="5"/>
      <c r="E440" s="24"/>
    </row>
    <row r="441" spans="1:5" x14ac:dyDescent="0.2">
      <c r="A441" s="5"/>
      <c r="B441" s="5"/>
      <c r="C441" s="5"/>
      <c r="D441" s="5"/>
      <c r="E441" s="24"/>
    </row>
    <row r="442" spans="1:5" x14ac:dyDescent="0.2">
      <c r="A442" s="5"/>
      <c r="B442" s="5"/>
      <c r="C442" s="5"/>
      <c r="D442" s="5"/>
      <c r="E442" s="24"/>
    </row>
    <row r="443" spans="1:5" x14ac:dyDescent="0.2">
      <c r="A443" s="5"/>
      <c r="B443" s="5"/>
      <c r="C443" s="5"/>
      <c r="D443" s="5"/>
      <c r="E443" s="24"/>
    </row>
    <row r="444" spans="1:5" x14ac:dyDescent="0.2">
      <c r="A444" s="5"/>
      <c r="B444" s="5"/>
      <c r="C444" s="5"/>
      <c r="D444" s="5"/>
      <c r="E444" s="24"/>
    </row>
    <row r="445" spans="1:5" x14ac:dyDescent="0.2">
      <c r="A445" s="5"/>
      <c r="B445" s="5"/>
      <c r="C445" s="5"/>
      <c r="D445" s="5"/>
      <c r="E445" s="24"/>
    </row>
    <row r="446" spans="1:5" x14ac:dyDescent="0.2">
      <c r="A446" s="5"/>
      <c r="B446" s="5"/>
      <c r="C446" s="5"/>
      <c r="D446" s="5"/>
      <c r="E446" s="24"/>
    </row>
    <row r="447" spans="1:5" x14ac:dyDescent="0.2">
      <c r="A447" s="5"/>
      <c r="B447" s="5"/>
      <c r="C447" s="5"/>
      <c r="D447" s="5"/>
      <c r="E447" s="24"/>
    </row>
    <row r="448" spans="1:5" x14ac:dyDescent="0.2">
      <c r="A448" s="5"/>
      <c r="B448" s="5"/>
      <c r="C448" s="5"/>
      <c r="D448" s="5"/>
      <c r="E448" s="24"/>
    </row>
    <row r="449" spans="1:5" x14ac:dyDescent="0.2">
      <c r="A449" s="5"/>
      <c r="B449" s="5"/>
      <c r="C449" s="5"/>
      <c r="D449" s="5"/>
      <c r="E449" s="24"/>
    </row>
    <row r="450" spans="1:5" x14ac:dyDescent="0.2">
      <c r="A450" s="5"/>
      <c r="B450" s="5"/>
      <c r="C450" s="5"/>
      <c r="D450" s="5"/>
      <c r="E450" s="24"/>
    </row>
    <row r="451" spans="1:5" x14ac:dyDescent="0.2">
      <c r="A451" s="5"/>
      <c r="B451" s="5"/>
      <c r="C451" s="5"/>
      <c r="D451" s="5"/>
      <c r="E451" s="24"/>
    </row>
    <row r="452" spans="1:5" x14ac:dyDescent="0.2">
      <c r="A452" s="5"/>
      <c r="B452" s="5"/>
      <c r="C452" s="5"/>
      <c r="D452" s="5"/>
      <c r="E452" s="24"/>
    </row>
    <row r="453" spans="1:5" x14ac:dyDescent="0.2">
      <c r="A453" s="5"/>
      <c r="B453" s="5"/>
      <c r="C453" s="5"/>
      <c r="D453" s="5"/>
      <c r="E453" s="24"/>
    </row>
    <row r="454" spans="1:5" x14ac:dyDescent="0.2">
      <c r="A454" s="5"/>
      <c r="B454" s="5"/>
      <c r="C454" s="5"/>
      <c r="D454" s="5"/>
      <c r="E454" s="24"/>
    </row>
    <row r="455" spans="1:5" x14ac:dyDescent="0.2">
      <c r="A455" s="5"/>
      <c r="B455" s="5"/>
      <c r="C455" s="5"/>
      <c r="D455" s="5"/>
      <c r="E455" s="24"/>
    </row>
    <row r="456" spans="1:5" x14ac:dyDescent="0.2">
      <c r="A456" s="5"/>
      <c r="B456" s="5"/>
      <c r="C456" s="5"/>
      <c r="D456" s="5"/>
      <c r="E456" s="24"/>
    </row>
    <row r="457" spans="1:5" x14ac:dyDescent="0.2">
      <c r="A457" s="5"/>
      <c r="B457" s="5"/>
      <c r="C457" s="5"/>
      <c r="D457" s="5"/>
      <c r="E457" s="24"/>
    </row>
    <row r="458" spans="1:5" x14ac:dyDescent="0.2">
      <c r="A458" s="5"/>
      <c r="B458" s="5"/>
      <c r="C458" s="5"/>
      <c r="D458" s="5"/>
      <c r="E458" s="24"/>
    </row>
    <row r="459" spans="1:5" x14ac:dyDescent="0.2">
      <c r="A459" s="5"/>
      <c r="B459" s="5"/>
      <c r="C459" s="5"/>
      <c r="D459" s="5"/>
      <c r="E459" s="24"/>
    </row>
    <row r="460" spans="1:5" x14ac:dyDescent="0.2">
      <c r="A460" s="5"/>
      <c r="B460" s="5"/>
      <c r="C460" s="5"/>
      <c r="D460" s="5"/>
      <c r="E460" s="24"/>
    </row>
    <row r="461" spans="1:5" x14ac:dyDescent="0.2">
      <c r="A461" s="5"/>
      <c r="B461" s="5"/>
      <c r="C461" s="5"/>
      <c r="D461" s="5"/>
      <c r="E461" s="24"/>
    </row>
    <row r="462" spans="1:5" x14ac:dyDescent="0.2">
      <c r="A462" s="5"/>
      <c r="B462" s="5"/>
      <c r="C462" s="5"/>
      <c r="D462" s="5"/>
      <c r="E462" s="24"/>
    </row>
    <row r="463" spans="1:5" x14ac:dyDescent="0.2">
      <c r="A463" s="5"/>
      <c r="B463" s="5"/>
      <c r="C463" s="5"/>
      <c r="D463" s="5"/>
      <c r="E463" s="24"/>
    </row>
    <row r="464" spans="1:5" x14ac:dyDescent="0.2">
      <c r="A464" s="5"/>
      <c r="B464" s="5"/>
      <c r="C464" s="5"/>
      <c r="D464" s="5"/>
      <c r="E464" s="24"/>
    </row>
    <row r="465" spans="1:5" x14ac:dyDescent="0.2">
      <c r="A465" s="5"/>
      <c r="B465" s="5"/>
      <c r="C465" s="5"/>
      <c r="D465" s="5"/>
      <c r="E465" s="24"/>
    </row>
    <row r="466" spans="1:5" x14ac:dyDescent="0.2">
      <c r="A466" s="5"/>
      <c r="B466" s="5"/>
      <c r="C466" s="5"/>
      <c r="D466" s="5"/>
      <c r="E466" s="24"/>
    </row>
    <row r="467" spans="1:5" x14ac:dyDescent="0.2">
      <c r="A467" s="5"/>
      <c r="B467" s="5"/>
      <c r="C467" s="5"/>
      <c r="D467" s="5"/>
      <c r="E467" s="24"/>
    </row>
    <row r="468" spans="1:5" x14ac:dyDescent="0.2">
      <c r="A468" s="5"/>
      <c r="B468" s="5"/>
      <c r="C468" s="5"/>
      <c r="D468" s="5"/>
      <c r="E468" s="24"/>
    </row>
    <row r="469" spans="1:5" x14ac:dyDescent="0.2">
      <c r="A469" s="5"/>
      <c r="B469" s="5"/>
      <c r="C469" s="5"/>
      <c r="D469" s="5"/>
      <c r="E469" s="24"/>
    </row>
    <row r="470" spans="1:5" x14ac:dyDescent="0.2">
      <c r="A470" s="5"/>
      <c r="B470" s="5"/>
      <c r="C470" s="5"/>
      <c r="D470" s="5"/>
      <c r="E470" s="24"/>
    </row>
    <row r="471" spans="1:5" x14ac:dyDescent="0.2">
      <c r="A471" s="5"/>
      <c r="B471" s="5"/>
      <c r="C471" s="5"/>
      <c r="D471" s="5"/>
      <c r="E471" s="24"/>
    </row>
    <row r="472" spans="1:5" x14ac:dyDescent="0.2">
      <c r="A472" s="5"/>
      <c r="B472" s="5"/>
      <c r="C472" s="5"/>
      <c r="D472" s="5"/>
      <c r="E472" s="24"/>
    </row>
    <row r="473" spans="1:5" x14ac:dyDescent="0.2">
      <c r="A473" s="5"/>
      <c r="B473" s="5"/>
      <c r="C473" s="5"/>
      <c r="D473" s="5"/>
      <c r="E473" s="24"/>
    </row>
    <row r="474" spans="1:5" x14ac:dyDescent="0.2">
      <c r="A474" s="5"/>
      <c r="B474" s="5"/>
      <c r="C474" s="5"/>
      <c r="D474" s="5"/>
      <c r="E474" s="24"/>
    </row>
    <row r="475" spans="1:5" x14ac:dyDescent="0.2">
      <c r="A475" s="5"/>
      <c r="B475" s="5"/>
      <c r="C475" s="5"/>
      <c r="D475" s="5"/>
      <c r="E475" s="24"/>
    </row>
    <row r="476" spans="1:5" x14ac:dyDescent="0.2">
      <c r="A476" s="5"/>
      <c r="B476" s="5"/>
      <c r="C476" s="5"/>
      <c r="D476" s="5"/>
      <c r="E476" s="24"/>
    </row>
    <row r="477" spans="1:5" x14ac:dyDescent="0.2">
      <c r="A477" s="5"/>
      <c r="B477" s="5"/>
      <c r="C477" s="5"/>
      <c r="D477" s="5"/>
      <c r="E477" s="24"/>
    </row>
    <row r="478" spans="1:5" x14ac:dyDescent="0.2">
      <c r="A478" s="5"/>
      <c r="B478" s="5"/>
      <c r="C478" s="5"/>
      <c r="D478" s="5"/>
      <c r="E478" s="24"/>
    </row>
    <row r="479" spans="1:5" x14ac:dyDescent="0.2">
      <c r="A479" s="5"/>
      <c r="B479" s="5"/>
      <c r="C479" s="5"/>
      <c r="D479" s="5"/>
      <c r="E479" s="24"/>
    </row>
    <row r="480" spans="1:5" x14ac:dyDescent="0.2">
      <c r="A480" s="5"/>
      <c r="B480" s="5"/>
      <c r="C480" s="5"/>
      <c r="D480" s="5"/>
      <c r="E480" s="24"/>
    </row>
    <row r="481" spans="1:5" x14ac:dyDescent="0.2">
      <c r="A481" s="5"/>
      <c r="B481" s="5"/>
      <c r="C481" s="5"/>
      <c r="D481" s="5"/>
      <c r="E481" s="24"/>
    </row>
    <row r="482" spans="1:5" x14ac:dyDescent="0.2">
      <c r="A482" s="5"/>
      <c r="B482" s="5"/>
      <c r="C482" s="5"/>
      <c r="D482" s="5"/>
      <c r="E482" s="24"/>
    </row>
    <row r="483" spans="1:5" x14ac:dyDescent="0.2">
      <c r="A483" s="5"/>
      <c r="B483" s="5"/>
      <c r="C483" s="5"/>
      <c r="D483" s="5"/>
      <c r="E483" s="24"/>
    </row>
    <row r="484" spans="1:5" x14ac:dyDescent="0.2">
      <c r="A484" s="5"/>
      <c r="B484" s="5"/>
      <c r="C484" s="5"/>
      <c r="D484" s="5"/>
      <c r="E484" s="24"/>
    </row>
    <row r="485" spans="1:5" x14ac:dyDescent="0.2">
      <c r="A485" s="5"/>
      <c r="B485" s="5"/>
      <c r="C485" s="5"/>
      <c r="D485" s="5"/>
      <c r="E485" s="24"/>
    </row>
    <row r="486" spans="1:5" x14ac:dyDescent="0.2">
      <c r="A486" s="5"/>
      <c r="B486" s="5"/>
      <c r="C486" s="5"/>
      <c r="D486" s="5"/>
      <c r="E486" s="24"/>
    </row>
    <row r="487" spans="1:5" x14ac:dyDescent="0.2">
      <c r="A487" s="5"/>
      <c r="B487" s="5"/>
      <c r="C487" s="5"/>
      <c r="D487" s="5"/>
      <c r="E487" s="24"/>
    </row>
    <row r="488" spans="1:5" x14ac:dyDescent="0.2">
      <c r="A488" s="5"/>
      <c r="B488" s="5"/>
      <c r="C488" s="5"/>
      <c r="D488" s="5"/>
      <c r="E488" s="24"/>
    </row>
    <row r="489" spans="1:5" x14ac:dyDescent="0.2">
      <c r="A489" s="5"/>
      <c r="B489" s="5"/>
      <c r="C489" s="5"/>
      <c r="D489" s="5"/>
      <c r="E489" s="24"/>
    </row>
    <row r="490" spans="1:5" x14ac:dyDescent="0.2">
      <c r="A490" s="5"/>
      <c r="B490" s="5"/>
      <c r="C490" s="5"/>
      <c r="D490" s="5"/>
      <c r="E490" s="24"/>
    </row>
    <row r="491" spans="1:5" x14ac:dyDescent="0.2">
      <c r="A491" s="5"/>
      <c r="B491" s="5"/>
      <c r="C491" s="5"/>
      <c r="D491" s="5"/>
      <c r="E491" s="24"/>
    </row>
    <row r="492" spans="1:5" x14ac:dyDescent="0.2">
      <c r="A492" s="5"/>
      <c r="B492" s="5"/>
      <c r="C492" s="5"/>
      <c r="D492" s="5"/>
      <c r="E492" s="24"/>
    </row>
    <row r="493" spans="1:5" x14ac:dyDescent="0.2">
      <c r="A493" s="5"/>
      <c r="B493" s="5"/>
      <c r="C493" s="5"/>
      <c r="D493" s="5"/>
      <c r="E493" s="24"/>
    </row>
    <row r="494" spans="1:5" x14ac:dyDescent="0.2">
      <c r="A494" s="5"/>
      <c r="B494" s="5"/>
      <c r="C494" s="5"/>
      <c r="D494" s="5"/>
      <c r="E494" s="24"/>
    </row>
    <row r="495" spans="1:5" x14ac:dyDescent="0.2">
      <c r="A495" s="5"/>
      <c r="B495" s="5"/>
      <c r="C495" s="5"/>
      <c r="D495" s="5"/>
      <c r="E495" s="24"/>
    </row>
    <row r="496" spans="1:5" x14ac:dyDescent="0.2">
      <c r="A496" s="5"/>
      <c r="B496" s="5"/>
      <c r="C496" s="5"/>
      <c r="D496" s="5"/>
      <c r="E496" s="24"/>
    </row>
    <row r="497" spans="1:5" x14ac:dyDescent="0.2">
      <c r="A497" s="5"/>
      <c r="B497" s="5"/>
      <c r="C497" s="5"/>
      <c r="D497" s="5"/>
      <c r="E497" s="24"/>
    </row>
    <row r="498" spans="1:5" x14ac:dyDescent="0.2">
      <c r="A498" s="5"/>
      <c r="B498" s="5"/>
      <c r="C498" s="5"/>
      <c r="D498" s="5"/>
      <c r="E498" s="24"/>
    </row>
    <row r="499" spans="1:5" x14ac:dyDescent="0.2">
      <c r="A499" s="5"/>
      <c r="B499" s="5"/>
      <c r="C499" s="5"/>
      <c r="D499" s="5"/>
      <c r="E499" s="24"/>
    </row>
    <row r="500" spans="1:5" x14ac:dyDescent="0.2">
      <c r="A500" s="5"/>
      <c r="B500" s="5"/>
      <c r="C500" s="5"/>
      <c r="D500" s="5"/>
      <c r="E500" s="24"/>
    </row>
    <row r="501" spans="1:5" x14ac:dyDescent="0.2">
      <c r="A501" s="5"/>
      <c r="B501" s="5"/>
      <c r="C501" s="5"/>
      <c r="D501" s="5"/>
      <c r="E501" s="24"/>
    </row>
    <row r="502" spans="1:5" x14ac:dyDescent="0.2">
      <c r="A502" s="5"/>
      <c r="B502" s="5"/>
      <c r="C502" s="5"/>
      <c r="D502" s="5"/>
      <c r="E502" s="24"/>
    </row>
    <row r="503" spans="1:5" x14ac:dyDescent="0.2">
      <c r="A503" s="5"/>
      <c r="B503" s="5"/>
      <c r="C503" s="5"/>
      <c r="D503" s="5"/>
      <c r="E503" s="24"/>
    </row>
    <row r="504" spans="1:5" x14ac:dyDescent="0.2">
      <c r="A504" s="5"/>
      <c r="B504" s="5"/>
      <c r="C504" s="5"/>
      <c r="D504" s="5"/>
      <c r="E504" s="24"/>
    </row>
    <row r="505" spans="1:5" x14ac:dyDescent="0.2">
      <c r="A505" s="5"/>
      <c r="B505" s="5"/>
      <c r="C505" s="5"/>
      <c r="D505" s="5"/>
      <c r="E505" s="24"/>
    </row>
    <row r="506" spans="1:5" x14ac:dyDescent="0.2">
      <c r="A506" s="5"/>
      <c r="B506" s="5"/>
      <c r="C506" s="5"/>
      <c r="D506" s="5"/>
      <c r="E506" s="24"/>
    </row>
    <row r="507" spans="1:5" x14ac:dyDescent="0.2">
      <c r="A507" s="5"/>
      <c r="B507" s="5"/>
      <c r="C507" s="5"/>
      <c r="D507" s="5"/>
      <c r="E507" s="24"/>
    </row>
    <row r="508" spans="1:5" x14ac:dyDescent="0.2">
      <c r="A508" s="5"/>
      <c r="B508" s="5"/>
      <c r="C508" s="5"/>
      <c r="D508" s="5"/>
      <c r="E508" s="24"/>
    </row>
    <row r="509" spans="1:5" x14ac:dyDescent="0.2">
      <c r="A509" s="5"/>
      <c r="B509" s="5"/>
      <c r="C509" s="5"/>
      <c r="D509" s="5"/>
      <c r="E509" s="24"/>
    </row>
    <row r="510" spans="1:5" x14ac:dyDescent="0.2">
      <c r="A510" s="5"/>
      <c r="B510" s="5"/>
      <c r="C510" s="5"/>
      <c r="D510" s="5"/>
      <c r="E510" s="24"/>
    </row>
    <row r="511" spans="1:5" x14ac:dyDescent="0.2">
      <c r="A511" s="5"/>
      <c r="B511" s="5"/>
      <c r="C511" s="5"/>
      <c r="D511" s="5"/>
      <c r="E511" s="24"/>
    </row>
    <row r="512" spans="1:5" x14ac:dyDescent="0.2">
      <c r="A512" s="5"/>
      <c r="B512" s="5"/>
      <c r="C512" s="5"/>
      <c r="D512" s="5"/>
      <c r="E512" s="24"/>
    </row>
    <row r="513" spans="1:5" x14ac:dyDescent="0.2">
      <c r="A513" s="5"/>
      <c r="B513" s="5"/>
      <c r="C513" s="5"/>
      <c r="D513" s="5"/>
      <c r="E513" s="24"/>
    </row>
    <row r="514" spans="1:5" x14ac:dyDescent="0.2">
      <c r="A514" s="5"/>
      <c r="B514" s="5"/>
      <c r="C514" s="5"/>
      <c r="D514" s="5"/>
      <c r="E514" s="24"/>
    </row>
    <row r="515" spans="1:5" x14ac:dyDescent="0.2">
      <c r="A515" s="5"/>
      <c r="B515" s="5"/>
      <c r="C515" s="5"/>
      <c r="D515" s="5"/>
      <c r="E515" s="24"/>
    </row>
    <row r="516" spans="1:5" x14ac:dyDescent="0.2">
      <c r="A516" s="5"/>
      <c r="B516" s="5"/>
      <c r="C516" s="5"/>
      <c r="D516" s="5"/>
      <c r="E516" s="24"/>
    </row>
    <row r="517" spans="1:5" x14ac:dyDescent="0.2">
      <c r="A517" s="5"/>
      <c r="B517" s="5"/>
      <c r="C517" s="5"/>
      <c r="D517" s="5"/>
      <c r="E517" s="24"/>
    </row>
    <row r="518" spans="1:5" x14ac:dyDescent="0.2">
      <c r="A518" s="5"/>
      <c r="B518" s="5"/>
      <c r="C518" s="5"/>
      <c r="D518" s="5"/>
      <c r="E518" s="24"/>
    </row>
    <row r="519" spans="1:5" x14ac:dyDescent="0.2">
      <c r="A519" s="5"/>
      <c r="B519" s="5"/>
      <c r="C519" s="5"/>
      <c r="D519" s="5"/>
      <c r="E519" s="24"/>
    </row>
    <row r="520" spans="1:5" x14ac:dyDescent="0.2">
      <c r="A520" s="5"/>
      <c r="B520" s="5"/>
      <c r="C520" s="5"/>
      <c r="D520" s="5"/>
      <c r="E520" s="24"/>
    </row>
    <row r="521" spans="1:5" x14ac:dyDescent="0.2">
      <c r="A521" s="5"/>
      <c r="B521" s="5"/>
      <c r="C521" s="5"/>
      <c r="D521" s="5"/>
      <c r="E521" s="24"/>
    </row>
    <row r="522" spans="1:5" x14ac:dyDescent="0.2">
      <c r="A522" s="5"/>
      <c r="B522" s="5"/>
      <c r="C522" s="5"/>
      <c r="D522" s="5"/>
      <c r="E522" s="24"/>
    </row>
    <row r="523" spans="1:5" x14ac:dyDescent="0.2">
      <c r="A523" s="5"/>
      <c r="B523" s="5"/>
      <c r="C523" s="5"/>
      <c r="D523" s="5"/>
      <c r="E523" s="24"/>
    </row>
    <row r="524" spans="1:5" x14ac:dyDescent="0.2">
      <c r="A524" s="5"/>
      <c r="B524" s="5"/>
      <c r="C524" s="5"/>
      <c r="D524" s="5"/>
      <c r="E524" s="24"/>
    </row>
    <row r="525" spans="1:5" x14ac:dyDescent="0.2">
      <c r="A525" s="5"/>
      <c r="B525" s="5"/>
      <c r="C525" s="5"/>
      <c r="D525" s="5"/>
      <c r="E525" s="24"/>
    </row>
    <row r="526" spans="1:5" x14ac:dyDescent="0.2">
      <c r="A526" s="5"/>
      <c r="B526" s="5"/>
      <c r="C526" s="5"/>
      <c r="D526" s="5"/>
      <c r="E526" s="24"/>
    </row>
    <row r="527" spans="1:5" x14ac:dyDescent="0.2">
      <c r="A527" s="5"/>
      <c r="B527" s="5"/>
      <c r="C527" s="5"/>
      <c r="D527" s="5"/>
      <c r="E527" s="24"/>
    </row>
    <row r="528" spans="1:5" x14ac:dyDescent="0.2">
      <c r="A528" s="5"/>
      <c r="B528" s="5"/>
      <c r="C528" s="5"/>
      <c r="D528" s="5"/>
      <c r="E528" s="24"/>
    </row>
    <row r="529" spans="1:5" x14ac:dyDescent="0.2">
      <c r="A529" s="5"/>
      <c r="B529" s="5"/>
      <c r="C529" s="5"/>
      <c r="D529" s="5"/>
      <c r="E529" s="24"/>
    </row>
    <row r="530" spans="1:5" x14ac:dyDescent="0.2">
      <c r="A530" s="5"/>
      <c r="B530" s="5"/>
      <c r="C530" s="5"/>
      <c r="D530" s="5"/>
      <c r="E530" s="24"/>
    </row>
    <row r="531" spans="1:5" x14ac:dyDescent="0.2">
      <c r="A531" s="5"/>
      <c r="B531" s="5"/>
      <c r="C531" s="5"/>
      <c r="D531" s="5"/>
      <c r="E531" s="24"/>
    </row>
    <row r="532" spans="1:5" x14ac:dyDescent="0.2">
      <c r="A532" s="5"/>
      <c r="B532" s="5"/>
      <c r="C532" s="5"/>
      <c r="D532" s="5"/>
      <c r="E532" s="24"/>
    </row>
    <row r="533" spans="1:5" x14ac:dyDescent="0.2">
      <c r="A533" s="5"/>
      <c r="B533" s="5"/>
      <c r="C533" s="5"/>
      <c r="D533" s="5"/>
      <c r="E533" s="24"/>
    </row>
    <row r="534" spans="1:5" x14ac:dyDescent="0.2">
      <c r="A534" s="5"/>
      <c r="B534" s="5"/>
      <c r="C534" s="5"/>
      <c r="D534" s="5"/>
      <c r="E534" s="24"/>
    </row>
    <row r="535" spans="1:5" x14ac:dyDescent="0.2">
      <c r="A535" s="5"/>
      <c r="B535" s="5"/>
      <c r="C535" s="5"/>
      <c r="D535" s="5"/>
      <c r="E535" s="24"/>
    </row>
    <row r="536" spans="1:5" x14ac:dyDescent="0.2">
      <c r="A536" s="5"/>
      <c r="B536" s="5"/>
      <c r="C536" s="5"/>
      <c r="D536" s="5"/>
      <c r="E536" s="24"/>
    </row>
    <row r="537" spans="1:5" x14ac:dyDescent="0.2">
      <c r="A537" s="5"/>
      <c r="B537" s="5"/>
      <c r="C537" s="5"/>
      <c r="D537" s="5"/>
      <c r="E537" s="24"/>
    </row>
    <row r="538" spans="1:5" x14ac:dyDescent="0.2">
      <c r="A538" s="5"/>
      <c r="B538" s="5"/>
      <c r="C538" s="5"/>
      <c r="D538" s="5"/>
      <c r="E538" s="24"/>
    </row>
    <row r="539" spans="1:5" x14ac:dyDescent="0.2">
      <c r="A539" s="5"/>
      <c r="B539" s="5"/>
      <c r="C539" s="5"/>
      <c r="D539" s="5"/>
      <c r="E539" s="24"/>
    </row>
    <row r="540" spans="1:5" x14ac:dyDescent="0.2">
      <c r="A540" s="5"/>
      <c r="B540" s="5"/>
      <c r="C540" s="5"/>
      <c r="D540" s="5"/>
      <c r="E540" s="24"/>
    </row>
    <row r="541" spans="1:5" x14ac:dyDescent="0.2">
      <c r="A541" s="5"/>
      <c r="B541" s="5"/>
      <c r="C541" s="5"/>
      <c r="D541" s="5"/>
      <c r="E541" s="24"/>
    </row>
    <row r="542" spans="1:5" x14ac:dyDescent="0.2">
      <c r="A542" s="5"/>
      <c r="B542" s="5"/>
      <c r="C542" s="5"/>
      <c r="D542" s="5"/>
      <c r="E542" s="24"/>
    </row>
    <row r="543" spans="1:5" x14ac:dyDescent="0.2">
      <c r="A543" s="5"/>
      <c r="B543" s="5"/>
      <c r="C543" s="5"/>
      <c r="D543" s="5"/>
      <c r="E543" s="24"/>
    </row>
    <row r="544" spans="1:5" x14ac:dyDescent="0.2">
      <c r="A544" s="5"/>
      <c r="B544" s="5"/>
      <c r="C544" s="5"/>
      <c r="D544" s="5"/>
      <c r="E544" s="24"/>
    </row>
    <row r="545" spans="1:5" x14ac:dyDescent="0.2">
      <c r="A545" s="5"/>
      <c r="B545" s="5"/>
      <c r="C545" s="5"/>
      <c r="D545" s="5"/>
      <c r="E545" s="24"/>
    </row>
    <row r="546" spans="1:5" x14ac:dyDescent="0.2">
      <c r="A546" s="5"/>
      <c r="B546" s="5"/>
      <c r="C546" s="5"/>
      <c r="D546" s="5"/>
      <c r="E546" s="24"/>
    </row>
    <row r="547" spans="1:5" x14ac:dyDescent="0.2">
      <c r="A547" s="5"/>
      <c r="B547" s="5"/>
      <c r="C547" s="5"/>
      <c r="D547" s="5"/>
      <c r="E547" s="24"/>
    </row>
    <row r="548" spans="1:5" x14ac:dyDescent="0.2">
      <c r="A548" s="5"/>
      <c r="B548" s="5"/>
      <c r="C548" s="5"/>
      <c r="D548" s="5"/>
      <c r="E548" s="24"/>
    </row>
    <row r="549" spans="1:5" x14ac:dyDescent="0.2">
      <c r="A549" s="5"/>
      <c r="B549" s="5"/>
      <c r="C549" s="5"/>
      <c r="D549" s="5"/>
      <c r="E549" s="24"/>
    </row>
    <row r="550" spans="1:5" x14ac:dyDescent="0.2">
      <c r="A550" s="5"/>
      <c r="B550" s="5"/>
      <c r="C550" s="5"/>
      <c r="D550" s="5"/>
      <c r="E550" s="24"/>
    </row>
    <row r="551" spans="1:5" x14ac:dyDescent="0.2">
      <c r="A551" s="5"/>
      <c r="B551" s="5"/>
      <c r="C551" s="5"/>
      <c r="D551" s="5"/>
      <c r="E551" s="24"/>
    </row>
    <row r="552" spans="1:5" x14ac:dyDescent="0.2">
      <c r="A552" s="5"/>
      <c r="B552" s="5"/>
      <c r="C552" s="5"/>
      <c r="D552" s="5"/>
      <c r="E552" s="24"/>
    </row>
    <row r="553" spans="1:5" x14ac:dyDescent="0.2">
      <c r="A553" s="5"/>
      <c r="B553" s="5"/>
      <c r="C553" s="5"/>
      <c r="D553" s="5"/>
      <c r="E553" s="24"/>
    </row>
    <row r="554" spans="1:5" x14ac:dyDescent="0.2">
      <c r="A554" s="5"/>
      <c r="B554" s="5"/>
      <c r="C554" s="5"/>
      <c r="D554" s="5"/>
      <c r="E554" s="24"/>
    </row>
    <row r="555" spans="1:5" x14ac:dyDescent="0.2">
      <c r="A555" s="5"/>
      <c r="B555" s="5"/>
      <c r="C555" s="5"/>
      <c r="D555" s="5"/>
      <c r="E555" s="24"/>
    </row>
    <row r="556" spans="1:5" x14ac:dyDescent="0.2">
      <c r="A556" s="5"/>
      <c r="B556" s="5"/>
      <c r="C556" s="5"/>
      <c r="D556" s="5"/>
      <c r="E556" s="24"/>
    </row>
    <row r="557" spans="1:5" x14ac:dyDescent="0.2">
      <c r="A557" s="5"/>
      <c r="B557" s="5"/>
      <c r="C557" s="5"/>
      <c r="D557" s="5"/>
      <c r="E557" s="24"/>
    </row>
    <row r="558" spans="1:5" x14ac:dyDescent="0.2">
      <c r="A558" s="5"/>
      <c r="B558" s="5"/>
      <c r="C558" s="5"/>
      <c r="D558" s="5"/>
      <c r="E558" s="24"/>
    </row>
    <row r="559" spans="1:5" x14ac:dyDescent="0.2">
      <c r="A559" s="5"/>
      <c r="B559" s="5"/>
      <c r="C559" s="5"/>
      <c r="D559" s="5"/>
      <c r="E559" s="24"/>
    </row>
    <row r="560" spans="1:5" x14ac:dyDescent="0.2">
      <c r="A560" s="5"/>
      <c r="B560" s="5"/>
      <c r="C560" s="5"/>
      <c r="D560" s="5"/>
      <c r="E560" s="24"/>
    </row>
    <row r="561" spans="1:5" x14ac:dyDescent="0.2">
      <c r="A561" s="5"/>
      <c r="B561" s="5"/>
      <c r="C561" s="5"/>
      <c r="D561" s="5"/>
      <c r="E561" s="24"/>
    </row>
    <row r="562" spans="1:5" x14ac:dyDescent="0.2">
      <c r="A562" s="5"/>
      <c r="B562" s="5"/>
      <c r="C562" s="5"/>
      <c r="D562" s="5"/>
      <c r="E562" s="24"/>
    </row>
    <row r="563" spans="1:5" x14ac:dyDescent="0.2">
      <c r="A563" s="5"/>
      <c r="B563" s="5"/>
      <c r="C563" s="5"/>
      <c r="D563" s="5"/>
      <c r="E563" s="24"/>
    </row>
    <row r="564" spans="1:5" x14ac:dyDescent="0.2">
      <c r="A564" s="5"/>
      <c r="B564" s="5"/>
      <c r="C564" s="5"/>
      <c r="D564" s="5"/>
      <c r="E564" s="24"/>
    </row>
    <row r="565" spans="1:5" x14ac:dyDescent="0.2">
      <c r="A565" s="5"/>
      <c r="B565" s="5"/>
      <c r="C565" s="5"/>
      <c r="D565" s="5"/>
      <c r="E565" s="24"/>
    </row>
    <row r="566" spans="1:5" x14ac:dyDescent="0.2">
      <c r="A566" s="5"/>
      <c r="B566" s="5"/>
      <c r="C566" s="5"/>
      <c r="D566" s="5"/>
      <c r="E566" s="24"/>
    </row>
    <row r="567" spans="1:5" x14ac:dyDescent="0.2">
      <c r="A567" s="5"/>
      <c r="B567" s="5"/>
      <c r="C567" s="5"/>
      <c r="D567" s="5"/>
      <c r="E567" s="24"/>
    </row>
    <row r="568" spans="1:5" x14ac:dyDescent="0.2">
      <c r="A568" s="5"/>
      <c r="B568" s="5"/>
      <c r="C568" s="5"/>
      <c r="D568" s="5"/>
      <c r="E568" s="24"/>
    </row>
    <row r="569" spans="1:5" x14ac:dyDescent="0.2">
      <c r="A569" s="5"/>
      <c r="B569" s="5"/>
      <c r="C569" s="5"/>
      <c r="D569" s="5"/>
      <c r="E569" s="24"/>
    </row>
    <row r="570" spans="1:5" x14ac:dyDescent="0.2">
      <c r="A570" s="5"/>
      <c r="B570" s="5"/>
      <c r="C570" s="5"/>
      <c r="D570" s="5"/>
      <c r="E570" s="24"/>
    </row>
    <row r="571" spans="1:5" x14ac:dyDescent="0.2">
      <c r="A571" s="5"/>
      <c r="B571" s="5"/>
      <c r="C571" s="5"/>
      <c r="D571" s="5"/>
      <c r="E571" s="24"/>
    </row>
    <row r="572" spans="1:5" x14ac:dyDescent="0.2">
      <c r="A572" s="5"/>
      <c r="B572" s="5"/>
      <c r="C572" s="5"/>
      <c r="D572" s="5"/>
      <c r="E572" s="24"/>
    </row>
    <row r="573" spans="1:5" x14ac:dyDescent="0.2">
      <c r="A573" s="5"/>
      <c r="B573" s="5"/>
      <c r="C573" s="5"/>
      <c r="D573" s="5"/>
      <c r="E573" s="24"/>
    </row>
    <row r="574" spans="1:5" x14ac:dyDescent="0.2">
      <c r="A574" s="5"/>
      <c r="B574" s="5"/>
      <c r="C574" s="5"/>
      <c r="D574" s="5"/>
      <c r="E574" s="24"/>
    </row>
    <row r="575" spans="1:5" x14ac:dyDescent="0.2">
      <c r="A575" s="5"/>
      <c r="B575" s="5"/>
      <c r="C575" s="5"/>
      <c r="D575" s="5"/>
      <c r="E575" s="24"/>
    </row>
    <row r="576" spans="1:5" x14ac:dyDescent="0.2">
      <c r="A576" s="5"/>
      <c r="B576" s="5"/>
      <c r="C576" s="5"/>
      <c r="D576" s="5"/>
      <c r="E576" s="24"/>
    </row>
    <row r="577" spans="1:5" x14ac:dyDescent="0.2">
      <c r="A577" s="5"/>
      <c r="B577" s="5"/>
      <c r="C577" s="5"/>
      <c r="D577" s="5"/>
      <c r="E577" s="24"/>
    </row>
    <row r="578" spans="1:5" x14ac:dyDescent="0.2">
      <c r="A578" s="5"/>
      <c r="B578" s="5"/>
      <c r="C578" s="5"/>
      <c r="D578" s="5"/>
      <c r="E578" s="24"/>
    </row>
    <row r="579" spans="1:5" x14ac:dyDescent="0.2">
      <c r="A579" s="5"/>
      <c r="B579" s="5"/>
      <c r="C579" s="5"/>
      <c r="D579" s="5"/>
      <c r="E579" s="24"/>
    </row>
    <row r="580" spans="1:5" x14ac:dyDescent="0.2">
      <c r="A580" s="5"/>
      <c r="B580" s="5"/>
      <c r="C580" s="5"/>
      <c r="D580" s="5"/>
      <c r="E580" s="24"/>
    </row>
    <row r="581" spans="1:5" x14ac:dyDescent="0.2">
      <c r="A581" s="5"/>
      <c r="B581" s="5"/>
      <c r="C581" s="5"/>
      <c r="D581" s="5"/>
      <c r="E581" s="24"/>
    </row>
    <row r="582" spans="1:5" x14ac:dyDescent="0.2">
      <c r="A582" s="5"/>
      <c r="B582" s="5"/>
      <c r="C582" s="5"/>
      <c r="D582" s="5"/>
      <c r="E582" s="24"/>
    </row>
    <row r="583" spans="1:5" x14ac:dyDescent="0.2">
      <c r="A583" s="5"/>
      <c r="B583" s="5"/>
      <c r="C583" s="5"/>
      <c r="D583" s="5"/>
      <c r="E583" s="24"/>
    </row>
    <row r="584" spans="1:5" x14ac:dyDescent="0.2">
      <c r="A584" s="5"/>
      <c r="B584" s="5"/>
      <c r="C584" s="5"/>
      <c r="D584" s="5"/>
      <c r="E584" s="24"/>
    </row>
    <row r="585" spans="1:5" x14ac:dyDescent="0.2">
      <c r="A585" s="5"/>
      <c r="B585" s="5"/>
      <c r="C585" s="5"/>
      <c r="D585" s="5"/>
      <c r="E585" s="24"/>
    </row>
    <row r="586" spans="1:5" x14ac:dyDescent="0.2">
      <c r="A586" s="5"/>
      <c r="B586" s="5"/>
      <c r="C586" s="5"/>
      <c r="D586" s="5"/>
      <c r="E586" s="24"/>
    </row>
    <row r="587" spans="1:5" x14ac:dyDescent="0.2">
      <c r="A587" s="5"/>
      <c r="B587" s="5"/>
      <c r="C587" s="5"/>
      <c r="D587" s="5"/>
      <c r="E587" s="24"/>
    </row>
    <row r="588" spans="1:5" x14ac:dyDescent="0.2">
      <c r="A588" s="5"/>
      <c r="B588" s="5"/>
      <c r="C588" s="5"/>
      <c r="D588" s="5"/>
      <c r="E588" s="24"/>
    </row>
    <row r="589" spans="1:5" x14ac:dyDescent="0.2">
      <c r="A589" s="5"/>
      <c r="B589" s="5"/>
      <c r="C589" s="5"/>
      <c r="D589" s="5"/>
      <c r="E589" s="24"/>
    </row>
    <row r="590" spans="1:5" x14ac:dyDescent="0.2">
      <c r="A590" s="5"/>
      <c r="B590" s="5"/>
      <c r="C590" s="5"/>
      <c r="D590" s="5"/>
      <c r="E590" s="24"/>
    </row>
    <row r="591" spans="1:5" x14ac:dyDescent="0.2">
      <c r="A591" s="5"/>
      <c r="B591" s="5"/>
      <c r="C591" s="5"/>
      <c r="D591" s="5"/>
      <c r="E591" s="24"/>
    </row>
    <row r="592" spans="1:5" x14ac:dyDescent="0.2">
      <c r="A592" s="5"/>
      <c r="B592" s="5"/>
      <c r="C592" s="5"/>
      <c r="D592" s="5"/>
      <c r="E592" s="24"/>
    </row>
    <row r="593" spans="1:5" x14ac:dyDescent="0.2">
      <c r="A593" s="5"/>
      <c r="B593" s="5"/>
      <c r="C593" s="5"/>
      <c r="D593" s="5"/>
      <c r="E593" s="24"/>
    </row>
    <row r="594" spans="1:5" x14ac:dyDescent="0.2">
      <c r="A594" s="5"/>
      <c r="B594" s="5"/>
      <c r="C594" s="5"/>
      <c r="D594" s="5"/>
      <c r="E594" s="24"/>
    </row>
    <row r="595" spans="1:5" x14ac:dyDescent="0.2">
      <c r="A595" s="5"/>
      <c r="B595" s="5"/>
      <c r="C595" s="5"/>
      <c r="D595" s="5"/>
      <c r="E595" s="24"/>
    </row>
    <row r="596" spans="1:5" x14ac:dyDescent="0.2">
      <c r="A596" s="5"/>
      <c r="B596" s="5"/>
      <c r="C596" s="5"/>
      <c r="D596" s="5"/>
      <c r="E596" s="24"/>
    </row>
    <row r="597" spans="1:5" x14ac:dyDescent="0.2">
      <c r="A597" s="5"/>
      <c r="B597" s="5"/>
      <c r="C597" s="5"/>
      <c r="D597" s="5"/>
      <c r="E597" s="24"/>
    </row>
    <row r="598" spans="1:5" x14ac:dyDescent="0.2">
      <c r="A598" s="5"/>
      <c r="B598" s="5"/>
      <c r="C598" s="5"/>
      <c r="D598" s="5"/>
      <c r="E598" s="24"/>
    </row>
    <row r="599" spans="1:5" x14ac:dyDescent="0.2">
      <c r="A599" s="5"/>
      <c r="B599" s="5"/>
      <c r="C599" s="5"/>
      <c r="D599" s="5"/>
      <c r="E599" s="24"/>
    </row>
    <row r="600" spans="1:5" x14ac:dyDescent="0.2">
      <c r="A600" s="5"/>
      <c r="B600" s="5"/>
      <c r="C600" s="5"/>
      <c r="D600" s="5"/>
      <c r="E600" s="24"/>
    </row>
    <row r="601" spans="1:5" x14ac:dyDescent="0.2">
      <c r="A601" s="5"/>
      <c r="B601" s="5"/>
      <c r="C601" s="5"/>
      <c r="D601" s="5"/>
      <c r="E601" s="24"/>
    </row>
    <row r="602" spans="1:5" x14ac:dyDescent="0.2">
      <c r="A602" s="5"/>
      <c r="B602" s="5"/>
      <c r="C602" s="5"/>
      <c r="D602" s="5"/>
      <c r="E602" s="24"/>
    </row>
    <row r="603" spans="1:5" x14ac:dyDescent="0.2">
      <c r="A603" s="5"/>
      <c r="B603" s="5"/>
      <c r="C603" s="5"/>
      <c r="D603" s="5"/>
      <c r="E603" s="24"/>
    </row>
    <row r="604" spans="1:5" x14ac:dyDescent="0.2">
      <c r="A604" s="5"/>
      <c r="B604" s="5"/>
      <c r="C604" s="5"/>
      <c r="D604" s="5"/>
      <c r="E604" s="24"/>
    </row>
    <row r="605" spans="1:5" x14ac:dyDescent="0.2">
      <c r="A605" s="5"/>
      <c r="B605" s="5"/>
      <c r="C605" s="5"/>
      <c r="D605" s="5"/>
      <c r="E605" s="24"/>
    </row>
    <row r="606" spans="1:5" x14ac:dyDescent="0.2">
      <c r="A606" s="5"/>
      <c r="B606" s="5"/>
      <c r="C606" s="5"/>
      <c r="D606" s="5"/>
      <c r="E606" s="24"/>
    </row>
    <row r="607" spans="1:5" x14ac:dyDescent="0.2">
      <c r="A607" s="5"/>
      <c r="B607" s="5"/>
      <c r="C607" s="5"/>
      <c r="D607" s="5"/>
      <c r="E607" s="24"/>
    </row>
    <row r="608" spans="1:5" x14ac:dyDescent="0.2">
      <c r="A608" s="5"/>
      <c r="B608" s="5"/>
      <c r="C608" s="5"/>
      <c r="D608" s="5"/>
      <c r="E608" s="24"/>
    </row>
    <row r="609" spans="1:5" x14ac:dyDescent="0.2">
      <c r="A609" s="5"/>
      <c r="B609" s="5"/>
      <c r="C609" s="5"/>
      <c r="D609" s="5"/>
      <c r="E609" s="24"/>
    </row>
    <row r="610" spans="1:5" x14ac:dyDescent="0.2">
      <c r="A610" s="5"/>
      <c r="B610" s="5"/>
      <c r="C610" s="5"/>
      <c r="D610" s="5"/>
      <c r="E610" s="24"/>
    </row>
    <row r="611" spans="1:5" x14ac:dyDescent="0.2">
      <c r="A611" s="5"/>
      <c r="B611" s="5"/>
      <c r="C611" s="5"/>
      <c r="D611" s="5"/>
      <c r="E611" s="24"/>
    </row>
    <row r="612" spans="1:5" x14ac:dyDescent="0.2">
      <c r="A612" s="5"/>
      <c r="B612" s="5"/>
      <c r="C612" s="5"/>
      <c r="D612" s="5"/>
      <c r="E612" s="24"/>
    </row>
    <row r="613" spans="1:5" x14ac:dyDescent="0.2">
      <c r="A613" s="5"/>
      <c r="B613" s="5"/>
      <c r="C613" s="5"/>
      <c r="D613" s="5"/>
      <c r="E613" s="24"/>
    </row>
    <row r="614" spans="1:5" x14ac:dyDescent="0.2">
      <c r="A614" s="5"/>
      <c r="B614" s="5"/>
      <c r="C614" s="5"/>
      <c r="D614" s="5"/>
      <c r="E614" s="24"/>
    </row>
    <row r="615" spans="1:5" x14ac:dyDescent="0.2">
      <c r="A615" s="5"/>
      <c r="B615" s="5"/>
      <c r="C615" s="5"/>
      <c r="D615" s="5"/>
      <c r="E615" s="24"/>
    </row>
    <row r="616" spans="1:5" x14ac:dyDescent="0.2">
      <c r="A616" s="5"/>
      <c r="B616" s="5"/>
      <c r="C616" s="5"/>
      <c r="D616" s="5"/>
      <c r="E616" s="24"/>
    </row>
    <row r="617" spans="1:5" x14ac:dyDescent="0.2">
      <c r="A617" s="5"/>
      <c r="B617" s="5"/>
      <c r="C617" s="5"/>
      <c r="D617" s="5"/>
      <c r="E617" s="24"/>
    </row>
    <row r="618" spans="1:5" x14ac:dyDescent="0.2">
      <c r="A618" s="5"/>
      <c r="B618" s="5"/>
      <c r="C618" s="5"/>
      <c r="D618" s="5"/>
      <c r="E618" s="24"/>
    </row>
    <row r="619" spans="1:5" x14ac:dyDescent="0.2">
      <c r="A619" s="5"/>
      <c r="B619" s="5"/>
      <c r="C619" s="5"/>
      <c r="D619" s="5"/>
      <c r="E619" s="24"/>
    </row>
    <row r="620" spans="1:5" x14ac:dyDescent="0.2">
      <c r="A620" s="5"/>
      <c r="B620" s="5"/>
      <c r="C620" s="5"/>
      <c r="D620" s="5"/>
      <c r="E620" s="24"/>
    </row>
    <row r="621" spans="1:5" x14ac:dyDescent="0.2">
      <c r="A621" s="5"/>
      <c r="B621" s="5"/>
      <c r="C621" s="5"/>
      <c r="D621" s="5"/>
      <c r="E621" s="24"/>
    </row>
    <row r="622" spans="1:5" x14ac:dyDescent="0.2">
      <c r="A622" s="5"/>
      <c r="B622" s="5"/>
      <c r="C622" s="5"/>
      <c r="D622" s="5"/>
      <c r="E622" s="24"/>
    </row>
    <row r="623" spans="1:5" x14ac:dyDescent="0.2">
      <c r="A623" s="5"/>
      <c r="B623" s="5"/>
      <c r="C623" s="5"/>
      <c r="D623" s="5"/>
      <c r="E623" s="24"/>
    </row>
    <row r="624" spans="1:5" x14ac:dyDescent="0.2">
      <c r="A624" s="5"/>
      <c r="B624" s="5"/>
      <c r="C624" s="5"/>
      <c r="D624" s="5"/>
      <c r="E624" s="24"/>
    </row>
    <row r="625" spans="1:5" x14ac:dyDescent="0.2">
      <c r="A625" s="5"/>
      <c r="B625" s="5"/>
      <c r="C625" s="5"/>
      <c r="D625" s="5"/>
      <c r="E625" s="24"/>
    </row>
    <row r="626" spans="1:5" x14ac:dyDescent="0.2">
      <c r="A626" s="5"/>
      <c r="B626" s="5"/>
      <c r="C626" s="5"/>
      <c r="D626" s="5"/>
      <c r="E626" s="24"/>
    </row>
    <row r="627" spans="1:5" x14ac:dyDescent="0.2">
      <c r="A627" s="5"/>
      <c r="B627" s="5"/>
      <c r="C627" s="5"/>
      <c r="D627" s="5"/>
      <c r="E627" s="24"/>
    </row>
    <row r="628" spans="1:5" x14ac:dyDescent="0.2">
      <c r="A628" s="5"/>
      <c r="B628" s="5"/>
      <c r="C628" s="5"/>
      <c r="D628" s="5"/>
      <c r="E628" s="24"/>
    </row>
    <row r="629" spans="1:5" x14ac:dyDescent="0.2">
      <c r="A629" s="5"/>
      <c r="B629" s="5"/>
      <c r="C629" s="5"/>
      <c r="D629" s="5"/>
      <c r="E629" s="24"/>
    </row>
    <row r="630" spans="1:5" x14ac:dyDescent="0.2">
      <c r="A630" s="5"/>
      <c r="B630" s="5"/>
      <c r="C630" s="5"/>
      <c r="D630" s="5"/>
      <c r="E630" s="24"/>
    </row>
    <row r="631" spans="1:5" x14ac:dyDescent="0.2">
      <c r="A631" s="5"/>
      <c r="B631" s="5"/>
      <c r="C631" s="5"/>
      <c r="D631" s="5"/>
      <c r="E631" s="24"/>
    </row>
    <row r="632" spans="1:5" x14ac:dyDescent="0.2">
      <c r="A632" s="5"/>
      <c r="B632" s="5"/>
      <c r="C632" s="5"/>
      <c r="D632" s="5"/>
      <c r="E632" s="24"/>
    </row>
    <row r="633" spans="1:5" x14ac:dyDescent="0.2">
      <c r="A633" s="5"/>
      <c r="B633" s="5"/>
      <c r="C633" s="5"/>
      <c r="D633" s="5"/>
      <c r="E633" s="24"/>
    </row>
    <row r="634" spans="1:5" x14ac:dyDescent="0.2">
      <c r="A634" s="5"/>
      <c r="B634" s="5"/>
      <c r="C634" s="5"/>
      <c r="D634" s="5"/>
      <c r="E634" s="24"/>
    </row>
    <row r="635" spans="1:5" x14ac:dyDescent="0.2">
      <c r="A635" s="5"/>
      <c r="B635" s="5"/>
      <c r="C635" s="5"/>
      <c r="D635" s="5"/>
      <c r="E635" s="24"/>
    </row>
    <row r="636" spans="1:5" x14ac:dyDescent="0.2">
      <c r="A636" s="5"/>
      <c r="B636" s="5"/>
      <c r="C636" s="5"/>
      <c r="D636" s="5"/>
      <c r="E636" s="24"/>
    </row>
    <row r="637" spans="1:5" x14ac:dyDescent="0.2">
      <c r="A637" s="5"/>
      <c r="B637" s="5"/>
      <c r="C637" s="5"/>
      <c r="D637" s="5"/>
      <c r="E637" s="24"/>
    </row>
    <row r="638" spans="1:5" x14ac:dyDescent="0.2">
      <c r="A638" s="5"/>
      <c r="B638" s="5"/>
      <c r="C638" s="5"/>
      <c r="D638" s="5"/>
      <c r="E638" s="24"/>
    </row>
    <row r="639" spans="1:5" x14ac:dyDescent="0.2">
      <c r="A639" s="5"/>
      <c r="B639" s="5"/>
      <c r="C639" s="5"/>
      <c r="D639" s="5"/>
      <c r="E639" s="24"/>
    </row>
    <row r="640" spans="1:5" x14ac:dyDescent="0.2">
      <c r="A640" s="5"/>
      <c r="B640" s="5"/>
      <c r="C640" s="5"/>
      <c r="D640" s="5"/>
      <c r="E640" s="24"/>
    </row>
    <row r="641" spans="1:5" x14ac:dyDescent="0.2">
      <c r="A641" s="5"/>
      <c r="B641" s="5"/>
      <c r="C641" s="5"/>
      <c r="D641" s="5"/>
      <c r="E641" s="24"/>
    </row>
    <row r="642" spans="1:5" x14ac:dyDescent="0.2">
      <c r="A642" s="5"/>
      <c r="B642" s="5"/>
      <c r="C642" s="5"/>
      <c r="D642" s="5"/>
      <c r="E642" s="24"/>
    </row>
    <row r="643" spans="1:5" x14ac:dyDescent="0.2">
      <c r="A643" s="5"/>
      <c r="B643" s="5"/>
      <c r="C643" s="5"/>
      <c r="D643" s="5"/>
      <c r="E643" s="24"/>
    </row>
    <row r="644" spans="1:5" x14ac:dyDescent="0.2">
      <c r="A644" s="5"/>
      <c r="B644" s="5"/>
      <c r="C644" s="5"/>
      <c r="D644" s="5"/>
      <c r="E644" s="24"/>
    </row>
    <row r="645" spans="1:5" x14ac:dyDescent="0.2">
      <c r="A645" s="5"/>
      <c r="B645" s="5"/>
      <c r="C645" s="5"/>
      <c r="D645" s="5"/>
      <c r="E645" s="24"/>
    </row>
    <row r="646" spans="1:5" x14ac:dyDescent="0.2">
      <c r="A646" s="5"/>
      <c r="B646" s="5"/>
      <c r="C646" s="5"/>
      <c r="D646" s="5"/>
      <c r="E646" s="24"/>
    </row>
    <row r="647" spans="1:5" x14ac:dyDescent="0.2">
      <c r="A647" s="5"/>
      <c r="B647" s="5"/>
      <c r="C647" s="5"/>
      <c r="D647" s="5"/>
      <c r="E647" s="24"/>
    </row>
    <row r="648" spans="1:5" x14ac:dyDescent="0.2">
      <c r="A648" s="5"/>
      <c r="B648" s="5"/>
      <c r="C648" s="5"/>
      <c r="D648" s="5"/>
      <c r="E648" s="24"/>
    </row>
    <row r="649" spans="1:5" x14ac:dyDescent="0.2">
      <c r="A649" s="5"/>
      <c r="B649" s="5"/>
      <c r="C649" s="5"/>
      <c r="D649" s="5"/>
      <c r="E649" s="24"/>
    </row>
    <row r="650" spans="1:5" x14ac:dyDescent="0.2">
      <c r="A650" s="5"/>
      <c r="B650" s="5"/>
      <c r="C650" s="5"/>
      <c r="D650" s="5"/>
      <c r="E650" s="24"/>
    </row>
    <row r="651" spans="1:5" x14ac:dyDescent="0.2">
      <c r="A651" s="5"/>
      <c r="B651" s="5"/>
      <c r="C651" s="5"/>
      <c r="D651" s="5"/>
      <c r="E651" s="24"/>
    </row>
    <row r="652" spans="1:5" x14ac:dyDescent="0.2">
      <c r="A652" s="5"/>
      <c r="B652" s="5"/>
      <c r="C652" s="5"/>
      <c r="D652" s="5"/>
      <c r="E652" s="24"/>
    </row>
    <row r="653" spans="1:5" x14ac:dyDescent="0.2">
      <c r="A653" s="5"/>
      <c r="B653" s="5"/>
      <c r="C653" s="5"/>
      <c r="D653" s="5"/>
      <c r="E653" s="24"/>
    </row>
    <row r="654" spans="1:5" x14ac:dyDescent="0.2">
      <c r="A654" s="5"/>
      <c r="B654" s="5"/>
      <c r="C654" s="5"/>
      <c r="D654" s="5"/>
      <c r="E654" s="24"/>
    </row>
    <row r="655" spans="1:5" x14ac:dyDescent="0.2">
      <c r="A655" s="5"/>
      <c r="B655" s="5"/>
      <c r="C655" s="5"/>
      <c r="D655" s="5"/>
      <c r="E655" s="24"/>
    </row>
    <row r="656" spans="1:5" x14ac:dyDescent="0.2">
      <c r="A656" s="5"/>
      <c r="B656" s="5"/>
      <c r="C656" s="5"/>
      <c r="D656" s="5"/>
      <c r="E656" s="24"/>
    </row>
    <row r="657" spans="1:5" x14ac:dyDescent="0.2">
      <c r="A657" s="5"/>
      <c r="B657" s="5"/>
      <c r="C657" s="5"/>
      <c r="D657" s="5"/>
      <c r="E657" s="24"/>
    </row>
    <row r="658" spans="1:5" x14ac:dyDescent="0.2">
      <c r="A658" s="5"/>
      <c r="B658" s="5"/>
      <c r="C658" s="5"/>
      <c r="D658" s="5"/>
      <c r="E658" s="24"/>
    </row>
    <row r="659" spans="1:5" x14ac:dyDescent="0.2">
      <c r="A659" s="5"/>
      <c r="B659" s="5"/>
      <c r="C659" s="5"/>
      <c r="D659" s="5"/>
      <c r="E659" s="24"/>
    </row>
    <row r="660" spans="1:5" x14ac:dyDescent="0.2">
      <c r="A660" s="5"/>
      <c r="B660" s="5"/>
      <c r="C660" s="5"/>
      <c r="D660" s="5"/>
      <c r="E660" s="24"/>
    </row>
    <row r="661" spans="1:5" x14ac:dyDescent="0.2">
      <c r="A661" s="5"/>
      <c r="B661" s="5"/>
      <c r="C661" s="5"/>
      <c r="D661" s="5"/>
      <c r="E661" s="24"/>
    </row>
    <row r="662" spans="1:5" x14ac:dyDescent="0.2">
      <c r="A662" s="5"/>
      <c r="B662" s="5"/>
      <c r="C662" s="5"/>
      <c r="D662" s="5"/>
      <c r="E662" s="24"/>
    </row>
    <row r="663" spans="1:5" x14ac:dyDescent="0.2">
      <c r="A663" s="5"/>
      <c r="B663" s="5"/>
      <c r="C663" s="5"/>
      <c r="D663" s="5"/>
      <c r="E663" s="24"/>
    </row>
    <row r="664" spans="1:5" x14ac:dyDescent="0.2">
      <c r="A664" s="5"/>
      <c r="B664" s="5"/>
      <c r="C664" s="5"/>
      <c r="D664" s="5"/>
      <c r="E664" s="24"/>
    </row>
    <row r="665" spans="1:5" x14ac:dyDescent="0.2">
      <c r="A665" s="5"/>
      <c r="B665" s="5"/>
      <c r="C665" s="5"/>
      <c r="D665" s="5"/>
      <c r="E665" s="24"/>
    </row>
    <row r="666" spans="1:5" x14ac:dyDescent="0.2">
      <c r="A666" s="5"/>
      <c r="B666" s="5"/>
      <c r="C666" s="5"/>
      <c r="D666" s="5"/>
      <c r="E666" s="24"/>
    </row>
    <row r="667" spans="1:5" x14ac:dyDescent="0.2">
      <c r="A667" s="5"/>
      <c r="B667" s="5"/>
      <c r="C667" s="5"/>
      <c r="D667" s="5"/>
      <c r="E667" s="24"/>
    </row>
    <row r="668" spans="1:5" x14ac:dyDescent="0.2">
      <c r="A668" s="5"/>
      <c r="B668" s="5"/>
      <c r="C668" s="5"/>
      <c r="D668" s="5"/>
      <c r="E668" s="24"/>
    </row>
    <row r="669" spans="1:5" x14ac:dyDescent="0.2">
      <c r="A669" s="5"/>
      <c r="B669" s="5"/>
      <c r="C669" s="5"/>
      <c r="D669" s="5"/>
      <c r="E669" s="24"/>
    </row>
    <row r="670" spans="1:5" x14ac:dyDescent="0.2">
      <c r="A670" s="5"/>
      <c r="B670" s="5"/>
      <c r="C670" s="5"/>
      <c r="D670" s="5"/>
      <c r="E670" s="24"/>
    </row>
    <row r="671" spans="1:5" x14ac:dyDescent="0.2">
      <c r="A671" s="5"/>
      <c r="B671" s="5"/>
      <c r="C671" s="5"/>
      <c r="D671" s="5"/>
      <c r="E671" s="24"/>
    </row>
    <row r="672" spans="1:5" x14ac:dyDescent="0.2">
      <c r="A672" s="5"/>
      <c r="B672" s="5"/>
      <c r="C672" s="5"/>
      <c r="D672" s="5"/>
      <c r="E672" s="24"/>
    </row>
    <row r="673" spans="1:5" x14ac:dyDescent="0.2">
      <c r="A673" s="5"/>
      <c r="B673" s="5"/>
      <c r="C673" s="5"/>
      <c r="D673" s="5"/>
      <c r="E673" s="24"/>
    </row>
    <row r="674" spans="1:5" x14ac:dyDescent="0.2">
      <c r="A674" s="5"/>
      <c r="B674" s="5"/>
      <c r="C674" s="5"/>
      <c r="D674" s="5"/>
      <c r="E674" s="24"/>
    </row>
    <row r="675" spans="1:5" x14ac:dyDescent="0.2">
      <c r="A675" s="5"/>
      <c r="B675" s="5"/>
      <c r="C675" s="5"/>
      <c r="D675" s="5"/>
      <c r="E675" s="24"/>
    </row>
    <row r="676" spans="1:5" x14ac:dyDescent="0.2">
      <c r="A676" s="5"/>
      <c r="B676" s="5"/>
      <c r="C676" s="5"/>
      <c r="D676" s="5"/>
      <c r="E676" s="24"/>
    </row>
    <row r="677" spans="1:5" x14ac:dyDescent="0.2">
      <c r="A677" s="5"/>
      <c r="B677" s="5"/>
      <c r="C677" s="5"/>
      <c r="D677" s="5"/>
      <c r="E677" s="24"/>
    </row>
    <row r="678" spans="1:5" x14ac:dyDescent="0.2">
      <c r="A678" s="5"/>
      <c r="B678" s="5"/>
      <c r="C678" s="5"/>
      <c r="D678" s="5"/>
      <c r="E678" s="24"/>
    </row>
    <row r="679" spans="1:5" x14ac:dyDescent="0.2">
      <c r="A679" s="5"/>
      <c r="B679" s="5"/>
      <c r="C679" s="5"/>
      <c r="D679" s="5"/>
      <c r="E679" s="24"/>
    </row>
    <row r="680" spans="1:5" x14ac:dyDescent="0.2">
      <c r="A680" s="5"/>
      <c r="B680" s="5"/>
      <c r="C680" s="5"/>
      <c r="D680" s="5"/>
      <c r="E680" s="24"/>
    </row>
    <row r="681" spans="1:5" x14ac:dyDescent="0.2">
      <c r="A681" s="5"/>
      <c r="B681" s="5"/>
      <c r="C681" s="5"/>
      <c r="D681" s="5"/>
      <c r="E681" s="24"/>
    </row>
    <row r="682" spans="1:5" x14ac:dyDescent="0.2">
      <c r="A682" s="5"/>
      <c r="B682" s="5"/>
      <c r="C682" s="5"/>
      <c r="D682" s="5"/>
      <c r="E682" s="24"/>
    </row>
    <row r="683" spans="1:5" x14ac:dyDescent="0.2">
      <c r="A683" s="5"/>
      <c r="B683" s="5"/>
      <c r="C683" s="5"/>
      <c r="D683" s="5"/>
      <c r="E683" s="24"/>
    </row>
    <row r="684" spans="1:5" x14ac:dyDescent="0.2">
      <c r="A684" s="5"/>
      <c r="B684" s="5"/>
      <c r="C684" s="5"/>
      <c r="D684" s="5"/>
      <c r="E684" s="24"/>
    </row>
    <row r="685" spans="1:5" x14ac:dyDescent="0.2">
      <c r="A685" s="5"/>
      <c r="B685" s="5"/>
      <c r="C685" s="5"/>
      <c r="D685" s="5"/>
      <c r="E685" s="24"/>
    </row>
    <row r="686" spans="1:5" x14ac:dyDescent="0.2">
      <c r="A686" s="5"/>
      <c r="B686" s="5"/>
      <c r="C686" s="5"/>
      <c r="D686" s="5"/>
      <c r="E686" s="24"/>
    </row>
    <row r="687" spans="1:5" x14ac:dyDescent="0.2">
      <c r="A687" s="5"/>
      <c r="B687" s="5"/>
      <c r="C687" s="5"/>
      <c r="D687" s="5"/>
      <c r="E687" s="24"/>
    </row>
    <row r="688" spans="1:5" x14ac:dyDescent="0.2">
      <c r="A688" s="5"/>
      <c r="B688" s="5"/>
      <c r="C688" s="5"/>
      <c r="D688" s="5"/>
      <c r="E688" s="24"/>
    </row>
    <row r="689" spans="1:5" x14ac:dyDescent="0.2">
      <c r="A689" s="5"/>
      <c r="B689" s="5"/>
      <c r="C689" s="5"/>
      <c r="D689" s="5"/>
      <c r="E689" s="24"/>
    </row>
    <row r="690" spans="1:5" x14ac:dyDescent="0.2">
      <c r="A690" s="5"/>
      <c r="B690" s="5"/>
      <c r="C690" s="5"/>
      <c r="D690" s="5"/>
      <c r="E690" s="24"/>
    </row>
    <row r="691" spans="1:5" x14ac:dyDescent="0.2">
      <c r="A691" s="5"/>
      <c r="B691" s="5"/>
      <c r="C691" s="5"/>
      <c r="D691" s="5"/>
      <c r="E691" s="24"/>
    </row>
    <row r="692" spans="1:5" x14ac:dyDescent="0.2">
      <c r="A692" s="5"/>
      <c r="B692" s="5"/>
      <c r="C692" s="5"/>
      <c r="D692" s="5"/>
      <c r="E692" s="24"/>
    </row>
    <row r="693" spans="1:5" x14ac:dyDescent="0.2">
      <c r="A693" s="5"/>
      <c r="B693" s="5"/>
      <c r="C693" s="5"/>
      <c r="D693" s="5"/>
      <c r="E693" s="24"/>
    </row>
    <row r="694" spans="1:5" x14ac:dyDescent="0.2">
      <c r="A694" s="5"/>
      <c r="B694" s="5"/>
      <c r="C694" s="5"/>
      <c r="D694" s="5"/>
      <c r="E694" s="24"/>
    </row>
    <row r="695" spans="1:5" x14ac:dyDescent="0.2">
      <c r="A695" s="5"/>
      <c r="B695" s="5"/>
      <c r="C695" s="5"/>
      <c r="D695" s="5"/>
      <c r="E695" s="24"/>
    </row>
    <row r="696" spans="1:5" x14ac:dyDescent="0.2">
      <c r="A696" s="5"/>
      <c r="B696" s="5"/>
      <c r="C696" s="5"/>
      <c r="D696" s="5"/>
      <c r="E696" s="24"/>
    </row>
    <row r="697" spans="1:5" x14ac:dyDescent="0.2">
      <c r="A697" s="5"/>
      <c r="B697" s="5"/>
      <c r="C697" s="5"/>
      <c r="D697" s="5"/>
      <c r="E697" s="24"/>
    </row>
    <row r="698" spans="1:5" x14ac:dyDescent="0.2">
      <c r="A698" s="5"/>
      <c r="B698" s="5"/>
      <c r="C698" s="5"/>
      <c r="D698" s="5"/>
      <c r="E698" s="24"/>
    </row>
    <row r="699" spans="1:5" x14ac:dyDescent="0.2">
      <c r="A699" s="5"/>
      <c r="B699" s="5"/>
      <c r="C699" s="5"/>
      <c r="D699" s="5"/>
      <c r="E699" s="24"/>
    </row>
    <row r="700" spans="1:5" x14ac:dyDescent="0.2">
      <c r="A700" s="5"/>
      <c r="B700" s="5"/>
      <c r="C700" s="5"/>
      <c r="D700" s="5"/>
      <c r="E700" s="24"/>
    </row>
    <row r="701" spans="1:5" x14ac:dyDescent="0.2">
      <c r="A701" s="5"/>
      <c r="B701" s="5"/>
      <c r="C701" s="5"/>
      <c r="D701" s="5"/>
      <c r="E701" s="24"/>
    </row>
    <row r="702" spans="1:5" x14ac:dyDescent="0.2">
      <c r="A702" s="5"/>
      <c r="B702" s="5"/>
      <c r="C702" s="5"/>
      <c r="D702" s="5"/>
      <c r="E702" s="24"/>
    </row>
    <row r="703" spans="1:5" x14ac:dyDescent="0.2">
      <c r="A703" s="5"/>
      <c r="B703" s="5"/>
      <c r="C703" s="5"/>
      <c r="D703" s="5"/>
      <c r="E703" s="24"/>
    </row>
    <row r="704" spans="1:5" x14ac:dyDescent="0.2">
      <c r="A704" s="5"/>
      <c r="B704" s="5"/>
      <c r="C704" s="5"/>
      <c r="D704" s="5"/>
      <c r="E704" s="24"/>
    </row>
    <row r="705" spans="1:5" x14ac:dyDescent="0.2">
      <c r="A705" s="5"/>
      <c r="B705" s="5"/>
      <c r="C705" s="5"/>
      <c r="D705" s="5"/>
      <c r="E705" s="24"/>
    </row>
    <row r="706" spans="1:5" x14ac:dyDescent="0.2">
      <c r="A706" s="5"/>
      <c r="B706" s="5"/>
      <c r="C706" s="5"/>
      <c r="D706" s="5"/>
      <c r="E706" s="24"/>
    </row>
    <row r="707" spans="1:5" x14ac:dyDescent="0.2">
      <c r="A707" s="5"/>
      <c r="B707" s="5"/>
      <c r="C707" s="5"/>
      <c r="D707" s="5"/>
      <c r="E707" s="24"/>
    </row>
    <row r="708" spans="1:5" x14ac:dyDescent="0.2">
      <c r="A708" s="5"/>
      <c r="B708" s="5"/>
      <c r="C708" s="5"/>
      <c r="D708" s="5"/>
      <c r="E708" s="24"/>
    </row>
    <row r="709" spans="1:5" x14ac:dyDescent="0.2">
      <c r="A709" s="5"/>
      <c r="B709" s="5"/>
      <c r="C709" s="5"/>
      <c r="D709" s="5"/>
      <c r="E709" s="24"/>
    </row>
    <row r="710" spans="1:5" x14ac:dyDescent="0.2">
      <c r="A710" s="5"/>
      <c r="B710" s="5"/>
      <c r="C710" s="5"/>
      <c r="D710" s="5"/>
      <c r="E710" s="24"/>
    </row>
    <row r="711" spans="1:5" x14ac:dyDescent="0.2">
      <c r="A711" s="5"/>
      <c r="B711" s="5"/>
      <c r="C711" s="5"/>
      <c r="D711" s="5"/>
      <c r="E711" s="24"/>
    </row>
    <row r="712" spans="1:5" x14ac:dyDescent="0.2">
      <c r="A712" s="5"/>
      <c r="B712" s="5"/>
      <c r="C712" s="5"/>
      <c r="D712" s="5"/>
      <c r="E712" s="24"/>
    </row>
    <row r="713" spans="1:5" x14ac:dyDescent="0.2">
      <c r="A713" s="5"/>
      <c r="B713" s="5"/>
      <c r="C713" s="5"/>
      <c r="D713" s="5"/>
      <c r="E713" s="24"/>
    </row>
    <row r="714" spans="1:5" x14ac:dyDescent="0.2">
      <c r="A714" s="5"/>
      <c r="B714" s="5"/>
      <c r="C714" s="5"/>
      <c r="D714" s="5"/>
      <c r="E714" s="24"/>
    </row>
    <row r="715" spans="1:5" x14ac:dyDescent="0.2">
      <c r="A715" s="5"/>
      <c r="B715" s="5"/>
      <c r="C715" s="5"/>
      <c r="D715" s="5"/>
      <c r="E715" s="24"/>
    </row>
    <row r="716" spans="1:5" x14ac:dyDescent="0.2">
      <c r="A716" s="5"/>
      <c r="B716" s="5"/>
      <c r="C716" s="5"/>
      <c r="D716" s="5"/>
      <c r="E716" s="24"/>
    </row>
    <row r="717" spans="1:5" x14ac:dyDescent="0.2">
      <c r="A717" s="5"/>
      <c r="B717" s="5"/>
      <c r="C717" s="5"/>
      <c r="D717" s="5"/>
      <c r="E717" s="24"/>
    </row>
    <row r="718" spans="1:5" x14ac:dyDescent="0.2">
      <c r="A718" s="5"/>
      <c r="B718" s="5"/>
      <c r="C718" s="5"/>
      <c r="D718" s="5"/>
      <c r="E718" s="24"/>
    </row>
    <row r="719" spans="1:5" x14ac:dyDescent="0.2">
      <c r="A719" s="5"/>
      <c r="B719" s="5"/>
      <c r="C719" s="5"/>
      <c r="D719" s="5"/>
      <c r="E719" s="24"/>
    </row>
    <row r="720" spans="1:5" x14ac:dyDescent="0.2">
      <c r="A720" s="5"/>
      <c r="B720" s="5"/>
      <c r="C720" s="5"/>
      <c r="D720" s="5"/>
      <c r="E720" s="24"/>
    </row>
    <row r="721" spans="1:5" x14ac:dyDescent="0.2">
      <c r="A721" s="5"/>
      <c r="B721" s="5"/>
      <c r="C721" s="5"/>
      <c r="D721" s="5"/>
      <c r="E721" s="24"/>
    </row>
    <row r="722" spans="1:5" x14ac:dyDescent="0.2">
      <c r="A722" s="5"/>
      <c r="B722" s="5"/>
      <c r="C722" s="5"/>
      <c r="D722" s="5"/>
      <c r="E722" s="24"/>
    </row>
    <row r="723" spans="1:5" x14ac:dyDescent="0.2">
      <c r="A723" s="5"/>
      <c r="B723" s="5"/>
      <c r="C723" s="5"/>
      <c r="D723" s="5"/>
      <c r="E723" s="24"/>
    </row>
    <row r="724" spans="1:5" x14ac:dyDescent="0.2">
      <c r="A724" s="5"/>
      <c r="B724" s="5"/>
      <c r="C724" s="5"/>
      <c r="D724" s="5"/>
      <c r="E724" s="24"/>
    </row>
    <row r="725" spans="1:5" x14ac:dyDescent="0.2">
      <c r="A725" s="5"/>
      <c r="B725" s="5"/>
      <c r="C725" s="5"/>
      <c r="D725" s="5"/>
      <c r="E725" s="24"/>
    </row>
    <row r="726" spans="1:5" x14ac:dyDescent="0.2">
      <c r="A726" s="5"/>
      <c r="B726" s="5"/>
      <c r="C726" s="5"/>
      <c r="D726" s="5"/>
      <c r="E726" s="24"/>
    </row>
    <row r="727" spans="1:5" x14ac:dyDescent="0.2">
      <c r="A727" s="5"/>
      <c r="B727" s="5"/>
      <c r="C727" s="5"/>
      <c r="D727" s="5"/>
      <c r="E727" s="24"/>
    </row>
    <row r="728" spans="1:5" x14ac:dyDescent="0.2">
      <c r="A728" s="5"/>
      <c r="B728" s="5"/>
      <c r="C728" s="5"/>
      <c r="D728" s="5"/>
      <c r="E728" s="24"/>
    </row>
    <row r="729" spans="1:5" x14ac:dyDescent="0.2">
      <c r="A729" s="5"/>
      <c r="B729" s="5"/>
      <c r="C729" s="5"/>
      <c r="D729" s="5"/>
      <c r="E729" s="24"/>
    </row>
    <row r="730" spans="1:5" x14ac:dyDescent="0.2">
      <c r="A730" s="5"/>
      <c r="B730" s="5"/>
      <c r="C730" s="5"/>
      <c r="D730" s="5"/>
      <c r="E730" s="24"/>
    </row>
    <row r="731" spans="1:5" x14ac:dyDescent="0.2">
      <c r="A731" s="5"/>
      <c r="B731" s="5"/>
      <c r="C731" s="5"/>
      <c r="D731" s="5"/>
      <c r="E731" s="24"/>
    </row>
    <row r="732" spans="1:5" x14ac:dyDescent="0.2">
      <c r="A732" s="5"/>
      <c r="B732" s="5"/>
      <c r="C732" s="5"/>
      <c r="D732" s="5"/>
      <c r="E732" s="24"/>
    </row>
    <row r="733" spans="1:5" x14ac:dyDescent="0.2">
      <c r="A733" s="5"/>
      <c r="B733" s="5"/>
      <c r="C733" s="5"/>
      <c r="D733" s="5"/>
      <c r="E733" s="24"/>
    </row>
    <row r="734" spans="1:5" x14ac:dyDescent="0.2">
      <c r="A734" s="5"/>
      <c r="B734" s="5"/>
      <c r="C734" s="5"/>
      <c r="D734" s="5"/>
      <c r="E734" s="24"/>
    </row>
    <row r="735" spans="1:5" x14ac:dyDescent="0.2">
      <c r="A735" s="5"/>
      <c r="B735" s="5"/>
      <c r="C735" s="5"/>
      <c r="D735" s="5"/>
      <c r="E735" s="24"/>
    </row>
    <row r="736" spans="1:5" x14ac:dyDescent="0.2">
      <c r="A736" s="5"/>
      <c r="B736" s="5"/>
      <c r="C736" s="5"/>
      <c r="D736" s="5"/>
      <c r="E736" s="24"/>
    </row>
    <row r="737" spans="1:5" x14ac:dyDescent="0.2">
      <c r="A737" s="5"/>
      <c r="B737" s="5"/>
      <c r="C737" s="5"/>
      <c r="D737" s="5"/>
      <c r="E737" s="24"/>
    </row>
    <row r="738" spans="1:5" x14ac:dyDescent="0.2">
      <c r="A738" s="5"/>
      <c r="B738" s="5"/>
      <c r="C738" s="5"/>
      <c r="D738" s="5"/>
      <c r="E738" s="24"/>
    </row>
    <row r="739" spans="1:5" x14ac:dyDescent="0.2">
      <c r="A739" s="5"/>
      <c r="B739" s="5"/>
      <c r="C739" s="5"/>
      <c r="D739" s="5"/>
      <c r="E739" s="24"/>
    </row>
    <row r="740" spans="1:5" x14ac:dyDescent="0.2">
      <c r="A740" s="5"/>
      <c r="B740" s="5"/>
      <c r="C740" s="5"/>
      <c r="D740" s="5"/>
      <c r="E740" s="24"/>
    </row>
    <row r="741" spans="1:5" x14ac:dyDescent="0.2">
      <c r="A741" s="5"/>
      <c r="B741" s="5"/>
      <c r="C741" s="5"/>
      <c r="D741" s="5"/>
      <c r="E741" s="24"/>
    </row>
    <row r="742" spans="1:5" x14ac:dyDescent="0.2">
      <c r="A742" s="5"/>
      <c r="B742" s="5"/>
      <c r="C742" s="5"/>
      <c r="D742" s="5"/>
      <c r="E742" s="24"/>
    </row>
    <row r="743" spans="1:5" x14ac:dyDescent="0.2">
      <c r="A743" s="5"/>
      <c r="B743" s="5"/>
      <c r="C743" s="5"/>
      <c r="D743" s="5"/>
      <c r="E743" s="24"/>
    </row>
    <row r="744" spans="1:5" x14ac:dyDescent="0.2">
      <c r="A744" s="5"/>
      <c r="B744" s="5"/>
      <c r="C744" s="5"/>
      <c r="D744" s="5"/>
      <c r="E744" s="24"/>
    </row>
    <row r="745" spans="1:5" x14ac:dyDescent="0.2">
      <c r="A745" s="5"/>
      <c r="B745" s="5"/>
      <c r="C745" s="5"/>
      <c r="D745" s="5"/>
      <c r="E745" s="24"/>
    </row>
    <row r="746" spans="1:5" x14ac:dyDescent="0.2">
      <c r="A746" s="5"/>
      <c r="B746" s="5"/>
      <c r="C746" s="5"/>
      <c r="D746" s="5"/>
      <c r="E746" s="24"/>
    </row>
    <row r="747" spans="1:5" x14ac:dyDescent="0.2">
      <c r="A747" s="5"/>
      <c r="B747" s="5"/>
      <c r="C747" s="5"/>
      <c r="D747" s="5"/>
      <c r="E747" s="24"/>
    </row>
    <row r="748" spans="1:5" x14ac:dyDescent="0.2">
      <c r="A748" s="5"/>
      <c r="B748" s="5"/>
      <c r="C748" s="5"/>
      <c r="D748" s="5"/>
      <c r="E748" s="24"/>
    </row>
    <row r="749" spans="1:5" x14ac:dyDescent="0.2">
      <c r="A749" s="5"/>
      <c r="B749" s="5"/>
      <c r="C749" s="5"/>
      <c r="D749" s="5"/>
      <c r="E749" s="24"/>
    </row>
    <row r="750" spans="1:5" x14ac:dyDescent="0.2">
      <c r="A750" s="5"/>
      <c r="B750" s="5"/>
      <c r="C750" s="5"/>
      <c r="D750" s="5"/>
      <c r="E750" s="24"/>
    </row>
    <row r="751" spans="1:5" x14ac:dyDescent="0.2">
      <c r="A751" s="5"/>
      <c r="B751" s="5"/>
      <c r="C751" s="5"/>
      <c r="D751" s="5"/>
      <c r="E751" s="24"/>
    </row>
    <row r="752" spans="1:5" x14ac:dyDescent="0.2">
      <c r="A752" s="5"/>
      <c r="B752" s="5"/>
      <c r="C752" s="5"/>
      <c r="D752" s="5"/>
      <c r="E752" s="24"/>
    </row>
    <row r="753" spans="1:5" x14ac:dyDescent="0.2">
      <c r="A753" s="5"/>
      <c r="B753" s="5"/>
      <c r="C753" s="5"/>
      <c r="D753" s="5"/>
      <c r="E753" s="24"/>
    </row>
    <row r="754" spans="1:5" x14ac:dyDescent="0.2">
      <c r="A754" s="5"/>
      <c r="B754" s="5"/>
      <c r="C754" s="5"/>
      <c r="D754" s="5"/>
      <c r="E754" s="24"/>
    </row>
    <row r="755" spans="1:5" x14ac:dyDescent="0.2">
      <c r="A755" s="5"/>
      <c r="B755" s="5"/>
      <c r="C755" s="5"/>
      <c r="D755" s="5"/>
      <c r="E755" s="24"/>
    </row>
    <row r="756" spans="1:5" x14ac:dyDescent="0.2">
      <c r="A756" s="5"/>
      <c r="B756" s="5"/>
      <c r="C756" s="5"/>
      <c r="D756" s="5"/>
      <c r="E756" s="24"/>
    </row>
    <row r="757" spans="1:5" x14ac:dyDescent="0.2">
      <c r="A757" s="5"/>
      <c r="B757" s="5"/>
      <c r="C757" s="5"/>
      <c r="D757" s="5"/>
      <c r="E757" s="24"/>
    </row>
    <row r="758" spans="1:5" x14ac:dyDescent="0.2">
      <c r="A758" s="5"/>
      <c r="B758" s="5"/>
      <c r="C758" s="5"/>
      <c r="D758" s="5"/>
      <c r="E758" s="24"/>
    </row>
    <row r="759" spans="1:5" x14ac:dyDescent="0.2">
      <c r="A759" s="5"/>
      <c r="B759" s="5"/>
      <c r="C759" s="5"/>
      <c r="D759" s="5"/>
      <c r="E759" s="24"/>
    </row>
    <row r="760" spans="1:5" x14ac:dyDescent="0.2">
      <c r="A760" s="5"/>
      <c r="B760" s="5"/>
      <c r="C760" s="5"/>
      <c r="D760" s="5"/>
      <c r="E760" s="24"/>
    </row>
    <row r="761" spans="1:5" x14ac:dyDescent="0.2">
      <c r="A761" s="5"/>
      <c r="B761" s="5"/>
      <c r="C761" s="5"/>
      <c r="D761" s="5"/>
      <c r="E761" s="24"/>
    </row>
    <row r="762" spans="1:5" x14ac:dyDescent="0.2">
      <c r="A762" s="5"/>
      <c r="B762" s="5"/>
      <c r="C762" s="5"/>
      <c r="D762" s="5"/>
      <c r="E762" s="24"/>
    </row>
    <row r="763" spans="1:5" x14ac:dyDescent="0.2">
      <c r="A763" s="5"/>
      <c r="B763" s="5"/>
      <c r="C763" s="5"/>
      <c r="D763" s="5"/>
      <c r="E763" s="24"/>
    </row>
    <row r="764" spans="1:5" x14ac:dyDescent="0.2">
      <c r="A764" s="5"/>
      <c r="B764" s="5"/>
      <c r="C764" s="5"/>
      <c r="D764" s="5"/>
      <c r="E764" s="24"/>
    </row>
    <row r="765" spans="1:5" x14ac:dyDescent="0.2">
      <c r="A765" s="5"/>
      <c r="B765" s="5"/>
      <c r="C765" s="5"/>
      <c r="D765" s="5"/>
      <c r="E765" s="24"/>
    </row>
    <row r="766" spans="1:5" x14ac:dyDescent="0.2">
      <c r="A766" s="5"/>
      <c r="B766" s="5"/>
      <c r="C766" s="5"/>
      <c r="D766" s="5"/>
      <c r="E766" s="24"/>
    </row>
    <row r="767" spans="1:5" x14ac:dyDescent="0.2">
      <c r="A767" s="5"/>
      <c r="B767" s="5"/>
      <c r="C767" s="5"/>
      <c r="D767" s="5"/>
      <c r="E767" s="24"/>
    </row>
    <row r="768" spans="1:5" x14ac:dyDescent="0.2">
      <c r="A768" s="5"/>
      <c r="B768" s="5"/>
      <c r="C768" s="5"/>
      <c r="D768" s="5"/>
      <c r="E768" s="24"/>
    </row>
    <row r="769" spans="1:5" x14ac:dyDescent="0.2">
      <c r="A769" s="5"/>
      <c r="B769" s="5"/>
      <c r="C769" s="5"/>
      <c r="D769" s="5"/>
      <c r="E769" s="24"/>
    </row>
    <row r="770" spans="1:5" x14ac:dyDescent="0.2">
      <c r="A770" s="5"/>
      <c r="B770" s="5"/>
      <c r="C770" s="5"/>
      <c r="D770" s="5"/>
      <c r="E770" s="24"/>
    </row>
    <row r="771" spans="1:5" x14ac:dyDescent="0.2">
      <c r="A771" s="5"/>
      <c r="B771" s="5"/>
      <c r="C771" s="5"/>
      <c r="D771" s="5"/>
      <c r="E771" s="24"/>
    </row>
    <row r="772" spans="1:5" x14ac:dyDescent="0.2">
      <c r="A772" s="5"/>
      <c r="B772" s="5"/>
      <c r="C772" s="5"/>
      <c r="D772" s="5"/>
      <c r="E772" s="24"/>
    </row>
    <row r="773" spans="1:5" x14ac:dyDescent="0.2">
      <c r="A773" s="5"/>
      <c r="B773" s="5"/>
      <c r="C773" s="5"/>
      <c r="D773" s="5"/>
      <c r="E773" s="24"/>
    </row>
    <row r="774" spans="1:5" x14ac:dyDescent="0.2">
      <c r="A774" s="5"/>
      <c r="B774" s="5"/>
      <c r="C774" s="5"/>
      <c r="D774" s="5"/>
      <c r="E774" s="24"/>
    </row>
    <row r="775" spans="1:5" x14ac:dyDescent="0.2">
      <c r="A775" s="5"/>
      <c r="B775" s="5"/>
      <c r="C775" s="5"/>
      <c r="D775" s="5"/>
      <c r="E775" s="24"/>
    </row>
    <row r="776" spans="1:5" x14ac:dyDescent="0.2">
      <c r="A776" s="5"/>
      <c r="B776" s="5"/>
      <c r="C776" s="5"/>
      <c r="D776" s="5"/>
      <c r="E776" s="24"/>
    </row>
    <row r="777" spans="1:5" x14ac:dyDescent="0.2">
      <c r="A777" s="5"/>
      <c r="B777" s="5"/>
      <c r="C777" s="5"/>
      <c r="D777" s="5"/>
      <c r="E777" s="24"/>
    </row>
    <row r="778" spans="1:5" x14ac:dyDescent="0.2">
      <c r="A778" s="5"/>
      <c r="B778" s="5"/>
      <c r="C778" s="5"/>
      <c r="D778" s="5"/>
      <c r="E778" s="24"/>
    </row>
    <row r="779" spans="1:5" x14ac:dyDescent="0.2">
      <c r="A779" s="5"/>
      <c r="B779" s="5"/>
      <c r="C779" s="5"/>
      <c r="D779" s="5"/>
      <c r="E779" s="24"/>
    </row>
    <row r="780" spans="1:5" x14ac:dyDescent="0.2">
      <c r="A780" s="5"/>
      <c r="B780" s="5"/>
      <c r="C780" s="5"/>
      <c r="D780" s="5"/>
      <c r="E780" s="24"/>
    </row>
    <row r="781" spans="1:5" x14ac:dyDescent="0.2">
      <c r="A781" s="5"/>
      <c r="B781" s="5"/>
      <c r="C781" s="5"/>
      <c r="D781" s="5"/>
      <c r="E781" s="24"/>
    </row>
    <row r="782" spans="1:5" x14ac:dyDescent="0.2">
      <c r="A782" s="5"/>
      <c r="B782" s="5"/>
      <c r="C782" s="5"/>
      <c r="D782" s="5"/>
      <c r="E782" s="24"/>
    </row>
    <row r="783" spans="1:5" x14ac:dyDescent="0.2">
      <c r="A783" s="5"/>
      <c r="B783" s="5"/>
      <c r="C783" s="5"/>
      <c r="D783" s="5"/>
      <c r="E783" s="24"/>
    </row>
    <row r="784" spans="1:5" x14ac:dyDescent="0.2">
      <c r="A784" s="5"/>
      <c r="B784" s="5"/>
      <c r="C784" s="5"/>
      <c r="D784" s="5"/>
      <c r="E784" s="24"/>
    </row>
    <row r="785" spans="1:5" x14ac:dyDescent="0.2">
      <c r="A785" s="5"/>
      <c r="B785" s="5"/>
      <c r="C785" s="5"/>
      <c r="D785" s="5"/>
      <c r="E785" s="24"/>
    </row>
    <row r="786" spans="1:5" x14ac:dyDescent="0.2">
      <c r="A786" s="5"/>
      <c r="B786" s="5"/>
      <c r="C786" s="5"/>
      <c r="D786" s="5"/>
      <c r="E786" s="24"/>
    </row>
    <row r="787" spans="1:5" x14ac:dyDescent="0.2">
      <c r="A787" s="5"/>
      <c r="B787" s="5"/>
      <c r="C787" s="5"/>
      <c r="D787" s="5"/>
      <c r="E787" s="24"/>
    </row>
    <row r="788" spans="1:5" x14ac:dyDescent="0.2">
      <c r="A788" s="5"/>
      <c r="B788" s="5"/>
      <c r="C788" s="5"/>
      <c r="D788" s="5"/>
      <c r="E788" s="24"/>
    </row>
    <row r="789" spans="1:5" x14ac:dyDescent="0.2">
      <c r="A789" s="5"/>
      <c r="B789" s="5"/>
      <c r="C789" s="5"/>
      <c r="D789" s="5"/>
      <c r="E789" s="24"/>
    </row>
    <row r="790" spans="1:5" x14ac:dyDescent="0.2">
      <c r="A790" s="5"/>
      <c r="B790" s="5"/>
      <c r="C790" s="5"/>
      <c r="D790" s="5"/>
      <c r="E790" s="24"/>
    </row>
    <row r="791" spans="1:5" x14ac:dyDescent="0.2">
      <c r="A791" s="5"/>
      <c r="B791" s="5"/>
      <c r="C791" s="5"/>
      <c r="D791" s="5"/>
      <c r="E791" s="24"/>
    </row>
    <row r="792" spans="1:5" x14ac:dyDescent="0.2">
      <c r="A792" s="5"/>
      <c r="B792" s="5"/>
      <c r="C792" s="5"/>
      <c r="D792" s="5"/>
      <c r="E792" s="24"/>
    </row>
    <row r="793" spans="1:5" x14ac:dyDescent="0.2">
      <c r="A793" s="5"/>
      <c r="B793" s="5"/>
      <c r="C793" s="5"/>
      <c r="D793" s="5"/>
      <c r="E793" s="24"/>
    </row>
    <row r="794" spans="1:5" x14ac:dyDescent="0.2">
      <c r="A794" s="5"/>
      <c r="B794" s="5"/>
      <c r="C794" s="5"/>
      <c r="D794" s="5"/>
      <c r="E794" s="24"/>
    </row>
    <row r="795" spans="1:5" x14ac:dyDescent="0.2">
      <c r="A795" s="5"/>
      <c r="B795" s="5"/>
      <c r="C795" s="5"/>
      <c r="D795" s="5"/>
      <c r="E795" s="24"/>
    </row>
    <row r="796" spans="1:5" x14ac:dyDescent="0.2">
      <c r="A796" s="5"/>
      <c r="B796" s="5"/>
      <c r="C796" s="5"/>
      <c r="D796" s="5"/>
      <c r="E796" s="24"/>
    </row>
    <row r="797" spans="1:5" x14ac:dyDescent="0.2">
      <c r="A797" s="5"/>
      <c r="B797" s="5"/>
      <c r="C797" s="5"/>
      <c r="D797" s="5"/>
      <c r="E797" s="24"/>
    </row>
    <row r="798" spans="1:5" x14ac:dyDescent="0.2">
      <c r="A798" s="5"/>
      <c r="B798" s="5"/>
      <c r="C798" s="5"/>
      <c r="D798" s="5"/>
      <c r="E798" s="24"/>
    </row>
    <row r="799" spans="1:5" x14ac:dyDescent="0.2">
      <c r="A799" s="5"/>
      <c r="B799" s="5"/>
      <c r="C799" s="5"/>
      <c r="D799" s="5"/>
      <c r="E799" s="24"/>
    </row>
    <row r="800" spans="1:5" x14ac:dyDescent="0.2">
      <c r="A800" s="5"/>
      <c r="B800" s="5"/>
      <c r="C800" s="5"/>
      <c r="D800" s="5"/>
      <c r="E800" s="24"/>
    </row>
    <row r="801" spans="1:5" x14ac:dyDescent="0.2">
      <c r="A801" s="5"/>
      <c r="B801" s="5"/>
      <c r="C801" s="5"/>
      <c r="D801" s="5"/>
      <c r="E801" s="24"/>
    </row>
    <row r="802" spans="1:5" x14ac:dyDescent="0.2">
      <c r="A802" s="5"/>
      <c r="B802" s="5"/>
      <c r="C802" s="5"/>
      <c r="D802" s="5"/>
      <c r="E802" s="24"/>
    </row>
    <row r="803" spans="1:5" x14ac:dyDescent="0.2">
      <c r="A803" s="5"/>
      <c r="B803" s="5"/>
      <c r="C803" s="5"/>
      <c r="D803" s="5"/>
      <c r="E803" s="24"/>
    </row>
    <row r="804" spans="1:5" x14ac:dyDescent="0.2">
      <c r="A804" s="5"/>
      <c r="B804" s="5"/>
      <c r="C804" s="5"/>
      <c r="D804" s="5"/>
      <c r="E804" s="24"/>
    </row>
    <row r="805" spans="1:5" x14ac:dyDescent="0.2">
      <c r="A805" s="5"/>
      <c r="B805" s="5"/>
      <c r="C805" s="5"/>
      <c r="D805" s="5"/>
      <c r="E805" s="24"/>
    </row>
    <row r="806" spans="1:5" x14ac:dyDescent="0.2">
      <c r="A806" s="5"/>
      <c r="B806" s="5"/>
      <c r="C806" s="5"/>
      <c r="D806" s="5"/>
      <c r="E806" s="24"/>
    </row>
    <row r="807" spans="1:5" x14ac:dyDescent="0.2">
      <c r="A807" s="5"/>
      <c r="B807" s="5"/>
      <c r="C807" s="5"/>
      <c r="D807" s="5"/>
      <c r="E807" s="24"/>
    </row>
    <row r="808" spans="1:5" x14ac:dyDescent="0.2">
      <c r="A808" s="5"/>
      <c r="B808" s="5"/>
      <c r="C808" s="5"/>
      <c r="D808" s="5"/>
      <c r="E808" s="24"/>
    </row>
    <row r="809" spans="1:5" x14ac:dyDescent="0.2">
      <c r="A809" s="5"/>
      <c r="B809" s="5"/>
      <c r="C809" s="5"/>
      <c r="D809" s="5"/>
      <c r="E809" s="24"/>
    </row>
    <row r="810" spans="1:5" x14ac:dyDescent="0.2">
      <c r="A810" s="5"/>
      <c r="B810" s="5"/>
      <c r="C810" s="5"/>
      <c r="D810" s="5"/>
      <c r="E810" s="24"/>
    </row>
    <row r="811" spans="1:5" x14ac:dyDescent="0.2">
      <c r="A811" s="5"/>
      <c r="B811" s="5"/>
      <c r="C811" s="5"/>
      <c r="D811" s="5"/>
      <c r="E811" s="24"/>
    </row>
    <row r="812" spans="1:5" x14ac:dyDescent="0.2">
      <c r="A812" s="5"/>
      <c r="B812" s="5"/>
      <c r="C812" s="5"/>
      <c r="D812" s="5"/>
      <c r="E812" s="24"/>
    </row>
    <row r="813" spans="1:5" x14ac:dyDescent="0.2">
      <c r="A813" s="5"/>
      <c r="B813" s="5"/>
      <c r="C813" s="5"/>
      <c r="D813" s="5"/>
      <c r="E813" s="24"/>
    </row>
    <row r="814" spans="1:5" x14ac:dyDescent="0.2">
      <c r="A814" s="5"/>
      <c r="B814" s="5"/>
      <c r="C814" s="5"/>
      <c r="D814" s="5"/>
      <c r="E814" s="24"/>
    </row>
    <row r="815" spans="1:5" x14ac:dyDescent="0.2">
      <c r="A815" s="5"/>
      <c r="B815" s="5"/>
      <c r="C815" s="5"/>
      <c r="D815" s="5"/>
      <c r="E815" s="24"/>
    </row>
    <row r="816" spans="1:5" x14ac:dyDescent="0.2">
      <c r="A816" s="5"/>
      <c r="B816" s="5"/>
      <c r="C816" s="5"/>
      <c r="D816" s="5"/>
      <c r="E816" s="24"/>
    </row>
    <row r="817" spans="1:5" x14ac:dyDescent="0.2">
      <c r="A817" s="5"/>
      <c r="B817" s="5"/>
      <c r="C817" s="5"/>
      <c r="D817" s="5"/>
      <c r="E817" s="24"/>
    </row>
    <row r="818" spans="1:5" x14ac:dyDescent="0.2">
      <c r="A818" s="5"/>
      <c r="B818" s="5"/>
      <c r="C818" s="5"/>
      <c r="D818" s="5"/>
      <c r="E818" s="24"/>
    </row>
    <row r="819" spans="1:5" x14ac:dyDescent="0.2">
      <c r="A819" s="5"/>
      <c r="B819" s="5"/>
      <c r="C819" s="5"/>
      <c r="D819" s="5"/>
      <c r="E819" s="24"/>
    </row>
    <row r="820" spans="1:5" x14ac:dyDescent="0.2">
      <c r="A820" s="5"/>
      <c r="B820" s="5"/>
      <c r="C820" s="5"/>
      <c r="D820" s="5"/>
      <c r="E820" s="24"/>
    </row>
    <row r="821" spans="1:5" x14ac:dyDescent="0.2">
      <c r="A821" s="5"/>
      <c r="B821" s="5"/>
      <c r="C821" s="5"/>
      <c r="D821" s="5"/>
      <c r="E821" s="24"/>
    </row>
    <row r="822" spans="1:5" x14ac:dyDescent="0.2">
      <c r="A822" s="5"/>
      <c r="B822" s="5"/>
      <c r="C822" s="5"/>
      <c r="D822" s="5"/>
      <c r="E822" s="24"/>
    </row>
    <row r="823" spans="1:5" x14ac:dyDescent="0.2">
      <c r="A823" s="5"/>
      <c r="B823" s="5"/>
      <c r="C823" s="5"/>
      <c r="D823" s="5"/>
      <c r="E823" s="24"/>
    </row>
    <row r="824" spans="1:5" x14ac:dyDescent="0.2">
      <c r="A824" s="5"/>
      <c r="B824" s="5"/>
      <c r="C824" s="5"/>
      <c r="D824" s="5"/>
      <c r="E824" s="24"/>
    </row>
    <row r="825" spans="1:5" x14ac:dyDescent="0.2">
      <c r="A825" s="5"/>
      <c r="B825" s="5"/>
      <c r="C825" s="5"/>
      <c r="D825" s="5"/>
      <c r="E825" s="24"/>
    </row>
    <row r="826" spans="1:5" x14ac:dyDescent="0.2">
      <c r="A826" s="5"/>
      <c r="B826" s="5"/>
      <c r="C826" s="5"/>
      <c r="D826" s="5"/>
      <c r="E826" s="24"/>
    </row>
    <row r="827" spans="1:5" x14ac:dyDescent="0.2">
      <c r="A827" s="5"/>
      <c r="B827" s="5"/>
      <c r="C827" s="5"/>
      <c r="D827" s="5"/>
      <c r="E827" s="24"/>
    </row>
    <row r="828" spans="1:5" x14ac:dyDescent="0.2">
      <c r="A828" s="5"/>
      <c r="B828" s="5"/>
      <c r="C828" s="5"/>
      <c r="D828" s="5"/>
      <c r="E828" s="24"/>
    </row>
    <row r="829" spans="1:5" x14ac:dyDescent="0.2">
      <c r="A829" s="5"/>
      <c r="B829" s="5"/>
      <c r="C829" s="5"/>
      <c r="D829" s="5"/>
      <c r="E829" s="24"/>
    </row>
    <row r="830" spans="1:5" x14ac:dyDescent="0.2">
      <c r="A830" s="5"/>
      <c r="B830" s="5"/>
      <c r="C830" s="5"/>
      <c r="D830" s="5"/>
      <c r="E830" s="24"/>
    </row>
    <row r="831" spans="1:5" x14ac:dyDescent="0.2">
      <c r="A831" s="5"/>
      <c r="B831" s="5"/>
      <c r="C831" s="5"/>
      <c r="D831" s="5"/>
      <c r="E831" s="24"/>
    </row>
    <row r="832" spans="1:5" x14ac:dyDescent="0.2">
      <c r="A832" s="5"/>
      <c r="B832" s="5"/>
      <c r="C832" s="5"/>
      <c r="D832" s="5"/>
      <c r="E832" s="24"/>
    </row>
    <row r="833" spans="1:5" x14ac:dyDescent="0.2">
      <c r="A833" s="5"/>
      <c r="B833" s="5"/>
      <c r="C833" s="5"/>
      <c r="D833" s="5"/>
      <c r="E833" s="24"/>
    </row>
    <row r="834" spans="1:5" x14ac:dyDescent="0.2">
      <c r="A834" s="5"/>
      <c r="B834" s="5"/>
      <c r="C834" s="5"/>
      <c r="D834" s="5"/>
      <c r="E834" s="24"/>
    </row>
    <row r="835" spans="1:5" x14ac:dyDescent="0.2">
      <c r="A835" s="5"/>
      <c r="B835" s="5"/>
      <c r="C835" s="5"/>
      <c r="D835" s="5"/>
      <c r="E835" s="24"/>
    </row>
    <row r="836" spans="1:5" x14ac:dyDescent="0.2">
      <c r="A836" s="5"/>
      <c r="B836" s="5"/>
      <c r="C836" s="5"/>
      <c r="D836" s="5"/>
      <c r="E836" s="24"/>
    </row>
    <row r="837" spans="1:5" x14ac:dyDescent="0.2">
      <c r="A837" s="5"/>
      <c r="B837" s="5"/>
      <c r="C837" s="5"/>
      <c r="D837" s="5"/>
      <c r="E837" s="24"/>
    </row>
    <row r="838" spans="1:5" x14ac:dyDescent="0.2">
      <c r="A838" s="5"/>
      <c r="B838" s="5"/>
      <c r="C838" s="5"/>
      <c r="D838" s="5"/>
      <c r="E838" s="24"/>
    </row>
    <row r="839" spans="1:5" x14ac:dyDescent="0.2">
      <c r="A839" s="5"/>
      <c r="B839" s="5"/>
      <c r="C839" s="5"/>
      <c r="D839" s="5"/>
      <c r="E839" s="24"/>
    </row>
    <row r="840" spans="1:5" x14ac:dyDescent="0.2">
      <c r="A840" s="5"/>
      <c r="B840" s="5"/>
      <c r="C840" s="5"/>
      <c r="D840" s="5"/>
      <c r="E840" s="24"/>
    </row>
    <row r="841" spans="1:5" x14ac:dyDescent="0.2">
      <c r="A841" s="5"/>
      <c r="B841" s="5"/>
      <c r="C841" s="5"/>
      <c r="D841" s="5"/>
      <c r="E841" s="24"/>
    </row>
    <row r="842" spans="1:5" x14ac:dyDescent="0.2">
      <c r="A842" s="5"/>
      <c r="B842" s="5"/>
      <c r="C842" s="5"/>
      <c r="D842" s="5"/>
      <c r="E842" s="24"/>
    </row>
    <row r="843" spans="1:5" x14ac:dyDescent="0.2">
      <c r="A843" s="5"/>
      <c r="B843" s="5"/>
      <c r="C843" s="5"/>
      <c r="D843" s="5"/>
      <c r="E843" s="24"/>
    </row>
    <row r="844" spans="1:5" x14ac:dyDescent="0.2">
      <c r="A844" s="5"/>
      <c r="B844" s="5"/>
      <c r="C844" s="5"/>
      <c r="D844" s="5"/>
      <c r="E844" s="24"/>
    </row>
    <row r="845" spans="1:5" x14ac:dyDescent="0.2">
      <c r="A845" s="5"/>
      <c r="B845" s="5"/>
      <c r="C845" s="5"/>
      <c r="D845" s="5"/>
      <c r="E845" s="24"/>
    </row>
    <row r="846" spans="1:5" x14ac:dyDescent="0.2">
      <c r="A846" s="5"/>
      <c r="B846" s="5"/>
      <c r="C846" s="5"/>
      <c r="D846" s="5"/>
      <c r="E846" s="24"/>
    </row>
    <row r="847" spans="1:5" x14ac:dyDescent="0.2">
      <c r="A847" s="5"/>
      <c r="B847" s="5"/>
      <c r="C847" s="5"/>
      <c r="D847" s="5"/>
      <c r="E847" s="24"/>
    </row>
    <row r="848" spans="1:5" x14ac:dyDescent="0.2">
      <c r="A848" s="5"/>
      <c r="B848" s="5"/>
      <c r="C848" s="5"/>
      <c r="D848" s="5"/>
      <c r="E848" s="24"/>
    </row>
    <row r="849" spans="1:5" x14ac:dyDescent="0.2">
      <c r="A849" s="5"/>
      <c r="B849" s="5"/>
      <c r="C849" s="5"/>
      <c r="D849" s="5"/>
      <c r="E849" s="24"/>
    </row>
    <row r="850" spans="1:5" x14ac:dyDescent="0.2">
      <c r="A850" s="5"/>
      <c r="B850" s="5"/>
      <c r="C850" s="5"/>
      <c r="D850" s="5"/>
      <c r="E850" s="24"/>
    </row>
    <row r="851" spans="1:5" x14ac:dyDescent="0.2">
      <c r="A851" s="5"/>
      <c r="B851" s="5"/>
      <c r="C851" s="5"/>
      <c r="D851" s="5"/>
      <c r="E851" s="24"/>
    </row>
    <row r="852" spans="1:5" x14ac:dyDescent="0.2">
      <c r="A852" s="5"/>
      <c r="B852" s="5"/>
      <c r="C852" s="5"/>
      <c r="D852" s="5"/>
      <c r="E852" s="24"/>
    </row>
    <row r="853" spans="1:5" x14ac:dyDescent="0.2">
      <c r="A853" s="5"/>
      <c r="B853" s="5"/>
      <c r="C853" s="5"/>
      <c r="D853" s="5"/>
      <c r="E853" s="24"/>
    </row>
    <row r="854" spans="1:5" x14ac:dyDescent="0.2">
      <c r="A854" s="5"/>
      <c r="B854" s="5"/>
      <c r="C854" s="5"/>
      <c r="D854" s="5"/>
      <c r="E854" s="24"/>
    </row>
    <row r="855" spans="1:5" x14ac:dyDescent="0.2">
      <c r="A855" s="5"/>
      <c r="B855" s="5"/>
      <c r="C855" s="5"/>
      <c r="D855" s="5"/>
      <c r="E855" s="24"/>
    </row>
    <row r="856" spans="1:5" x14ac:dyDescent="0.2">
      <c r="A856" s="5"/>
      <c r="B856" s="5"/>
      <c r="C856" s="5"/>
      <c r="D856" s="5"/>
      <c r="E856" s="24"/>
    </row>
    <row r="857" spans="1:5" x14ac:dyDescent="0.2">
      <c r="A857" s="5"/>
      <c r="B857" s="5"/>
      <c r="C857" s="5"/>
      <c r="D857" s="5"/>
      <c r="E857" s="24"/>
    </row>
    <row r="858" spans="1:5" x14ac:dyDescent="0.2">
      <c r="A858" s="5"/>
      <c r="B858" s="5"/>
      <c r="C858" s="5"/>
      <c r="D858" s="5"/>
      <c r="E858" s="24"/>
    </row>
    <row r="859" spans="1:5" x14ac:dyDescent="0.2">
      <c r="A859" s="5"/>
      <c r="B859" s="5"/>
      <c r="C859" s="5"/>
      <c r="D859" s="5"/>
      <c r="E859" s="24"/>
    </row>
    <row r="860" spans="1:5" x14ac:dyDescent="0.2">
      <c r="A860" s="5"/>
      <c r="B860" s="5"/>
      <c r="C860" s="5"/>
      <c r="D860" s="5"/>
      <c r="E860" s="24"/>
    </row>
    <row r="861" spans="1:5" x14ac:dyDescent="0.2">
      <c r="A861" s="5"/>
      <c r="B861" s="5"/>
      <c r="C861" s="5"/>
      <c r="D861" s="5"/>
      <c r="E861" s="24"/>
    </row>
    <row r="862" spans="1:5" x14ac:dyDescent="0.2">
      <c r="A862" s="5"/>
      <c r="B862" s="5"/>
      <c r="C862" s="5"/>
      <c r="D862" s="5"/>
      <c r="E862" s="24"/>
    </row>
    <row r="863" spans="1:5" x14ac:dyDescent="0.2">
      <c r="A863" s="5"/>
      <c r="B863" s="5"/>
      <c r="C863" s="5"/>
      <c r="D863" s="5"/>
      <c r="E863" s="24"/>
    </row>
    <row r="864" spans="1:5" x14ac:dyDescent="0.2">
      <c r="A864" s="5"/>
      <c r="B864" s="5"/>
      <c r="C864" s="5"/>
      <c r="D864" s="5"/>
      <c r="E864" s="24"/>
    </row>
    <row r="865" spans="1:5" x14ac:dyDescent="0.2">
      <c r="A865" s="5"/>
      <c r="B865" s="5"/>
      <c r="C865" s="5"/>
      <c r="D865" s="5"/>
      <c r="E865" s="24"/>
    </row>
    <row r="866" spans="1:5" x14ac:dyDescent="0.2">
      <c r="A866" s="5"/>
      <c r="B866" s="5"/>
      <c r="C866" s="5"/>
      <c r="D866" s="5"/>
      <c r="E866" s="24"/>
    </row>
    <row r="867" spans="1:5" x14ac:dyDescent="0.2">
      <c r="A867" s="5"/>
      <c r="B867" s="5"/>
      <c r="C867" s="5"/>
      <c r="D867" s="5"/>
      <c r="E867" s="24"/>
    </row>
    <row r="868" spans="1:5" x14ac:dyDescent="0.2">
      <c r="A868" s="5"/>
      <c r="B868" s="5"/>
      <c r="C868" s="5"/>
      <c r="D868" s="5"/>
      <c r="E868" s="24"/>
    </row>
    <row r="869" spans="1:5" x14ac:dyDescent="0.2">
      <c r="A869" s="5"/>
      <c r="B869" s="5"/>
      <c r="C869" s="5"/>
      <c r="D869" s="5"/>
      <c r="E869" s="24"/>
    </row>
    <row r="870" spans="1:5" x14ac:dyDescent="0.2">
      <c r="A870" s="5"/>
      <c r="B870" s="5"/>
      <c r="C870" s="5"/>
      <c r="D870" s="5"/>
      <c r="E870" s="24"/>
    </row>
    <row r="871" spans="1:5" x14ac:dyDescent="0.2">
      <c r="A871" s="5"/>
      <c r="B871" s="5"/>
      <c r="C871" s="5"/>
      <c r="D871" s="5"/>
      <c r="E871" s="24"/>
    </row>
    <row r="872" spans="1:5" x14ac:dyDescent="0.2">
      <c r="A872" s="5"/>
      <c r="B872" s="5"/>
      <c r="C872" s="5"/>
      <c r="D872" s="5"/>
      <c r="E872" s="24"/>
    </row>
    <row r="873" spans="1:5" x14ac:dyDescent="0.2">
      <c r="A873" s="5"/>
      <c r="B873" s="5"/>
      <c r="C873" s="5"/>
      <c r="D873" s="5"/>
      <c r="E873" s="24"/>
    </row>
    <row r="874" spans="1:5" x14ac:dyDescent="0.2">
      <c r="A874" s="5"/>
      <c r="B874" s="5"/>
      <c r="C874" s="5"/>
      <c r="D874" s="5"/>
      <c r="E874" s="24"/>
    </row>
    <row r="875" spans="1:5" x14ac:dyDescent="0.2">
      <c r="A875" s="5"/>
      <c r="B875" s="5"/>
      <c r="C875" s="5"/>
      <c r="D875" s="5"/>
      <c r="E875" s="24"/>
    </row>
    <row r="876" spans="1:5" x14ac:dyDescent="0.2">
      <c r="A876" s="5"/>
      <c r="B876" s="5"/>
      <c r="C876" s="5"/>
      <c r="D876" s="5"/>
      <c r="E876" s="24"/>
    </row>
    <row r="877" spans="1:5" x14ac:dyDescent="0.2">
      <c r="A877" s="5"/>
      <c r="B877" s="5"/>
      <c r="C877" s="5"/>
      <c r="D877" s="5"/>
      <c r="E877" s="24"/>
    </row>
    <row r="878" spans="1:5" x14ac:dyDescent="0.2">
      <c r="A878" s="5"/>
      <c r="B878" s="5"/>
      <c r="C878" s="5"/>
      <c r="D878" s="5"/>
      <c r="E878" s="24"/>
    </row>
    <row r="879" spans="1:5" x14ac:dyDescent="0.2">
      <c r="A879" s="5"/>
      <c r="B879" s="5"/>
      <c r="C879" s="5"/>
      <c r="D879" s="5"/>
      <c r="E879" s="24"/>
    </row>
    <row r="880" spans="1:5" x14ac:dyDescent="0.2">
      <c r="A880" s="5"/>
      <c r="B880" s="5"/>
      <c r="C880" s="5"/>
      <c r="D880" s="5"/>
      <c r="E880" s="24"/>
    </row>
    <row r="881" spans="1:5" x14ac:dyDescent="0.2">
      <c r="A881" s="5"/>
      <c r="B881" s="5"/>
      <c r="C881" s="5"/>
      <c r="D881" s="5"/>
      <c r="E881" s="24"/>
    </row>
    <row r="882" spans="1:5" x14ac:dyDescent="0.2">
      <c r="A882" s="5"/>
      <c r="B882" s="5"/>
      <c r="C882" s="5"/>
      <c r="D882" s="5"/>
      <c r="E882" s="24"/>
    </row>
    <row r="883" spans="1:5" x14ac:dyDescent="0.2">
      <c r="A883" s="5"/>
      <c r="B883" s="5"/>
      <c r="C883" s="5"/>
      <c r="D883" s="5"/>
      <c r="E883" s="24"/>
    </row>
    <row r="884" spans="1:5" x14ac:dyDescent="0.2">
      <c r="A884" s="5"/>
      <c r="B884" s="5"/>
      <c r="C884" s="5"/>
      <c r="D884" s="5"/>
      <c r="E884" s="24"/>
    </row>
    <row r="885" spans="1:5" x14ac:dyDescent="0.2">
      <c r="A885" s="5"/>
      <c r="B885" s="5"/>
      <c r="C885" s="5"/>
      <c r="D885" s="5"/>
      <c r="E885" s="24"/>
    </row>
    <row r="886" spans="1:5" x14ac:dyDescent="0.2">
      <c r="A886" s="5"/>
      <c r="B886" s="5"/>
      <c r="C886" s="5"/>
      <c r="D886" s="5"/>
      <c r="E886" s="24"/>
    </row>
    <row r="887" spans="1:5" x14ac:dyDescent="0.2">
      <c r="A887" s="5"/>
      <c r="B887" s="5"/>
      <c r="C887" s="5"/>
      <c r="D887" s="5"/>
      <c r="E887" s="24"/>
    </row>
    <row r="888" spans="1:5" x14ac:dyDescent="0.2">
      <c r="A888" s="5"/>
      <c r="B888" s="5"/>
      <c r="C888" s="5"/>
      <c r="D888" s="5"/>
      <c r="E888" s="24"/>
    </row>
    <row r="889" spans="1:5" x14ac:dyDescent="0.2">
      <c r="A889" s="5"/>
      <c r="B889" s="5"/>
      <c r="C889" s="5"/>
      <c r="D889" s="5"/>
      <c r="E889" s="24"/>
    </row>
    <row r="890" spans="1:5" x14ac:dyDescent="0.2">
      <c r="A890" s="5"/>
      <c r="B890" s="5"/>
      <c r="C890" s="5"/>
      <c r="D890" s="5"/>
      <c r="E890" s="24"/>
    </row>
    <row r="891" spans="1:5" x14ac:dyDescent="0.2">
      <c r="A891" s="5"/>
      <c r="B891" s="5"/>
      <c r="C891" s="5"/>
      <c r="D891" s="5"/>
      <c r="E891" s="24"/>
    </row>
    <row r="892" spans="1:5" x14ac:dyDescent="0.2">
      <c r="A892" s="5"/>
      <c r="B892" s="5"/>
      <c r="C892" s="5"/>
      <c r="D892" s="5"/>
      <c r="E892" s="24"/>
    </row>
    <row r="893" spans="1:5" x14ac:dyDescent="0.2">
      <c r="A893" s="5"/>
      <c r="B893" s="5"/>
      <c r="C893" s="5"/>
      <c r="D893" s="5"/>
      <c r="E893" s="24"/>
    </row>
    <row r="894" spans="1:5" x14ac:dyDescent="0.2">
      <c r="A894" s="5"/>
      <c r="B894" s="5"/>
      <c r="C894" s="5"/>
      <c r="D894" s="5"/>
      <c r="E894" s="24"/>
    </row>
    <row r="895" spans="1:5" x14ac:dyDescent="0.2">
      <c r="A895" s="5"/>
      <c r="B895" s="5"/>
      <c r="C895" s="5"/>
      <c r="D895" s="5"/>
      <c r="E895" s="24"/>
    </row>
    <row r="896" spans="1:5" x14ac:dyDescent="0.2">
      <c r="A896" s="5"/>
      <c r="B896" s="5"/>
      <c r="C896" s="5"/>
      <c r="D896" s="5"/>
      <c r="E896" s="24"/>
    </row>
    <row r="897" spans="1:5" x14ac:dyDescent="0.2">
      <c r="A897" s="5"/>
      <c r="B897" s="5"/>
      <c r="C897" s="5"/>
      <c r="D897" s="5"/>
      <c r="E897" s="24"/>
    </row>
    <row r="898" spans="1:5" x14ac:dyDescent="0.2">
      <c r="A898" s="5"/>
      <c r="B898" s="5"/>
      <c r="C898" s="5"/>
      <c r="D898" s="5"/>
      <c r="E898" s="24"/>
    </row>
    <row r="899" spans="1:5" x14ac:dyDescent="0.2">
      <c r="A899" s="5"/>
      <c r="B899" s="5"/>
      <c r="C899" s="5"/>
      <c r="D899" s="5"/>
      <c r="E899" s="24"/>
    </row>
    <row r="900" spans="1:5" x14ac:dyDescent="0.2">
      <c r="A900" s="5"/>
      <c r="B900" s="5"/>
      <c r="C900" s="5"/>
      <c r="D900" s="5"/>
      <c r="E900" s="24"/>
    </row>
    <row r="901" spans="1:5" x14ac:dyDescent="0.2">
      <c r="A901" s="5"/>
      <c r="B901" s="5"/>
      <c r="C901" s="5"/>
      <c r="D901" s="5"/>
      <c r="E901" s="24"/>
    </row>
    <row r="902" spans="1:5" x14ac:dyDescent="0.2">
      <c r="A902" s="5"/>
      <c r="B902" s="5"/>
      <c r="C902" s="5"/>
      <c r="D902" s="5"/>
      <c r="E902" s="24"/>
    </row>
    <row r="903" spans="1:5" x14ac:dyDescent="0.2">
      <c r="A903" s="5"/>
      <c r="B903" s="5"/>
      <c r="C903" s="5"/>
      <c r="D903" s="5"/>
      <c r="E903" s="24"/>
    </row>
    <row r="904" spans="1:5" x14ac:dyDescent="0.2">
      <c r="A904" s="5"/>
      <c r="B904" s="5"/>
      <c r="C904" s="5"/>
      <c r="D904" s="5"/>
      <c r="E904" s="24"/>
    </row>
    <row r="905" spans="1:5" x14ac:dyDescent="0.2">
      <c r="A905" s="5"/>
      <c r="B905" s="5"/>
      <c r="C905" s="5"/>
      <c r="D905" s="5"/>
      <c r="E905" s="24"/>
    </row>
    <row r="906" spans="1:5" x14ac:dyDescent="0.2">
      <c r="A906" s="5"/>
      <c r="B906" s="5"/>
      <c r="C906" s="5"/>
      <c r="D906" s="5"/>
      <c r="E906" s="24"/>
    </row>
    <row r="907" spans="1:5" x14ac:dyDescent="0.2">
      <c r="A907" s="5"/>
      <c r="B907" s="5"/>
      <c r="C907" s="5"/>
      <c r="D907" s="5"/>
      <c r="E907" s="24"/>
    </row>
    <row r="908" spans="1:5" x14ac:dyDescent="0.2">
      <c r="A908" s="5"/>
      <c r="B908" s="5"/>
      <c r="C908" s="5"/>
      <c r="D908" s="5"/>
      <c r="E908" s="24"/>
    </row>
    <row r="909" spans="1:5" x14ac:dyDescent="0.2">
      <c r="A909" s="5"/>
      <c r="B909" s="5"/>
      <c r="C909" s="5"/>
      <c r="D909" s="5"/>
      <c r="E909" s="24"/>
    </row>
    <row r="910" spans="1:5" x14ac:dyDescent="0.2">
      <c r="A910" s="5"/>
      <c r="B910" s="5"/>
      <c r="C910" s="5"/>
      <c r="D910" s="5"/>
      <c r="E910" s="24"/>
    </row>
    <row r="911" spans="1:5" x14ac:dyDescent="0.2">
      <c r="A911" s="5"/>
      <c r="B911" s="5"/>
      <c r="C911" s="5"/>
      <c r="D911" s="5"/>
      <c r="E911" s="24"/>
    </row>
    <row r="912" spans="1:5" x14ac:dyDescent="0.2">
      <c r="A912" s="5"/>
      <c r="B912" s="5"/>
      <c r="C912" s="5"/>
      <c r="D912" s="5"/>
      <c r="E912" s="24"/>
    </row>
    <row r="913" spans="1:5" x14ac:dyDescent="0.2">
      <c r="A913" s="5"/>
      <c r="B913" s="5"/>
      <c r="C913" s="5"/>
      <c r="D913" s="5"/>
      <c r="E913" s="24"/>
    </row>
    <row r="914" spans="1:5" x14ac:dyDescent="0.2">
      <c r="A914" s="5"/>
      <c r="B914" s="5"/>
      <c r="C914" s="5"/>
      <c r="D914" s="5"/>
      <c r="E914" s="24"/>
    </row>
    <row r="915" spans="1:5" x14ac:dyDescent="0.2">
      <c r="A915" s="5"/>
      <c r="B915" s="5"/>
      <c r="C915" s="5"/>
      <c r="D915" s="5"/>
      <c r="E915" s="24"/>
    </row>
    <row r="916" spans="1:5" x14ac:dyDescent="0.2">
      <c r="A916" s="5"/>
      <c r="B916" s="5"/>
      <c r="C916" s="5"/>
      <c r="D916" s="5"/>
      <c r="E916" s="24"/>
    </row>
    <row r="917" spans="1:5" x14ac:dyDescent="0.2">
      <c r="A917" s="5"/>
      <c r="B917" s="5"/>
      <c r="C917" s="5"/>
      <c r="D917" s="5"/>
      <c r="E917" s="24"/>
    </row>
    <row r="918" spans="1:5" x14ac:dyDescent="0.2">
      <c r="A918" s="5"/>
      <c r="B918" s="5"/>
      <c r="C918" s="5"/>
      <c r="D918" s="5"/>
      <c r="E918" s="24"/>
    </row>
    <row r="919" spans="1:5" x14ac:dyDescent="0.2">
      <c r="A919" s="5"/>
      <c r="B919" s="5"/>
      <c r="C919" s="5"/>
      <c r="D919" s="5"/>
      <c r="E919" s="24"/>
    </row>
    <row r="920" spans="1:5" x14ac:dyDescent="0.2">
      <c r="A920" s="5"/>
      <c r="B920" s="5"/>
      <c r="C920" s="5"/>
      <c r="D920" s="5"/>
      <c r="E920" s="24"/>
    </row>
    <row r="921" spans="1:5" x14ac:dyDescent="0.2">
      <c r="A921" s="5"/>
      <c r="B921" s="5"/>
      <c r="C921" s="5"/>
      <c r="D921" s="5"/>
      <c r="E921" s="24"/>
    </row>
    <row r="922" spans="1:5" x14ac:dyDescent="0.2">
      <c r="A922" s="5"/>
      <c r="B922" s="5"/>
      <c r="C922" s="5"/>
      <c r="D922" s="5"/>
      <c r="E922" s="24"/>
    </row>
    <row r="923" spans="1:5" x14ac:dyDescent="0.2">
      <c r="A923" s="5"/>
      <c r="B923" s="5"/>
      <c r="C923" s="5"/>
      <c r="D923" s="5"/>
      <c r="E923" s="24"/>
    </row>
    <row r="924" spans="1:5" x14ac:dyDescent="0.2">
      <c r="A924" s="5"/>
      <c r="B924" s="5"/>
      <c r="C924" s="5"/>
      <c r="D924" s="5"/>
      <c r="E924" s="24"/>
    </row>
    <row r="925" spans="1:5" x14ac:dyDescent="0.2">
      <c r="A925" s="5"/>
      <c r="B925" s="5"/>
      <c r="C925" s="5"/>
      <c r="D925" s="5"/>
      <c r="E925" s="24"/>
    </row>
    <row r="926" spans="1:5" x14ac:dyDescent="0.2">
      <c r="A926" s="5"/>
      <c r="B926" s="5"/>
      <c r="C926" s="5"/>
      <c r="D926" s="5"/>
      <c r="E926" s="24"/>
    </row>
    <row r="927" spans="1:5" x14ac:dyDescent="0.2">
      <c r="A927" s="5"/>
      <c r="B927" s="5"/>
      <c r="C927" s="5"/>
      <c r="D927" s="5"/>
      <c r="E927" s="24"/>
    </row>
    <row r="928" spans="1:5" x14ac:dyDescent="0.2">
      <c r="A928" s="5"/>
      <c r="B928" s="5"/>
      <c r="C928" s="5"/>
      <c r="D928" s="5"/>
      <c r="E928" s="24"/>
    </row>
    <row r="929" spans="1:5" x14ac:dyDescent="0.2">
      <c r="A929" s="5"/>
      <c r="B929" s="5"/>
      <c r="C929" s="5"/>
      <c r="D929" s="5"/>
      <c r="E929" s="24"/>
    </row>
    <row r="930" spans="1:5" x14ac:dyDescent="0.2">
      <c r="A930" s="5"/>
      <c r="B930" s="5"/>
      <c r="C930" s="5"/>
      <c r="D930" s="5"/>
      <c r="E930" s="24"/>
    </row>
    <row r="931" spans="1:5" x14ac:dyDescent="0.2">
      <c r="A931" s="5"/>
      <c r="B931" s="5"/>
      <c r="C931" s="5"/>
      <c r="D931" s="5"/>
      <c r="E931" s="24"/>
    </row>
    <row r="932" spans="1:5" x14ac:dyDescent="0.2">
      <c r="A932" s="5"/>
      <c r="B932" s="5"/>
      <c r="C932" s="5"/>
      <c r="D932" s="5"/>
      <c r="E932" s="24"/>
    </row>
    <row r="933" spans="1:5" x14ac:dyDescent="0.2">
      <c r="A933" s="5"/>
      <c r="B933" s="5"/>
      <c r="C933" s="5"/>
      <c r="D933" s="5"/>
      <c r="E933" s="24"/>
    </row>
    <row r="934" spans="1:5" x14ac:dyDescent="0.2">
      <c r="A934" s="5"/>
      <c r="B934" s="5"/>
      <c r="C934" s="5"/>
      <c r="D934" s="5"/>
      <c r="E934" s="24"/>
    </row>
    <row r="935" spans="1:5" x14ac:dyDescent="0.2">
      <c r="A935" s="5"/>
      <c r="B935" s="5"/>
      <c r="C935" s="5"/>
      <c r="D935" s="5"/>
      <c r="E935" s="24"/>
    </row>
    <row r="936" spans="1:5" x14ac:dyDescent="0.2">
      <c r="A936" s="5"/>
      <c r="B936" s="5"/>
      <c r="C936" s="5"/>
      <c r="D936" s="5"/>
      <c r="E936" s="24"/>
    </row>
    <row r="937" spans="1:5" x14ac:dyDescent="0.2">
      <c r="A937" s="5"/>
      <c r="B937" s="5"/>
      <c r="C937" s="5"/>
      <c r="D937" s="5"/>
      <c r="E937" s="24"/>
    </row>
    <row r="938" spans="1:5" x14ac:dyDescent="0.2">
      <c r="A938" s="5"/>
      <c r="B938" s="5"/>
      <c r="C938" s="5"/>
      <c r="D938" s="5"/>
      <c r="E938" s="24"/>
    </row>
    <row r="939" spans="1:5" x14ac:dyDescent="0.2">
      <c r="A939" s="5"/>
      <c r="B939" s="5"/>
      <c r="C939" s="5"/>
      <c r="D939" s="5"/>
      <c r="E939" s="24"/>
    </row>
    <row r="940" spans="1:5" x14ac:dyDescent="0.2">
      <c r="A940" s="5"/>
      <c r="B940" s="5"/>
      <c r="C940" s="5"/>
      <c r="D940" s="5"/>
      <c r="E940" s="24"/>
    </row>
    <row r="941" spans="1:5" x14ac:dyDescent="0.2">
      <c r="A941" s="5"/>
      <c r="B941" s="5"/>
      <c r="C941" s="5"/>
      <c r="D941" s="5"/>
      <c r="E941" s="24"/>
    </row>
    <row r="942" spans="1:5" x14ac:dyDescent="0.2">
      <c r="A942" s="5"/>
      <c r="B942" s="5"/>
      <c r="C942" s="5"/>
      <c r="D942" s="5"/>
      <c r="E942" s="24"/>
    </row>
    <row r="943" spans="1:5" x14ac:dyDescent="0.2">
      <c r="A943" s="5"/>
      <c r="B943" s="5"/>
      <c r="C943" s="5"/>
      <c r="D943" s="5"/>
      <c r="E943" s="24"/>
    </row>
    <row r="944" spans="1:5" x14ac:dyDescent="0.2">
      <c r="A944" s="5"/>
      <c r="B944" s="5"/>
      <c r="C944" s="5"/>
      <c r="D944" s="5"/>
      <c r="E944" s="24"/>
    </row>
    <row r="945" spans="1:5" x14ac:dyDescent="0.2">
      <c r="A945" s="5"/>
      <c r="B945" s="5"/>
      <c r="C945" s="5"/>
      <c r="D945" s="5"/>
      <c r="E945" s="24"/>
    </row>
    <row r="946" spans="1:5" x14ac:dyDescent="0.2">
      <c r="A946" s="5"/>
      <c r="B946" s="5"/>
      <c r="C946" s="5"/>
      <c r="D946" s="5"/>
      <c r="E946" s="24"/>
    </row>
    <row r="947" spans="1:5" x14ac:dyDescent="0.2">
      <c r="A947" s="5"/>
      <c r="B947" s="5"/>
      <c r="C947" s="5"/>
      <c r="D947" s="5"/>
      <c r="E947" s="24"/>
    </row>
    <row r="948" spans="1:5" x14ac:dyDescent="0.2">
      <c r="A948" s="5"/>
      <c r="B948" s="5"/>
      <c r="C948" s="5"/>
      <c r="D948" s="5"/>
      <c r="E948" s="24"/>
    </row>
    <row r="949" spans="1:5" x14ac:dyDescent="0.2">
      <c r="A949" s="5"/>
      <c r="B949" s="5"/>
      <c r="C949" s="5"/>
      <c r="D949" s="5"/>
      <c r="E949" s="24"/>
    </row>
    <row r="950" spans="1:5" x14ac:dyDescent="0.2">
      <c r="A950" s="5"/>
      <c r="B950" s="5"/>
      <c r="C950" s="5"/>
      <c r="D950" s="5"/>
      <c r="E950" s="24"/>
    </row>
    <row r="951" spans="1:5" x14ac:dyDescent="0.2">
      <c r="A951" s="5"/>
      <c r="B951" s="5"/>
      <c r="C951" s="5"/>
      <c r="D951" s="5"/>
      <c r="E951" s="24"/>
    </row>
    <row r="952" spans="1:5" x14ac:dyDescent="0.2">
      <c r="A952" s="5"/>
      <c r="B952" s="5"/>
      <c r="C952" s="5"/>
      <c r="D952" s="5"/>
      <c r="E952" s="24"/>
    </row>
    <row r="953" spans="1:5" x14ac:dyDescent="0.2">
      <c r="A953" s="5"/>
      <c r="B953" s="5"/>
      <c r="C953" s="5"/>
      <c r="D953" s="5"/>
      <c r="E953" s="24"/>
    </row>
    <row r="954" spans="1:5" x14ac:dyDescent="0.2">
      <c r="A954" s="5"/>
      <c r="B954" s="5"/>
      <c r="C954" s="5"/>
      <c r="D954" s="5"/>
      <c r="E954" s="24"/>
    </row>
    <row r="955" spans="1:5" x14ac:dyDescent="0.2">
      <c r="A955" s="5"/>
      <c r="B955" s="5"/>
      <c r="C955" s="5"/>
      <c r="D955" s="5"/>
      <c r="E955" s="24"/>
    </row>
    <row r="956" spans="1:5" x14ac:dyDescent="0.2">
      <c r="A956" s="5"/>
      <c r="B956" s="5"/>
      <c r="C956" s="5"/>
      <c r="D956" s="5"/>
      <c r="E956" s="24"/>
    </row>
    <row r="957" spans="1:5" x14ac:dyDescent="0.2">
      <c r="A957" s="5"/>
      <c r="B957" s="5"/>
      <c r="C957" s="5"/>
      <c r="D957" s="5"/>
      <c r="E957" s="24"/>
    </row>
    <row r="958" spans="1:5" x14ac:dyDescent="0.2">
      <c r="A958" s="5"/>
      <c r="B958" s="5"/>
      <c r="C958" s="5"/>
      <c r="D958" s="5"/>
      <c r="E958" s="24"/>
    </row>
    <row r="959" spans="1:5" x14ac:dyDescent="0.2">
      <c r="A959" s="5"/>
      <c r="B959" s="5"/>
      <c r="C959" s="5"/>
      <c r="D959" s="5"/>
      <c r="E959" s="24"/>
    </row>
    <row r="960" spans="1:5" x14ac:dyDescent="0.2">
      <c r="A960" s="5"/>
      <c r="B960" s="5"/>
      <c r="C960" s="5"/>
      <c r="D960" s="5"/>
      <c r="E960" s="24"/>
    </row>
    <row r="961" spans="1:5" x14ac:dyDescent="0.2">
      <c r="A961" s="5"/>
      <c r="B961" s="5"/>
      <c r="C961" s="5"/>
      <c r="D961" s="5"/>
      <c r="E961" s="24"/>
    </row>
    <row r="962" spans="1:5" x14ac:dyDescent="0.2">
      <c r="A962" s="5"/>
      <c r="B962" s="5"/>
      <c r="C962" s="5"/>
      <c r="D962" s="5"/>
      <c r="E962" s="24"/>
    </row>
    <row r="963" spans="1:5" x14ac:dyDescent="0.2">
      <c r="A963" s="5"/>
      <c r="B963" s="5"/>
      <c r="C963" s="5"/>
      <c r="D963" s="5"/>
      <c r="E963" s="24"/>
    </row>
    <row r="964" spans="1:5" x14ac:dyDescent="0.2">
      <c r="A964" s="5"/>
      <c r="B964" s="5"/>
      <c r="C964" s="5"/>
      <c r="D964" s="5"/>
      <c r="E964" s="24"/>
    </row>
    <row r="965" spans="1:5" x14ac:dyDescent="0.2">
      <c r="A965" s="5"/>
      <c r="B965" s="5"/>
      <c r="C965" s="5"/>
      <c r="D965" s="5"/>
      <c r="E965" s="24"/>
    </row>
    <row r="966" spans="1:5" x14ac:dyDescent="0.2">
      <c r="A966" s="5"/>
      <c r="B966" s="5"/>
      <c r="C966" s="5"/>
      <c r="D966" s="5"/>
      <c r="E966" s="24"/>
    </row>
    <row r="967" spans="1:5" x14ac:dyDescent="0.2">
      <c r="A967" s="5"/>
      <c r="B967" s="5"/>
      <c r="C967" s="5"/>
      <c r="D967" s="5"/>
      <c r="E967" s="24"/>
    </row>
    <row r="968" spans="1:5" x14ac:dyDescent="0.2">
      <c r="A968" s="5"/>
      <c r="B968" s="5"/>
      <c r="C968" s="5"/>
      <c r="D968" s="5"/>
      <c r="E968" s="24"/>
    </row>
    <row r="969" spans="1:5" x14ac:dyDescent="0.2">
      <c r="A969" s="5"/>
      <c r="B969" s="5"/>
      <c r="C969" s="5"/>
      <c r="D969" s="5"/>
      <c r="E969" s="24"/>
    </row>
    <row r="970" spans="1:5" x14ac:dyDescent="0.2">
      <c r="A970" s="5"/>
      <c r="B970" s="5"/>
      <c r="C970" s="5"/>
      <c r="D970" s="5"/>
      <c r="E970" s="24"/>
    </row>
    <row r="971" spans="1:5" x14ac:dyDescent="0.2">
      <c r="A971" s="5"/>
      <c r="B971" s="5"/>
      <c r="C971" s="5"/>
      <c r="D971" s="5"/>
      <c r="E971" s="24"/>
    </row>
    <row r="972" spans="1:5" x14ac:dyDescent="0.2">
      <c r="A972" s="5"/>
      <c r="B972" s="5"/>
      <c r="C972" s="5"/>
      <c r="D972" s="5"/>
      <c r="E972" s="24"/>
    </row>
    <row r="973" spans="1:5" x14ac:dyDescent="0.2">
      <c r="A973" s="5"/>
      <c r="B973" s="5"/>
      <c r="C973" s="5"/>
      <c r="D973" s="5"/>
      <c r="E973" s="24"/>
    </row>
    <row r="974" spans="1:5" x14ac:dyDescent="0.2">
      <c r="A974" s="5"/>
      <c r="B974" s="5"/>
      <c r="C974" s="5"/>
      <c r="D974" s="5"/>
      <c r="E974" s="24"/>
    </row>
    <row r="975" spans="1:5" x14ac:dyDescent="0.2">
      <c r="A975" s="5"/>
      <c r="B975" s="5"/>
      <c r="C975" s="5"/>
      <c r="D975" s="5"/>
      <c r="E975" s="24"/>
    </row>
    <row r="976" spans="1:5" x14ac:dyDescent="0.2">
      <c r="A976" s="5"/>
      <c r="B976" s="5"/>
      <c r="C976" s="5"/>
      <c r="D976" s="5"/>
      <c r="E976" s="24"/>
    </row>
    <row r="977" spans="1:5" x14ac:dyDescent="0.2">
      <c r="A977" s="5"/>
      <c r="B977" s="5"/>
      <c r="C977" s="5"/>
      <c r="D977" s="5"/>
      <c r="E977" s="24"/>
    </row>
    <row r="978" spans="1:5" x14ac:dyDescent="0.2">
      <c r="A978" s="5"/>
      <c r="B978" s="5"/>
      <c r="C978" s="5"/>
      <c r="D978" s="5"/>
      <c r="E978" s="24"/>
    </row>
    <row r="979" spans="1:5" x14ac:dyDescent="0.2">
      <c r="A979" s="5"/>
      <c r="B979" s="5"/>
      <c r="C979" s="5"/>
      <c r="D979" s="5"/>
      <c r="E979" s="24"/>
    </row>
    <row r="980" spans="1:5" x14ac:dyDescent="0.2">
      <c r="A980" s="5"/>
      <c r="B980" s="5"/>
      <c r="C980" s="5"/>
      <c r="D980" s="5"/>
      <c r="E980" s="24"/>
    </row>
    <row r="981" spans="1:5" x14ac:dyDescent="0.2">
      <c r="A981" s="5"/>
      <c r="B981" s="5"/>
      <c r="C981" s="5"/>
      <c r="D981" s="5"/>
      <c r="E981" s="24"/>
    </row>
    <row r="982" spans="1:5" x14ac:dyDescent="0.2">
      <c r="A982" s="5"/>
      <c r="B982" s="5"/>
      <c r="C982" s="5"/>
      <c r="D982" s="5"/>
      <c r="E982" s="24"/>
    </row>
    <row r="983" spans="1:5" x14ac:dyDescent="0.2">
      <c r="A983" s="5"/>
      <c r="B983" s="5"/>
      <c r="C983" s="5"/>
      <c r="D983" s="5"/>
      <c r="E983" s="24"/>
    </row>
    <row r="984" spans="1:5" x14ac:dyDescent="0.2">
      <c r="A984" s="5"/>
      <c r="B984" s="5"/>
      <c r="C984" s="5"/>
      <c r="D984" s="5"/>
      <c r="E984" s="24"/>
    </row>
    <row r="985" spans="1:5" x14ac:dyDescent="0.2">
      <c r="A985" s="5"/>
      <c r="B985" s="5"/>
      <c r="C985" s="5"/>
      <c r="D985" s="5"/>
      <c r="E985" s="24"/>
    </row>
    <row r="986" spans="1:5" x14ac:dyDescent="0.2">
      <c r="A986" s="5"/>
      <c r="B986" s="5"/>
      <c r="C986" s="5"/>
      <c r="D986" s="5"/>
      <c r="E986" s="24"/>
    </row>
    <row r="987" spans="1:5" x14ac:dyDescent="0.2">
      <c r="A987" s="5"/>
      <c r="B987" s="5"/>
      <c r="C987" s="5"/>
      <c r="D987" s="5"/>
      <c r="E987" s="24"/>
    </row>
    <row r="988" spans="1:5" x14ac:dyDescent="0.2">
      <c r="A988" s="5"/>
      <c r="B988" s="5"/>
      <c r="C988" s="5"/>
      <c r="D988" s="5"/>
      <c r="E988" s="24"/>
    </row>
    <row r="989" spans="1:5" x14ac:dyDescent="0.2">
      <c r="A989" s="5"/>
      <c r="B989" s="5"/>
      <c r="C989" s="5"/>
      <c r="D989" s="5"/>
      <c r="E989" s="24"/>
    </row>
    <row r="990" spans="1:5" x14ac:dyDescent="0.2">
      <c r="A990" s="5"/>
      <c r="B990" s="5"/>
      <c r="C990" s="5"/>
      <c r="D990" s="5"/>
      <c r="E990" s="24"/>
    </row>
    <row r="991" spans="1:5" x14ac:dyDescent="0.2">
      <c r="A991" s="5"/>
      <c r="B991" s="5"/>
      <c r="C991" s="5"/>
      <c r="D991" s="5"/>
      <c r="E991" s="24"/>
    </row>
    <row r="992" spans="1:5" x14ac:dyDescent="0.2">
      <c r="A992" s="5"/>
      <c r="B992" s="5"/>
      <c r="C992" s="5"/>
      <c r="D992" s="5"/>
      <c r="E992" s="24"/>
    </row>
    <row r="993" spans="1:5" x14ac:dyDescent="0.2">
      <c r="A993" s="5"/>
      <c r="B993" s="5"/>
      <c r="C993" s="5"/>
      <c r="D993" s="5"/>
      <c r="E993" s="24"/>
    </row>
    <row r="994" spans="1:5" x14ac:dyDescent="0.2">
      <c r="A994" s="5"/>
      <c r="B994" s="5"/>
      <c r="C994" s="5"/>
      <c r="D994" s="5"/>
      <c r="E994" s="24"/>
    </row>
    <row r="995" spans="1:5" x14ac:dyDescent="0.2">
      <c r="A995" s="5"/>
      <c r="B995" s="5"/>
      <c r="C995" s="5"/>
      <c r="D995" s="5"/>
      <c r="E995" s="24"/>
    </row>
    <row r="996" spans="1:5" x14ac:dyDescent="0.2">
      <c r="A996" s="5"/>
      <c r="B996" s="5"/>
      <c r="C996" s="5"/>
      <c r="D996" s="5"/>
      <c r="E996" s="24"/>
    </row>
    <row r="997" spans="1:5" x14ac:dyDescent="0.2">
      <c r="A997" s="5"/>
      <c r="B997" s="5"/>
      <c r="C997" s="5"/>
      <c r="D997" s="5"/>
      <c r="E997" s="24"/>
    </row>
    <row r="998" spans="1:5" x14ac:dyDescent="0.2">
      <c r="A998" s="5"/>
      <c r="B998" s="5"/>
      <c r="C998" s="5"/>
      <c r="D998" s="5"/>
      <c r="E998" s="24"/>
    </row>
    <row r="999" spans="1:5" x14ac:dyDescent="0.2">
      <c r="A999" s="5"/>
      <c r="B999" s="5"/>
      <c r="C999" s="5"/>
      <c r="D999" s="5"/>
      <c r="E999" s="24"/>
    </row>
    <row r="1000" spans="1:5" x14ac:dyDescent="0.2">
      <c r="A1000" s="5"/>
      <c r="B1000" s="5"/>
      <c r="C1000" s="5"/>
      <c r="D1000" s="5"/>
      <c r="E1000" s="24"/>
    </row>
    <row r="1001" spans="1:5" x14ac:dyDescent="0.2">
      <c r="A1001" s="5"/>
      <c r="B1001" s="5"/>
      <c r="C1001" s="5"/>
      <c r="D1001" s="5"/>
      <c r="E1001" s="24"/>
    </row>
    <row r="1002" spans="1:5" x14ac:dyDescent="0.2">
      <c r="A1002" s="5"/>
      <c r="B1002" s="5"/>
      <c r="C1002" s="5"/>
      <c r="D1002" s="5"/>
      <c r="E1002" s="24"/>
    </row>
    <row r="1003" spans="1:5" x14ac:dyDescent="0.2">
      <c r="A1003" s="5"/>
      <c r="B1003" s="5"/>
      <c r="C1003" s="5"/>
      <c r="D1003" s="5"/>
      <c r="E1003" s="24"/>
    </row>
    <row r="1004" spans="1:5" x14ac:dyDescent="0.2">
      <c r="A1004" s="5"/>
      <c r="B1004" s="5"/>
      <c r="C1004" s="5"/>
      <c r="D1004" s="5"/>
      <c r="E1004" s="24"/>
    </row>
    <row r="1005" spans="1:5" x14ac:dyDescent="0.2">
      <c r="A1005" s="5"/>
      <c r="B1005" s="5"/>
      <c r="C1005" s="5"/>
      <c r="D1005" s="5"/>
      <c r="E1005" s="24"/>
    </row>
    <row r="1006" spans="1:5" x14ac:dyDescent="0.2">
      <c r="A1006" s="5"/>
      <c r="B1006" s="5"/>
      <c r="C1006" s="5"/>
      <c r="D1006" s="5"/>
      <c r="E1006" s="24"/>
    </row>
    <row r="1007" spans="1:5" x14ac:dyDescent="0.2">
      <c r="A1007" s="5"/>
      <c r="B1007" s="5"/>
      <c r="C1007" s="5"/>
      <c r="D1007" s="5"/>
      <c r="E1007" s="24"/>
    </row>
    <row r="1008" spans="1:5" x14ac:dyDescent="0.2">
      <c r="A1008" s="5"/>
      <c r="B1008" s="5"/>
      <c r="C1008" s="5"/>
      <c r="D1008" s="5"/>
      <c r="E1008" s="24"/>
    </row>
    <row r="1009" spans="1:5" x14ac:dyDescent="0.2">
      <c r="A1009" s="5"/>
      <c r="B1009" s="5"/>
      <c r="C1009" s="5"/>
      <c r="D1009" s="5"/>
      <c r="E1009" s="24"/>
    </row>
    <row r="1010" spans="1:5" x14ac:dyDescent="0.2">
      <c r="A1010" s="5"/>
      <c r="B1010" s="5"/>
      <c r="C1010" s="5"/>
      <c r="D1010" s="5"/>
      <c r="E1010" s="24"/>
    </row>
    <row r="1011" spans="1:5" x14ac:dyDescent="0.2">
      <c r="A1011" s="5"/>
      <c r="B1011" s="5"/>
      <c r="C1011" s="5"/>
      <c r="D1011" s="5"/>
      <c r="E1011" s="24"/>
    </row>
    <row r="1012" spans="1:5" x14ac:dyDescent="0.2">
      <c r="A1012" s="5"/>
      <c r="B1012" s="5"/>
      <c r="C1012" s="5"/>
      <c r="D1012" s="5"/>
      <c r="E1012" s="24"/>
    </row>
    <row r="1013" spans="1:5" x14ac:dyDescent="0.2">
      <c r="A1013" s="5"/>
      <c r="B1013" s="5"/>
      <c r="C1013" s="5"/>
      <c r="D1013" s="5"/>
      <c r="E1013" s="24"/>
    </row>
    <row r="1014" spans="1:5" x14ac:dyDescent="0.2">
      <c r="A1014" s="5"/>
      <c r="B1014" s="5"/>
      <c r="C1014" s="5"/>
      <c r="D1014" s="5"/>
      <c r="E1014" s="24"/>
    </row>
    <row r="1015" spans="1:5" x14ac:dyDescent="0.2">
      <c r="A1015" s="5"/>
      <c r="B1015" s="5"/>
      <c r="C1015" s="5"/>
      <c r="D1015" s="5"/>
      <c r="E1015" s="24"/>
    </row>
    <row r="1016" spans="1:5" x14ac:dyDescent="0.2">
      <c r="A1016" s="5"/>
      <c r="B1016" s="5"/>
      <c r="C1016" s="5"/>
      <c r="D1016" s="5"/>
      <c r="E1016" s="24"/>
    </row>
    <row r="1017" spans="1:5" x14ac:dyDescent="0.2">
      <c r="A1017" s="5"/>
      <c r="B1017" s="5"/>
      <c r="C1017" s="5"/>
      <c r="D1017" s="5"/>
      <c r="E1017" s="24"/>
    </row>
    <row r="1018" spans="1:5" x14ac:dyDescent="0.2">
      <c r="A1018" s="5"/>
      <c r="B1018" s="5"/>
      <c r="C1018" s="5"/>
      <c r="D1018" s="5"/>
      <c r="E1018" s="24"/>
    </row>
    <row r="1019" spans="1:5" x14ac:dyDescent="0.2">
      <c r="A1019" s="5"/>
      <c r="B1019" s="5"/>
      <c r="C1019" s="5"/>
      <c r="D1019" s="5"/>
      <c r="E1019" s="24"/>
    </row>
    <row r="1020" spans="1:5" x14ac:dyDescent="0.2">
      <c r="A1020" s="5"/>
      <c r="B1020" s="5"/>
      <c r="C1020" s="5"/>
      <c r="D1020" s="5"/>
      <c r="E1020" s="24"/>
    </row>
    <row r="1021" spans="1:5" x14ac:dyDescent="0.2">
      <c r="A1021" s="5"/>
      <c r="B1021" s="5"/>
      <c r="C1021" s="5"/>
      <c r="D1021" s="5"/>
      <c r="E1021" s="24"/>
    </row>
    <row r="1022" spans="1:5" x14ac:dyDescent="0.2">
      <c r="A1022" s="5"/>
      <c r="B1022" s="5"/>
      <c r="C1022" s="5"/>
      <c r="D1022" s="5"/>
      <c r="E1022" s="24"/>
    </row>
    <row r="1023" spans="1:5" x14ac:dyDescent="0.2">
      <c r="A1023" s="5"/>
      <c r="B1023" s="5"/>
      <c r="C1023" s="5"/>
      <c r="D1023" s="5"/>
      <c r="E1023" s="24"/>
    </row>
    <row r="1024" spans="1:5" x14ac:dyDescent="0.2">
      <c r="A1024" s="5"/>
      <c r="B1024" s="5"/>
      <c r="C1024" s="5"/>
      <c r="D1024" s="5"/>
      <c r="E1024" s="24"/>
    </row>
    <row r="1025" spans="1:5" x14ac:dyDescent="0.2">
      <c r="A1025" s="5"/>
      <c r="B1025" s="5"/>
      <c r="C1025" s="5"/>
      <c r="D1025" s="5"/>
      <c r="E1025" s="24"/>
    </row>
    <row r="1026" spans="1:5" x14ac:dyDescent="0.2">
      <c r="A1026" s="5"/>
      <c r="B1026" s="5"/>
      <c r="C1026" s="5"/>
      <c r="D1026" s="5"/>
      <c r="E1026" s="24"/>
    </row>
    <row r="1027" spans="1:5" x14ac:dyDescent="0.2">
      <c r="A1027" s="5"/>
      <c r="B1027" s="5"/>
      <c r="C1027" s="5"/>
      <c r="D1027" s="5"/>
      <c r="E1027" s="24"/>
    </row>
    <row r="1028" spans="1:5" x14ac:dyDescent="0.2">
      <c r="A1028" s="5"/>
      <c r="B1028" s="5"/>
      <c r="C1028" s="5"/>
      <c r="D1028" s="5"/>
      <c r="E1028" s="24"/>
    </row>
    <row r="1029" spans="1:5" x14ac:dyDescent="0.2">
      <c r="A1029" s="5"/>
      <c r="B1029" s="5"/>
      <c r="C1029" s="5"/>
      <c r="D1029" s="5"/>
      <c r="E1029" s="24"/>
    </row>
    <row r="1030" spans="1:5" x14ac:dyDescent="0.2">
      <c r="A1030" s="5"/>
      <c r="B1030" s="5"/>
      <c r="C1030" s="5"/>
      <c r="D1030" s="5"/>
      <c r="E1030" s="24"/>
    </row>
    <row r="1031" spans="1:5" x14ac:dyDescent="0.2">
      <c r="A1031" s="5"/>
      <c r="B1031" s="5"/>
      <c r="C1031" s="5"/>
      <c r="D1031" s="5"/>
      <c r="E1031" s="24"/>
    </row>
    <row r="1032" spans="1:5" x14ac:dyDescent="0.2">
      <c r="A1032" s="5"/>
      <c r="B1032" s="5"/>
      <c r="C1032" s="5"/>
      <c r="D1032" s="5"/>
      <c r="E1032" s="24"/>
    </row>
    <row r="1033" spans="1:5" x14ac:dyDescent="0.2">
      <c r="A1033" s="5"/>
      <c r="B1033" s="5"/>
      <c r="C1033" s="5"/>
      <c r="D1033" s="5"/>
      <c r="E1033" s="24"/>
    </row>
    <row r="1034" spans="1:5" x14ac:dyDescent="0.2">
      <c r="A1034" s="5"/>
      <c r="B1034" s="5"/>
      <c r="C1034" s="5"/>
      <c r="D1034" s="5"/>
      <c r="E1034" s="24"/>
    </row>
    <row r="1035" spans="1:5" x14ac:dyDescent="0.2">
      <c r="A1035" s="5"/>
      <c r="B1035" s="5"/>
      <c r="C1035" s="5"/>
      <c r="D1035" s="5"/>
      <c r="E1035" s="24"/>
    </row>
    <row r="1036" spans="1:5" x14ac:dyDescent="0.2">
      <c r="A1036" s="5"/>
      <c r="B1036" s="5"/>
      <c r="C1036" s="5"/>
      <c r="D1036" s="5"/>
      <c r="E1036" s="24"/>
    </row>
    <row r="1037" spans="1:5" x14ac:dyDescent="0.2">
      <c r="A1037" s="5"/>
      <c r="B1037" s="5"/>
      <c r="C1037" s="5"/>
      <c r="D1037" s="5"/>
      <c r="E1037" s="24"/>
    </row>
    <row r="1038" spans="1:5" x14ac:dyDescent="0.2">
      <c r="A1038" s="5"/>
      <c r="B1038" s="5"/>
      <c r="C1038" s="5"/>
      <c r="D1038" s="5"/>
      <c r="E1038" s="24"/>
    </row>
    <row r="1039" spans="1:5" x14ac:dyDescent="0.2">
      <c r="A1039" s="5"/>
      <c r="B1039" s="5"/>
      <c r="C1039" s="5"/>
      <c r="D1039" s="5"/>
      <c r="E1039" s="24"/>
    </row>
    <row r="1040" spans="1:5" x14ac:dyDescent="0.2">
      <c r="A1040" s="5"/>
      <c r="B1040" s="5"/>
      <c r="C1040" s="5"/>
      <c r="D1040" s="5"/>
      <c r="E1040" s="24"/>
    </row>
    <row r="1041" spans="1:5" x14ac:dyDescent="0.2">
      <c r="A1041" s="5"/>
      <c r="B1041" s="5"/>
      <c r="C1041" s="5"/>
      <c r="D1041" s="5"/>
      <c r="E1041" s="24"/>
    </row>
    <row r="1042" spans="1:5" x14ac:dyDescent="0.2">
      <c r="A1042" s="5"/>
      <c r="B1042" s="5"/>
      <c r="C1042" s="5"/>
      <c r="D1042" s="5"/>
      <c r="E1042" s="24"/>
    </row>
    <row r="1043" spans="1:5" x14ac:dyDescent="0.2">
      <c r="A1043" s="5"/>
      <c r="B1043" s="5"/>
      <c r="C1043" s="5"/>
      <c r="D1043" s="5"/>
      <c r="E1043" s="24"/>
    </row>
    <row r="1044" spans="1:5" x14ac:dyDescent="0.2">
      <c r="A1044" s="5"/>
      <c r="B1044" s="5"/>
      <c r="C1044" s="5"/>
      <c r="D1044" s="5"/>
      <c r="E1044" s="24"/>
    </row>
    <row r="1045" spans="1:5" x14ac:dyDescent="0.2">
      <c r="A1045" s="5"/>
      <c r="B1045" s="5"/>
      <c r="C1045" s="5"/>
      <c r="D1045" s="5"/>
      <c r="E1045" s="24"/>
    </row>
    <row r="1046" spans="1:5" x14ac:dyDescent="0.2">
      <c r="A1046" s="5"/>
      <c r="B1046" s="5"/>
      <c r="C1046" s="5"/>
      <c r="D1046" s="5"/>
      <c r="E1046" s="24"/>
    </row>
    <row r="1047" spans="1:5" x14ac:dyDescent="0.2">
      <c r="A1047" s="5"/>
      <c r="B1047" s="5"/>
      <c r="C1047" s="5"/>
      <c r="D1047" s="5"/>
      <c r="E1047" s="24"/>
    </row>
    <row r="1048" spans="1:5" x14ac:dyDescent="0.2">
      <c r="A1048" s="5"/>
      <c r="B1048" s="5"/>
      <c r="C1048" s="5"/>
      <c r="D1048" s="5"/>
      <c r="E1048" s="24"/>
    </row>
    <row r="1049" spans="1:5" x14ac:dyDescent="0.2">
      <c r="A1049" s="5"/>
      <c r="B1049" s="5"/>
      <c r="C1049" s="5"/>
      <c r="D1049" s="5"/>
      <c r="E1049" s="24"/>
    </row>
    <row r="1050" spans="1:5" x14ac:dyDescent="0.2">
      <c r="A1050" s="5"/>
      <c r="B1050" s="5"/>
      <c r="C1050" s="5"/>
      <c r="D1050" s="5"/>
      <c r="E1050" s="24"/>
    </row>
    <row r="1051" spans="1:5" x14ac:dyDescent="0.2">
      <c r="A1051" s="5"/>
      <c r="B1051" s="5"/>
      <c r="C1051" s="5"/>
      <c r="D1051" s="5"/>
      <c r="E1051" s="24"/>
    </row>
    <row r="1052" spans="1:5" x14ac:dyDescent="0.2">
      <c r="A1052" s="5"/>
      <c r="B1052" s="5"/>
      <c r="C1052" s="5"/>
      <c r="D1052" s="5"/>
      <c r="E1052" s="24"/>
    </row>
    <row r="1053" spans="1:5" x14ac:dyDescent="0.2">
      <c r="A1053" s="5"/>
      <c r="B1053" s="5"/>
      <c r="C1053" s="5"/>
      <c r="D1053" s="5"/>
      <c r="E1053" s="24"/>
    </row>
    <row r="1054" spans="1:5" x14ac:dyDescent="0.2">
      <c r="A1054" s="5"/>
      <c r="B1054" s="5"/>
      <c r="C1054" s="5"/>
      <c r="D1054" s="5"/>
      <c r="E1054" s="24"/>
    </row>
    <row r="1055" spans="1:5" x14ac:dyDescent="0.2">
      <c r="A1055" s="5"/>
      <c r="B1055" s="5"/>
      <c r="C1055" s="5"/>
      <c r="D1055" s="5"/>
      <c r="E1055" s="24"/>
    </row>
    <row r="1056" spans="1:5" x14ac:dyDescent="0.2">
      <c r="A1056" s="5"/>
      <c r="B1056" s="5"/>
      <c r="C1056" s="5"/>
      <c r="D1056" s="5"/>
      <c r="E1056" s="24"/>
    </row>
    <row r="1057" spans="1:5" x14ac:dyDescent="0.2">
      <c r="A1057" s="5"/>
      <c r="B1057" s="5"/>
      <c r="C1057" s="5"/>
      <c r="D1057" s="5"/>
      <c r="E1057" s="24"/>
    </row>
    <row r="1058" spans="1:5" x14ac:dyDescent="0.2">
      <c r="A1058" s="5"/>
      <c r="B1058" s="5"/>
      <c r="C1058" s="5"/>
      <c r="D1058" s="5"/>
      <c r="E1058" s="24"/>
    </row>
    <row r="1059" spans="1:5" x14ac:dyDescent="0.2">
      <c r="A1059" s="5"/>
      <c r="B1059" s="5"/>
      <c r="C1059" s="5"/>
      <c r="D1059" s="5"/>
      <c r="E1059" s="24"/>
    </row>
    <row r="1060" spans="1:5" x14ac:dyDescent="0.2">
      <c r="A1060" s="5"/>
      <c r="B1060" s="5"/>
      <c r="C1060" s="5"/>
      <c r="D1060" s="5"/>
      <c r="E1060" s="24"/>
    </row>
    <row r="1061" spans="1:5" x14ac:dyDescent="0.2">
      <c r="A1061" s="5"/>
      <c r="B1061" s="5"/>
      <c r="C1061" s="5"/>
      <c r="D1061" s="5"/>
      <c r="E1061" s="24"/>
    </row>
    <row r="1062" spans="1:5" x14ac:dyDescent="0.2">
      <c r="A1062" s="5"/>
      <c r="B1062" s="5"/>
      <c r="C1062" s="5"/>
      <c r="D1062" s="5"/>
      <c r="E1062" s="24"/>
    </row>
    <row r="1063" spans="1:5" x14ac:dyDescent="0.2">
      <c r="A1063" s="5"/>
      <c r="B1063" s="5"/>
      <c r="C1063" s="5"/>
      <c r="D1063" s="5"/>
      <c r="E1063" s="24"/>
    </row>
    <row r="1064" spans="1:5" x14ac:dyDescent="0.2">
      <c r="A1064" s="5"/>
      <c r="B1064" s="5"/>
      <c r="C1064" s="5"/>
      <c r="D1064" s="5"/>
      <c r="E1064" s="24"/>
    </row>
    <row r="1065" spans="1:5" x14ac:dyDescent="0.2">
      <c r="A1065" s="5"/>
      <c r="B1065" s="5"/>
      <c r="C1065" s="5"/>
      <c r="D1065" s="5"/>
      <c r="E1065" s="24"/>
    </row>
    <row r="1066" spans="1:5" x14ac:dyDescent="0.2">
      <c r="A1066" s="5"/>
      <c r="B1066" s="5"/>
      <c r="C1066" s="5"/>
      <c r="D1066" s="5"/>
      <c r="E1066" s="24"/>
    </row>
    <row r="1067" spans="1:5" x14ac:dyDescent="0.2">
      <c r="A1067" s="5"/>
      <c r="B1067" s="5"/>
      <c r="C1067" s="5"/>
      <c r="D1067" s="5"/>
      <c r="E1067" s="24"/>
    </row>
    <row r="1068" spans="1:5" x14ac:dyDescent="0.2">
      <c r="A1068" s="5"/>
      <c r="B1068" s="5"/>
      <c r="C1068" s="5"/>
      <c r="D1068" s="5"/>
      <c r="E1068" s="24"/>
    </row>
    <row r="1069" spans="1:5" x14ac:dyDescent="0.2">
      <c r="A1069" s="5"/>
      <c r="B1069" s="5"/>
      <c r="C1069" s="5"/>
      <c r="D1069" s="5"/>
      <c r="E1069" s="24"/>
    </row>
    <row r="1070" spans="1:5" x14ac:dyDescent="0.2">
      <c r="A1070" s="5"/>
      <c r="B1070" s="5"/>
      <c r="C1070" s="5"/>
      <c r="D1070" s="5"/>
      <c r="E1070" s="24"/>
    </row>
    <row r="1071" spans="1:5" x14ac:dyDescent="0.2">
      <c r="A1071" s="5"/>
      <c r="B1071" s="5"/>
      <c r="C1071" s="5"/>
      <c r="D1071" s="5"/>
      <c r="E1071" s="24"/>
    </row>
    <row r="1072" spans="1:5" x14ac:dyDescent="0.2">
      <c r="A1072" s="5"/>
      <c r="B1072" s="5"/>
      <c r="C1072" s="5"/>
      <c r="D1072" s="5"/>
      <c r="E1072" s="24"/>
    </row>
    <row r="1073" spans="1:5" x14ac:dyDescent="0.2">
      <c r="A1073" s="5"/>
      <c r="B1073" s="5"/>
      <c r="C1073" s="5"/>
      <c r="D1073" s="5"/>
      <c r="E1073" s="24"/>
    </row>
    <row r="1074" spans="1:5" x14ac:dyDescent="0.2">
      <c r="A1074" s="5"/>
      <c r="B1074" s="5"/>
      <c r="C1074" s="5"/>
      <c r="D1074" s="5"/>
      <c r="E1074" s="24"/>
    </row>
    <row r="1075" spans="1:5" x14ac:dyDescent="0.2">
      <c r="A1075" s="5"/>
      <c r="B1075" s="5"/>
      <c r="C1075" s="5"/>
      <c r="D1075" s="5"/>
      <c r="E1075" s="24"/>
    </row>
    <row r="1076" spans="1:5" x14ac:dyDescent="0.2">
      <c r="A1076" s="5"/>
      <c r="B1076" s="5"/>
      <c r="C1076" s="5"/>
      <c r="D1076" s="5"/>
      <c r="E1076" s="24"/>
    </row>
    <row r="1077" spans="1:5" x14ac:dyDescent="0.2">
      <c r="A1077" s="5"/>
      <c r="B1077" s="5"/>
      <c r="C1077" s="5"/>
      <c r="D1077" s="5"/>
      <c r="E1077" s="24"/>
    </row>
    <row r="1078" spans="1:5" x14ac:dyDescent="0.2">
      <c r="A1078" s="5"/>
      <c r="B1078" s="5"/>
      <c r="C1078" s="5"/>
      <c r="D1078" s="5"/>
      <c r="E1078" s="24"/>
    </row>
    <row r="1079" spans="1:5" x14ac:dyDescent="0.2">
      <c r="A1079" s="5"/>
      <c r="B1079" s="5"/>
      <c r="C1079" s="5"/>
      <c r="D1079" s="5"/>
      <c r="E1079" s="24"/>
    </row>
    <row r="1080" spans="1:5" x14ac:dyDescent="0.2">
      <c r="A1080" s="5"/>
      <c r="B1080" s="5"/>
      <c r="C1080" s="5"/>
      <c r="D1080" s="5"/>
      <c r="E1080" s="24"/>
    </row>
    <row r="1081" spans="1:5" x14ac:dyDescent="0.2">
      <c r="A1081" s="5"/>
      <c r="B1081" s="5"/>
      <c r="C1081" s="5"/>
      <c r="D1081" s="5"/>
      <c r="E1081" s="24"/>
    </row>
    <row r="1082" spans="1:5" x14ac:dyDescent="0.2">
      <c r="A1082" s="5"/>
      <c r="B1082" s="5"/>
      <c r="C1082" s="5"/>
      <c r="D1082" s="5"/>
      <c r="E1082" s="24"/>
    </row>
    <row r="1083" spans="1:5" x14ac:dyDescent="0.2">
      <c r="A1083" s="5"/>
      <c r="B1083" s="5"/>
      <c r="C1083" s="5"/>
      <c r="D1083" s="5"/>
      <c r="E1083" s="24"/>
    </row>
    <row r="1084" spans="1:5" x14ac:dyDescent="0.2">
      <c r="A1084" s="5"/>
      <c r="B1084" s="5"/>
      <c r="C1084" s="5"/>
      <c r="D1084" s="5"/>
      <c r="E1084" s="24"/>
    </row>
    <row r="1085" spans="1:5" x14ac:dyDescent="0.2">
      <c r="A1085" s="5"/>
      <c r="B1085" s="5"/>
      <c r="C1085" s="5"/>
      <c r="D1085" s="5"/>
      <c r="E1085" s="24"/>
    </row>
    <row r="1086" spans="1:5" x14ac:dyDescent="0.2">
      <c r="A1086" s="5"/>
      <c r="B1086" s="5"/>
      <c r="C1086" s="5"/>
      <c r="D1086" s="5"/>
      <c r="E1086" s="24"/>
    </row>
    <row r="1087" spans="1:5" x14ac:dyDescent="0.2">
      <c r="A1087" s="5"/>
      <c r="B1087" s="5"/>
      <c r="C1087" s="5"/>
      <c r="D1087" s="5"/>
      <c r="E1087" s="24"/>
    </row>
    <row r="1088" spans="1:5" x14ac:dyDescent="0.2">
      <c r="A1088" s="5"/>
      <c r="B1088" s="5"/>
      <c r="C1088" s="5"/>
      <c r="D1088" s="5"/>
      <c r="E1088" s="24"/>
    </row>
    <row r="1089" spans="1:5" x14ac:dyDescent="0.2">
      <c r="A1089" s="5"/>
      <c r="B1089" s="5"/>
      <c r="C1089" s="5"/>
      <c r="D1089" s="5"/>
      <c r="E1089" s="24"/>
    </row>
    <row r="1090" spans="1:5" x14ac:dyDescent="0.2">
      <c r="A1090" s="5"/>
      <c r="B1090" s="5"/>
      <c r="C1090" s="5"/>
      <c r="D1090" s="5"/>
      <c r="E1090" s="24"/>
    </row>
    <row r="1091" spans="1:5" x14ac:dyDescent="0.2">
      <c r="A1091" s="5"/>
      <c r="B1091" s="5"/>
      <c r="C1091" s="5"/>
      <c r="D1091" s="5"/>
      <c r="E1091" s="24"/>
    </row>
    <row r="1092" spans="1:5" x14ac:dyDescent="0.2">
      <c r="A1092" s="5"/>
      <c r="B1092" s="5"/>
      <c r="C1092" s="5"/>
      <c r="D1092" s="5"/>
      <c r="E1092" s="24"/>
    </row>
    <row r="1093" spans="1:5" x14ac:dyDescent="0.2">
      <c r="A1093" s="5"/>
      <c r="B1093" s="5"/>
      <c r="C1093" s="5"/>
      <c r="D1093" s="5"/>
      <c r="E1093" s="24"/>
    </row>
    <row r="1094" spans="1:5" x14ac:dyDescent="0.2">
      <c r="A1094" s="5"/>
      <c r="B1094" s="5"/>
      <c r="C1094" s="5"/>
      <c r="D1094" s="5"/>
      <c r="E1094" s="24"/>
    </row>
    <row r="1095" spans="1:5" x14ac:dyDescent="0.2">
      <c r="A1095" s="5"/>
      <c r="B1095" s="5"/>
      <c r="C1095" s="5"/>
      <c r="D1095" s="5"/>
      <c r="E1095" s="24"/>
    </row>
    <row r="1096" spans="1:5" x14ac:dyDescent="0.2">
      <c r="A1096" s="5"/>
      <c r="B1096" s="5"/>
      <c r="C1096" s="5"/>
      <c r="D1096" s="5"/>
      <c r="E1096" s="24"/>
    </row>
    <row r="1097" spans="1:5" x14ac:dyDescent="0.2">
      <c r="A1097" s="5"/>
      <c r="B1097" s="5"/>
      <c r="C1097" s="5"/>
      <c r="D1097" s="5"/>
      <c r="E1097" s="24"/>
    </row>
    <row r="1098" spans="1:5" x14ac:dyDescent="0.2">
      <c r="A1098" s="5"/>
      <c r="B1098" s="5"/>
      <c r="C1098" s="5"/>
      <c r="D1098" s="5"/>
      <c r="E1098" s="24"/>
    </row>
    <row r="1099" spans="1:5" x14ac:dyDescent="0.2">
      <c r="A1099" s="5"/>
      <c r="B1099" s="5"/>
      <c r="C1099" s="5"/>
      <c r="D1099" s="5"/>
      <c r="E1099" s="24"/>
    </row>
    <row r="1100" spans="1:5" x14ac:dyDescent="0.2">
      <c r="A1100" s="5"/>
      <c r="B1100" s="5"/>
      <c r="C1100" s="5"/>
      <c r="D1100" s="5"/>
      <c r="E1100" s="24"/>
    </row>
    <row r="1101" spans="1:5" x14ac:dyDescent="0.2">
      <c r="A1101" s="5"/>
      <c r="B1101" s="5"/>
      <c r="C1101" s="5"/>
      <c r="D1101" s="5"/>
      <c r="E1101" s="24"/>
    </row>
    <row r="1102" spans="1:5" x14ac:dyDescent="0.2">
      <c r="A1102" s="5"/>
      <c r="B1102" s="5"/>
      <c r="C1102" s="5"/>
      <c r="D1102" s="5"/>
      <c r="E1102" s="24"/>
    </row>
    <row r="1103" spans="1:5" x14ac:dyDescent="0.2">
      <c r="A1103" s="5"/>
      <c r="B1103" s="5"/>
      <c r="C1103" s="5"/>
      <c r="D1103" s="5"/>
      <c r="E1103" s="24"/>
    </row>
    <row r="1104" spans="1:5" x14ac:dyDescent="0.2">
      <c r="A1104" s="5"/>
      <c r="B1104" s="5"/>
      <c r="C1104" s="5"/>
      <c r="D1104" s="5"/>
      <c r="E1104" s="24"/>
    </row>
    <row r="1105" spans="1:5" x14ac:dyDescent="0.2">
      <c r="A1105" s="5"/>
      <c r="B1105" s="5"/>
      <c r="C1105" s="5"/>
      <c r="D1105" s="5"/>
      <c r="E1105" s="24"/>
    </row>
    <row r="1106" spans="1:5" x14ac:dyDescent="0.2">
      <c r="A1106" s="5"/>
      <c r="B1106" s="5"/>
      <c r="C1106" s="5"/>
      <c r="D1106" s="5"/>
      <c r="E1106" s="24"/>
    </row>
    <row r="1107" spans="1:5" x14ac:dyDescent="0.2">
      <c r="A1107" s="5"/>
      <c r="B1107" s="5"/>
      <c r="C1107" s="5"/>
      <c r="D1107" s="5"/>
      <c r="E1107" s="24"/>
    </row>
    <row r="1108" spans="1:5" x14ac:dyDescent="0.2">
      <c r="A1108" s="5"/>
      <c r="B1108" s="5"/>
      <c r="C1108" s="5"/>
      <c r="D1108" s="5"/>
      <c r="E1108" s="24"/>
    </row>
    <row r="1109" spans="1:5" x14ac:dyDescent="0.2">
      <c r="A1109" s="5"/>
      <c r="B1109" s="5"/>
      <c r="C1109" s="5"/>
      <c r="D1109" s="5"/>
      <c r="E1109" s="24"/>
    </row>
    <row r="1110" spans="1:5" x14ac:dyDescent="0.2">
      <c r="A1110" s="5"/>
      <c r="B1110" s="5"/>
      <c r="C1110" s="5"/>
      <c r="D1110" s="5"/>
      <c r="E1110" s="24"/>
    </row>
    <row r="1111" spans="1:5" x14ac:dyDescent="0.2">
      <c r="A1111" s="5"/>
      <c r="B1111" s="5"/>
      <c r="C1111" s="5"/>
      <c r="D1111" s="5"/>
      <c r="E1111" s="24"/>
    </row>
    <row r="1112" spans="1:5" x14ac:dyDescent="0.2">
      <c r="A1112" s="5"/>
      <c r="B1112" s="5"/>
      <c r="C1112" s="5"/>
      <c r="D1112" s="5"/>
      <c r="E1112" s="24"/>
    </row>
    <row r="1113" spans="1:5" x14ac:dyDescent="0.2">
      <c r="A1113" s="5"/>
      <c r="B1113" s="5"/>
      <c r="C1113" s="5"/>
      <c r="D1113" s="5"/>
      <c r="E1113" s="24"/>
    </row>
    <row r="1114" spans="1:5" x14ac:dyDescent="0.2">
      <c r="A1114" s="5"/>
      <c r="B1114" s="5"/>
      <c r="C1114" s="5"/>
      <c r="D1114" s="5"/>
      <c r="E1114" s="24"/>
    </row>
    <row r="1115" spans="1:5" x14ac:dyDescent="0.2">
      <c r="A1115" s="5"/>
      <c r="B1115" s="5"/>
      <c r="C1115" s="5"/>
      <c r="D1115" s="5"/>
      <c r="E1115" s="24"/>
    </row>
    <row r="1116" spans="1:5" x14ac:dyDescent="0.2">
      <c r="A1116" s="5"/>
      <c r="B1116" s="5"/>
      <c r="C1116" s="5"/>
      <c r="D1116" s="5"/>
      <c r="E1116" s="24"/>
    </row>
    <row r="1117" spans="1:5" x14ac:dyDescent="0.2">
      <c r="A1117" s="5"/>
      <c r="B1117" s="5"/>
      <c r="C1117" s="5"/>
      <c r="D1117" s="5"/>
      <c r="E1117" s="24"/>
    </row>
    <row r="1118" spans="1:5" x14ac:dyDescent="0.2">
      <c r="A1118" s="5"/>
      <c r="B1118" s="5"/>
      <c r="C1118" s="5"/>
      <c r="D1118" s="5"/>
      <c r="E1118" s="24"/>
    </row>
    <row r="1119" spans="1:5" x14ac:dyDescent="0.2">
      <c r="A1119" s="5"/>
      <c r="B1119" s="5"/>
      <c r="C1119" s="5"/>
      <c r="D1119" s="5"/>
      <c r="E1119" s="24"/>
    </row>
    <row r="1120" spans="1:5" x14ac:dyDescent="0.2">
      <c r="A1120" s="5"/>
      <c r="B1120" s="5"/>
      <c r="C1120" s="5"/>
      <c r="D1120" s="5"/>
      <c r="E1120" s="24"/>
    </row>
    <row r="1121" spans="1:5" x14ac:dyDescent="0.2">
      <c r="A1121" s="5"/>
      <c r="B1121" s="5"/>
      <c r="C1121" s="5"/>
      <c r="D1121" s="5"/>
      <c r="E1121" s="24"/>
    </row>
    <row r="1122" spans="1:5" x14ac:dyDescent="0.2">
      <c r="A1122" s="5"/>
      <c r="B1122" s="5"/>
      <c r="C1122" s="5"/>
      <c r="D1122" s="5"/>
      <c r="E1122" s="24"/>
    </row>
    <row r="1123" spans="1:5" x14ac:dyDescent="0.2">
      <c r="A1123" s="5"/>
      <c r="B1123" s="5"/>
      <c r="C1123" s="5"/>
      <c r="D1123" s="5"/>
      <c r="E1123" s="24"/>
    </row>
    <row r="1124" spans="1:5" x14ac:dyDescent="0.2">
      <c r="A1124" s="5"/>
      <c r="B1124" s="5"/>
      <c r="C1124" s="5"/>
      <c r="D1124" s="5"/>
      <c r="E1124" s="24"/>
    </row>
    <row r="1125" spans="1:5" x14ac:dyDescent="0.2">
      <c r="A1125" s="5"/>
      <c r="B1125" s="5"/>
      <c r="C1125" s="5"/>
      <c r="D1125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AF669-C733-B34E-B9C5-D9A65E001578}">
  <dimension ref="A1:T1120"/>
  <sheetViews>
    <sheetView topLeftCell="L1" workbookViewId="0">
      <pane ySplit="1" topLeftCell="A6" activePane="bottomLeft" state="frozen"/>
      <selection pane="bottomLeft" activeCell="M6" sqref="M6"/>
    </sheetView>
  </sheetViews>
  <sheetFormatPr baseColWidth="10" defaultRowHeight="16" x14ac:dyDescent="0.2"/>
  <cols>
    <col min="1" max="2" width="10.83203125" style="6"/>
    <col min="3" max="3" width="18.1640625" style="6" customWidth="1"/>
    <col min="4" max="4" width="10.83203125" style="27"/>
    <col min="5" max="5" width="10.83203125" style="6"/>
    <col min="6" max="6" width="10.83203125" style="11"/>
    <col min="7" max="7" width="14" style="6" customWidth="1"/>
    <col min="12" max="12" width="44.5" customWidth="1"/>
  </cols>
  <sheetData>
    <row r="1" spans="1:20" x14ac:dyDescent="0.2">
      <c r="A1" s="4" t="s">
        <v>0</v>
      </c>
      <c r="B1" s="4" t="s">
        <v>1</v>
      </c>
      <c r="C1" s="4" t="s">
        <v>691</v>
      </c>
      <c r="D1" s="22" t="s">
        <v>6</v>
      </c>
      <c r="E1" s="4" t="s">
        <v>11</v>
      </c>
      <c r="F1" s="14" t="s">
        <v>13</v>
      </c>
      <c r="G1" s="4" t="s">
        <v>15</v>
      </c>
      <c r="H1" s="4" t="s">
        <v>721</v>
      </c>
      <c r="I1" s="4" t="s">
        <v>723</v>
      </c>
      <c r="J1" s="4" t="s">
        <v>722</v>
      </c>
      <c r="M1" s="4" t="s">
        <v>733</v>
      </c>
      <c r="N1" t="s">
        <v>732</v>
      </c>
      <c r="O1" t="s">
        <v>831</v>
      </c>
      <c r="R1" t="s">
        <v>733</v>
      </c>
      <c r="S1" t="s">
        <v>735</v>
      </c>
      <c r="T1" t="s">
        <v>736</v>
      </c>
    </row>
    <row r="2" spans="1:20" x14ac:dyDescent="0.2">
      <c r="A2" t="s">
        <v>667</v>
      </c>
      <c r="B2" s="7" t="s">
        <v>668</v>
      </c>
      <c r="C2" s="7">
        <v>3</v>
      </c>
      <c r="D2" s="23">
        <v>1</v>
      </c>
      <c r="E2" s="7" t="s">
        <v>31</v>
      </c>
      <c r="F2" s="13" t="s">
        <v>31</v>
      </c>
      <c r="G2" s="7" t="s">
        <v>210</v>
      </c>
      <c r="H2">
        <v>1</v>
      </c>
      <c r="I2">
        <v>1</v>
      </c>
      <c r="K2">
        <v>1</v>
      </c>
      <c r="L2" t="s">
        <v>754</v>
      </c>
      <c r="M2" s="27">
        <f>SUM(I2:I4,I6:I8,I18,I28,I31,I39,I34:I36,I48:I49,I51:I52,I54:I56,I58:I62,I126:I127,I138,I158:I161,I167,I180:I181,I141,I129:I130,I170:I171,G201,G206,G211,G216,G227:G228,G241,G247,G252,G257,G262,I23)</f>
        <v>256</v>
      </c>
      <c r="N2" s="35">
        <f>(M2/M8)*100</f>
        <v>29.836829836829835</v>
      </c>
      <c r="O2" s="35">
        <f>(M2/M9)*100</f>
        <v>45.47069271758437</v>
      </c>
      <c r="Q2" t="s">
        <v>734</v>
      </c>
      <c r="R2" s="27">
        <f>SUM(D77,D79,D81:D93,D95,D97:D106,D108,D110,D114:D117,D120:D122,D133:D137,D158:D161,D167:D169,D171,D173:D177,D181,D196,C197)</f>
        <v>150</v>
      </c>
      <c r="S2" s="34">
        <f>(SUM(K77,K79,K81:K93,K95,K97:K106,K108,K110,K114:K117,K120:K122,K133:K137,K158:K161,K167:K169,K171,K173:K177,K181,K196,K197))/R2</f>
        <v>8.6647333333333325</v>
      </c>
    </row>
    <row r="3" spans="1:20" x14ac:dyDescent="0.2">
      <c r="A3" t="s">
        <v>667</v>
      </c>
      <c r="B3" s="7" t="s">
        <v>668</v>
      </c>
      <c r="C3" s="7"/>
      <c r="D3" s="23">
        <v>1</v>
      </c>
      <c r="E3" s="7"/>
      <c r="F3" s="13"/>
      <c r="G3" s="7" t="s">
        <v>210</v>
      </c>
      <c r="H3">
        <v>1</v>
      </c>
      <c r="I3">
        <v>1</v>
      </c>
      <c r="K3">
        <v>2</v>
      </c>
      <c r="L3" t="s">
        <v>755</v>
      </c>
      <c r="M3" s="27">
        <f>SUM(I5,I19,I27,I29:I30,I37,I40,I57,I63,I67,I131,I139,I162,I168:I169,I173:I176,I142,,I178,I196,I133:I136,I182,I184,G200,G202,G207,G212,G217,G230,G242,G248,I197,I24)</f>
        <v>222</v>
      </c>
      <c r="N3" s="35">
        <f>(M3/M8)*100</f>
        <v>25.874125874125873</v>
      </c>
      <c r="O3" s="35">
        <f>(M3/M9)*100</f>
        <v>39.431616341030193</v>
      </c>
      <c r="Q3" t="s">
        <v>742</v>
      </c>
    </row>
    <row r="4" spans="1:20" x14ac:dyDescent="0.2">
      <c r="A4" t="s">
        <v>667</v>
      </c>
      <c r="B4" s="7" t="s">
        <v>668</v>
      </c>
      <c r="C4" s="7"/>
      <c r="D4" s="23">
        <v>1</v>
      </c>
      <c r="E4" s="7"/>
      <c r="F4" s="13"/>
      <c r="G4" s="7" t="s">
        <v>210</v>
      </c>
      <c r="H4">
        <v>1</v>
      </c>
      <c r="I4">
        <v>1</v>
      </c>
      <c r="K4">
        <v>3</v>
      </c>
      <c r="L4" t="s">
        <v>756</v>
      </c>
      <c r="M4" s="27">
        <f>SUM(I20,I41,I53,I64,I68,I132,I143,I163,I177,G203,G208,G213,G218,G231,G259)</f>
        <v>36</v>
      </c>
      <c r="N4" s="35">
        <f>(M4/M8)*100</f>
        <v>4.1958041958041958</v>
      </c>
      <c r="O4" s="35">
        <f>(M4/M9)*100</f>
        <v>6.3943161634103021</v>
      </c>
    </row>
    <row r="5" spans="1:20" x14ac:dyDescent="0.2">
      <c r="A5" s="7" t="s">
        <v>23</v>
      </c>
      <c r="B5" s="7" t="s">
        <v>24</v>
      </c>
      <c r="C5" s="7">
        <v>20</v>
      </c>
      <c r="D5" s="23">
        <v>12</v>
      </c>
      <c r="E5" s="7" t="s">
        <v>31</v>
      </c>
      <c r="F5" s="13" t="s">
        <v>31</v>
      </c>
      <c r="G5" s="7" t="s">
        <v>33</v>
      </c>
      <c r="H5">
        <v>2</v>
      </c>
      <c r="I5">
        <v>7</v>
      </c>
      <c r="J5">
        <v>5</v>
      </c>
      <c r="K5">
        <v>4</v>
      </c>
      <c r="L5" t="s">
        <v>757</v>
      </c>
      <c r="M5" s="27">
        <f>SUM(I21,I42,I50,I65,I128,I140,I144,I164,G204,G209,G214,G219,G250,G255,I198)</f>
        <v>49</v>
      </c>
      <c r="N5" s="35">
        <f>(M5/M8)*100</f>
        <v>5.7109557109557114</v>
      </c>
      <c r="O5" s="35">
        <f>(M5/M9)*100</f>
        <v>8.7033747779751334</v>
      </c>
      <c r="S5">
        <f>STDEV(K77,K79,K81:K93,K95,K97:K106,K108,K110,K114:K117,K120:K122,K133:K137,K158:K161,K167:K169,K171,K173:K177,K181,K196)</f>
        <v>39.241278176548903</v>
      </c>
    </row>
    <row r="6" spans="1:20" x14ac:dyDescent="0.2">
      <c r="A6" s="7" t="s">
        <v>23</v>
      </c>
      <c r="B6" s="7" t="s">
        <v>24</v>
      </c>
      <c r="C6" s="7"/>
      <c r="D6" s="23">
        <v>6</v>
      </c>
      <c r="E6" s="7" t="s">
        <v>31</v>
      </c>
      <c r="F6" s="13" t="s">
        <v>31</v>
      </c>
      <c r="G6" s="7" t="s">
        <v>38</v>
      </c>
      <c r="H6">
        <v>1</v>
      </c>
      <c r="I6">
        <v>3</v>
      </c>
      <c r="J6">
        <v>3</v>
      </c>
      <c r="L6" t="s">
        <v>722</v>
      </c>
      <c r="M6" s="27">
        <f>SUM(J5:J6,J18,J23,J33,J62,J123,J134:J137,J160,J178,J13,G205,G215,G220,G225,G226,G233,G245,G256)</f>
        <v>295</v>
      </c>
      <c r="N6" s="35">
        <f>(M6/M8)*100</f>
        <v>34.382284382284382</v>
      </c>
      <c r="O6" s="35"/>
    </row>
    <row r="7" spans="1:20" x14ac:dyDescent="0.2">
      <c r="A7" s="7" t="s">
        <v>23</v>
      </c>
      <c r="B7" s="7" t="s">
        <v>24</v>
      </c>
      <c r="C7" s="7"/>
      <c r="D7" s="23">
        <v>1</v>
      </c>
      <c r="E7" s="7" t="s">
        <v>31</v>
      </c>
      <c r="F7" s="13" t="s">
        <v>31</v>
      </c>
      <c r="G7" s="7" t="s">
        <v>41</v>
      </c>
      <c r="H7">
        <v>1</v>
      </c>
      <c r="I7" s="23">
        <v>1</v>
      </c>
    </row>
    <row r="8" spans="1:20" x14ac:dyDescent="0.2">
      <c r="A8" s="7" t="s">
        <v>23</v>
      </c>
      <c r="B8" s="7" t="s">
        <v>24</v>
      </c>
      <c r="C8" s="7"/>
      <c r="D8" s="7">
        <v>1</v>
      </c>
      <c r="E8" s="7" t="s">
        <v>31</v>
      </c>
      <c r="F8" s="13" t="s">
        <v>31</v>
      </c>
      <c r="G8" s="7" t="s">
        <v>41</v>
      </c>
      <c r="H8">
        <v>1</v>
      </c>
      <c r="I8" s="7">
        <v>1</v>
      </c>
      <c r="L8" t="s">
        <v>694</v>
      </c>
      <c r="M8" s="27">
        <f>SUM(M2:M6)</f>
        <v>858</v>
      </c>
    </row>
    <row r="9" spans="1:20" x14ac:dyDescent="0.2">
      <c r="A9" s="10" t="s">
        <v>43</v>
      </c>
      <c r="B9" s="10" t="s">
        <v>44</v>
      </c>
      <c r="C9" s="10">
        <v>18</v>
      </c>
      <c r="D9" s="26">
        <v>18</v>
      </c>
      <c r="E9" s="10" t="s">
        <v>31</v>
      </c>
      <c r="F9" s="17" t="s">
        <v>31</v>
      </c>
      <c r="G9" s="10" t="s">
        <v>53</v>
      </c>
      <c r="H9" s="31">
        <v>1</v>
      </c>
      <c r="I9" s="26">
        <v>11</v>
      </c>
      <c r="L9" t="s">
        <v>830</v>
      </c>
      <c r="M9" s="27">
        <f>SUM(M2:M5)</f>
        <v>563</v>
      </c>
    </row>
    <row r="10" spans="1:20" x14ac:dyDescent="0.2">
      <c r="A10" s="7"/>
      <c r="B10" s="7"/>
      <c r="C10" s="7"/>
      <c r="D10" s="23"/>
      <c r="E10" s="7"/>
      <c r="F10" s="13"/>
      <c r="G10" s="7"/>
      <c r="H10" s="31">
        <v>2</v>
      </c>
      <c r="I10" s="26">
        <v>5</v>
      </c>
    </row>
    <row r="11" spans="1:20" x14ac:dyDescent="0.2">
      <c r="A11" s="7"/>
      <c r="B11" s="7"/>
      <c r="C11" s="7"/>
      <c r="D11" s="23"/>
      <c r="E11" s="7"/>
      <c r="F11" s="13"/>
      <c r="G11" s="7"/>
      <c r="H11" s="31">
        <v>3</v>
      </c>
      <c r="I11" s="26">
        <v>1</v>
      </c>
    </row>
    <row r="12" spans="1:20" x14ac:dyDescent="0.2">
      <c r="A12" s="7"/>
      <c r="B12" s="7"/>
      <c r="C12" s="7"/>
      <c r="D12" s="23"/>
      <c r="E12" s="7"/>
      <c r="F12" s="13"/>
      <c r="G12" s="7"/>
      <c r="H12" s="31">
        <v>4</v>
      </c>
      <c r="I12" s="26">
        <v>1</v>
      </c>
    </row>
    <row r="13" spans="1:20" x14ac:dyDescent="0.2">
      <c r="A13" s="2" t="s">
        <v>62</v>
      </c>
      <c r="B13" s="2" t="s">
        <v>63</v>
      </c>
      <c r="C13" s="2">
        <v>4</v>
      </c>
      <c r="D13" s="23">
        <v>4</v>
      </c>
      <c r="E13" s="2" t="s">
        <v>31</v>
      </c>
      <c r="F13" s="13" t="s">
        <v>31</v>
      </c>
      <c r="G13" s="2" t="s">
        <v>640</v>
      </c>
      <c r="H13">
        <v>1</v>
      </c>
      <c r="I13" s="23"/>
      <c r="J13">
        <v>4</v>
      </c>
      <c r="K13" t="s">
        <v>724</v>
      </c>
    </row>
    <row r="14" spans="1:20" x14ac:dyDescent="0.2">
      <c r="A14" s="2"/>
      <c r="B14" s="2"/>
      <c r="C14" s="2"/>
      <c r="D14" s="23"/>
      <c r="E14" s="2"/>
      <c r="F14" s="13"/>
      <c r="G14" s="2"/>
      <c r="H14">
        <v>2</v>
      </c>
      <c r="I14" s="23"/>
    </row>
    <row r="15" spans="1:20" x14ac:dyDescent="0.2">
      <c r="A15" s="2"/>
      <c r="B15" s="2"/>
      <c r="C15" s="2"/>
      <c r="D15" s="23"/>
      <c r="E15" s="2"/>
      <c r="F15" s="13"/>
      <c r="G15" s="2"/>
      <c r="H15">
        <v>3</v>
      </c>
      <c r="I15" s="23"/>
    </row>
    <row r="16" spans="1:20" x14ac:dyDescent="0.2">
      <c r="A16" s="2"/>
      <c r="B16" s="2"/>
      <c r="C16" s="2"/>
      <c r="D16" s="23"/>
      <c r="E16" s="2"/>
      <c r="F16" s="13"/>
      <c r="G16" s="2"/>
      <c r="H16">
        <v>4</v>
      </c>
      <c r="I16" s="23"/>
    </row>
    <row r="17" spans="1:10" x14ac:dyDescent="0.2">
      <c r="A17" s="8" t="s">
        <v>66</v>
      </c>
      <c r="B17" s="8" t="s">
        <v>67</v>
      </c>
      <c r="C17" s="5"/>
      <c r="D17" s="24"/>
      <c r="E17" s="5"/>
      <c r="F17" s="15"/>
      <c r="G17" s="5"/>
      <c r="I17" s="24"/>
    </row>
    <row r="18" spans="1:10" x14ac:dyDescent="0.2">
      <c r="A18" s="5" t="s">
        <v>69</v>
      </c>
      <c r="B18" s="5" t="s">
        <v>70</v>
      </c>
      <c r="C18" s="5">
        <v>27</v>
      </c>
      <c r="D18" s="24">
        <v>27</v>
      </c>
      <c r="E18" s="5" t="s">
        <v>77</v>
      </c>
      <c r="F18" s="15" t="s">
        <v>31</v>
      </c>
      <c r="G18" s="5"/>
      <c r="H18">
        <v>1</v>
      </c>
      <c r="I18" s="23">
        <v>11</v>
      </c>
      <c r="J18">
        <v>8</v>
      </c>
    </row>
    <row r="19" spans="1:10" x14ac:dyDescent="0.2">
      <c r="A19" s="5"/>
      <c r="B19" s="5"/>
      <c r="C19" s="5"/>
      <c r="D19" s="24"/>
      <c r="E19" s="5"/>
      <c r="F19" s="15"/>
      <c r="G19" s="5"/>
      <c r="H19">
        <v>2</v>
      </c>
      <c r="I19" s="23">
        <v>6</v>
      </c>
    </row>
    <row r="20" spans="1:10" x14ac:dyDescent="0.2">
      <c r="A20" s="5"/>
      <c r="B20" s="5"/>
      <c r="C20" s="5"/>
      <c r="D20" s="24"/>
      <c r="E20" s="5"/>
      <c r="F20" s="15"/>
      <c r="G20" s="5"/>
      <c r="H20">
        <v>3</v>
      </c>
      <c r="I20" s="23">
        <v>1</v>
      </c>
    </row>
    <row r="21" spans="1:10" x14ac:dyDescent="0.2">
      <c r="A21" s="5"/>
      <c r="B21" s="5"/>
      <c r="C21" s="5"/>
      <c r="D21" s="24"/>
      <c r="E21" s="5"/>
      <c r="F21" s="15"/>
      <c r="G21" s="5"/>
      <c r="H21">
        <v>4</v>
      </c>
      <c r="I21" s="23">
        <v>1</v>
      </c>
    </row>
    <row r="22" spans="1:10" x14ac:dyDescent="0.2">
      <c r="A22" s="8" t="s">
        <v>83</v>
      </c>
      <c r="B22" s="8" t="s">
        <v>84</v>
      </c>
      <c r="C22" s="5"/>
      <c r="D22" s="24"/>
      <c r="E22" s="5"/>
      <c r="F22" s="15"/>
      <c r="G22" s="5"/>
      <c r="I22" s="24"/>
    </row>
    <row r="23" spans="1:10" x14ac:dyDescent="0.2">
      <c r="A23" s="1" t="s">
        <v>85</v>
      </c>
      <c r="B23" s="1" t="s">
        <v>86</v>
      </c>
      <c r="C23" s="1"/>
      <c r="D23" s="24">
        <v>4</v>
      </c>
      <c r="E23" s="1" t="s">
        <v>645</v>
      </c>
      <c r="F23" s="15" t="s">
        <v>31</v>
      </c>
      <c r="G23" s="1" t="s">
        <v>647</v>
      </c>
      <c r="H23">
        <v>1</v>
      </c>
      <c r="I23" s="23">
        <v>3</v>
      </c>
      <c r="J23" s="24"/>
    </row>
    <row r="24" spans="1:10" x14ac:dyDescent="0.2">
      <c r="A24" s="1"/>
      <c r="B24" s="1"/>
      <c r="C24" s="1"/>
      <c r="D24" s="24"/>
      <c r="E24" s="1"/>
      <c r="F24" s="15"/>
      <c r="G24" s="1"/>
      <c r="H24">
        <v>2</v>
      </c>
      <c r="I24" s="23">
        <v>1</v>
      </c>
      <c r="J24" s="24"/>
    </row>
    <row r="25" spans="1:10" x14ac:dyDescent="0.2">
      <c r="A25" s="8" t="s">
        <v>87</v>
      </c>
      <c r="B25" s="8" t="s">
        <v>88</v>
      </c>
      <c r="C25" s="5"/>
      <c r="D25" s="25" t="s">
        <v>31</v>
      </c>
      <c r="E25" s="8" t="s">
        <v>31</v>
      </c>
      <c r="F25" s="16" t="s">
        <v>31</v>
      </c>
      <c r="G25" s="8" t="s">
        <v>31</v>
      </c>
      <c r="I25" s="25" t="s">
        <v>31</v>
      </c>
    </row>
    <row r="26" spans="1:10" x14ac:dyDescent="0.2">
      <c r="A26" s="9" t="s">
        <v>66</v>
      </c>
      <c r="B26" s="8" t="s">
        <v>663</v>
      </c>
      <c r="C26" s="5"/>
      <c r="D26" s="25"/>
      <c r="E26" s="8"/>
      <c r="F26" s="16"/>
      <c r="G26" s="8"/>
      <c r="I26" s="25"/>
    </row>
    <row r="27" spans="1:10" x14ac:dyDescent="0.2">
      <c r="A27" s="7" t="s">
        <v>92</v>
      </c>
      <c r="B27" s="7" t="s">
        <v>93</v>
      </c>
      <c r="C27" s="7">
        <v>5</v>
      </c>
      <c r="D27" s="23">
        <v>1</v>
      </c>
      <c r="E27" s="7" t="s">
        <v>31</v>
      </c>
      <c r="F27" s="13" t="s">
        <v>31</v>
      </c>
      <c r="G27" s="7" t="s">
        <v>100</v>
      </c>
      <c r="H27">
        <v>2</v>
      </c>
      <c r="I27" s="23">
        <v>1</v>
      </c>
    </row>
    <row r="28" spans="1:10" x14ac:dyDescent="0.2">
      <c r="A28" s="7" t="s">
        <v>92</v>
      </c>
      <c r="B28" s="7" t="s">
        <v>93</v>
      </c>
      <c r="C28" s="7"/>
      <c r="D28" s="23">
        <v>1</v>
      </c>
      <c r="E28" s="7" t="s">
        <v>31</v>
      </c>
      <c r="F28" s="13" t="s">
        <v>31</v>
      </c>
      <c r="G28" s="7" t="s">
        <v>108</v>
      </c>
      <c r="H28">
        <v>1</v>
      </c>
      <c r="I28" s="23">
        <v>1</v>
      </c>
    </row>
    <row r="29" spans="1:10" x14ac:dyDescent="0.2">
      <c r="A29" s="7" t="s">
        <v>92</v>
      </c>
      <c r="B29" s="7" t="s">
        <v>93</v>
      </c>
      <c r="C29" s="7"/>
      <c r="D29" s="23">
        <v>1</v>
      </c>
      <c r="E29" s="7" t="s">
        <v>31</v>
      </c>
      <c r="F29" s="13" t="s">
        <v>31</v>
      </c>
      <c r="G29" s="7" t="s">
        <v>115</v>
      </c>
      <c r="H29">
        <v>2</v>
      </c>
      <c r="I29" s="23">
        <v>1</v>
      </c>
    </row>
    <row r="30" spans="1:10" x14ac:dyDescent="0.2">
      <c r="A30" s="7" t="s">
        <v>92</v>
      </c>
      <c r="B30" s="7" t="s">
        <v>93</v>
      </c>
      <c r="C30" s="7"/>
      <c r="D30" s="23">
        <v>1</v>
      </c>
      <c r="E30" s="7" t="s">
        <v>31</v>
      </c>
      <c r="F30" s="13" t="s">
        <v>31</v>
      </c>
      <c r="G30" s="7" t="s">
        <v>115</v>
      </c>
      <c r="H30">
        <v>2</v>
      </c>
      <c r="I30" s="23">
        <v>1</v>
      </c>
    </row>
    <row r="31" spans="1:10" x14ac:dyDescent="0.2">
      <c r="A31" s="7" t="s">
        <v>92</v>
      </c>
      <c r="B31" s="7" t="s">
        <v>93</v>
      </c>
      <c r="C31" s="7"/>
      <c r="D31" s="23">
        <v>1</v>
      </c>
      <c r="E31" s="7" t="s">
        <v>31</v>
      </c>
      <c r="F31" s="13" t="s">
        <v>31</v>
      </c>
      <c r="G31" s="7" t="s">
        <v>123</v>
      </c>
      <c r="H31">
        <v>1</v>
      </c>
      <c r="I31" s="23">
        <v>1</v>
      </c>
    </row>
    <row r="32" spans="1:10" x14ac:dyDescent="0.2">
      <c r="A32" s="7" t="s">
        <v>125</v>
      </c>
      <c r="B32" s="7" t="s">
        <v>126</v>
      </c>
      <c r="C32" s="7"/>
      <c r="D32" s="23" t="s">
        <v>31</v>
      </c>
      <c r="E32" s="7" t="s">
        <v>31</v>
      </c>
      <c r="F32" s="13" t="s">
        <v>31</v>
      </c>
      <c r="G32" s="7" t="s">
        <v>31</v>
      </c>
      <c r="I32" s="23" t="s">
        <v>31</v>
      </c>
    </row>
    <row r="33" spans="1:10" x14ac:dyDescent="0.2">
      <c r="A33" s="7" t="s">
        <v>129</v>
      </c>
      <c r="B33" s="7" t="s">
        <v>130</v>
      </c>
      <c r="C33" s="7">
        <v>9</v>
      </c>
      <c r="D33" s="23">
        <v>9</v>
      </c>
      <c r="E33" s="7" t="s">
        <v>31</v>
      </c>
      <c r="F33" s="13" t="s">
        <v>31</v>
      </c>
      <c r="G33" s="7" t="s">
        <v>31</v>
      </c>
      <c r="J33" s="23">
        <v>9</v>
      </c>
    </row>
    <row r="34" spans="1:10" x14ac:dyDescent="0.2">
      <c r="A34" s="5" t="s">
        <v>136</v>
      </c>
      <c r="B34" s="5" t="s">
        <v>137</v>
      </c>
      <c r="C34" s="5">
        <v>2</v>
      </c>
      <c r="D34" s="24">
        <v>1</v>
      </c>
      <c r="E34" s="5" t="s">
        <v>31</v>
      </c>
      <c r="F34" s="15" t="s">
        <v>31</v>
      </c>
      <c r="G34" s="5" t="s">
        <v>145</v>
      </c>
      <c r="H34">
        <v>1</v>
      </c>
      <c r="I34" s="24">
        <v>1</v>
      </c>
    </row>
    <row r="35" spans="1:10" x14ac:dyDescent="0.2">
      <c r="A35" s="5" t="s">
        <v>136</v>
      </c>
      <c r="B35" s="5" t="s">
        <v>137</v>
      </c>
      <c r="C35" s="5"/>
      <c r="D35" s="24">
        <v>1</v>
      </c>
      <c r="E35" s="5" t="s">
        <v>31</v>
      </c>
      <c r="F35" s="15" t="s">
        <v>31</v>
      </c>
      <c r="G35" s="5" t="s">
        <v>152</v>
      </c>
      <c r="H35">
        <v>1</v>
      </c>
      <c r="I35" s="24">
        <v>1</v>
      </c>
    </row>
    <row r="36" spans="1:10" x14ac:dyDescent="0.2">
      <c r="A36" s="5" t="s">
        <v>155</v>
      </c>
      <c r="B36" s="5" t="s">
        <v>156</v>
      </c>
      <c r="C36" s="5">
        <v>2</v>
      </c>
      <c r="D36" s="24">
        <v>1</v>
      </c>
      <c r="E36" s="5" t="s">
        <v>31</v>
      </c>
      <c r="F36" s="15" t="s">
        <v>31</v>
      </c>
      <c r="G36" s="5" t="s">
        <v>152</v>
      </c>
      <c r="H36">
        <v>1</v>
      </c>
      <c r="I36" s="24">
        <v>1</v>
      </c>
    </row>
    <row r="37" spans="1:10" x14ac:dyDescent="0.2">
      <c r="A37" s="5" t="s">
        <v>155</v>
      </c>
      <c r="B37" s="5" t="s">
        <v>156</v>
      </c>
      <c r="C37" s="5"/>
      <c r="D37" s="24">
        <v>1</v>
      </c>
      <c r="E37" s="5" t="s">
        <v>31</v>
      </c>
      <c r="F37" s="15" t="s">
        <v>31</v>
      </c>
      <c r="G37" s="5" t="s">
        <v>167</v>
      </c>
      <c r="H37">
        <v>2</v>
      </c>
      <c r="I37" s="24">
        <v>1</v>
      </c>
    </row>
    <row r="38" spans="1:10" x14ac:dyDescent="0.2">
      <c r="A38" s="8" t="s">
        <v>172</v>
      </c>
      <c r="B38" s="8" t="s">
        <v>173</v>
      </c>
      <c r="C38" s="5"/>
      <c r="D38" s="24"/>
      <c r="E38" s="5"/>
      <c r="F38" s="15"/>
      <c r="G38" s="5"/>
      <c r="I38" s="24"/>
    </row>
    <row r="39" spans="1:10" x14ac:dyDescent="0.2">
      <c r="A39" s="7" t="s">
        <v>174</v>
      </c>
      <c r="B39" s="7" t="s">
        <v>175</v>
      </c>
      <c r="C39" s="7">
        <v>21</v>
      </c>
      <c r="D39" s="23">
        <v>7</v>
      </c>
      <c r="E39" s="7" t="s">
        <v>31</v>
      </c>
      <c r="F39" s="13" t="s">
        <v>31</v>
      </c>
      <c r="G39" s="7" t="s">
        <v>31</v>
      </c>
      <c r="H39">
        <v>1</v>
      </c>
      <c r="I39" s="23">
        <v>10</v>
      </c>
    </row>
    <row r="40" spans="1:10" x14ac:dyDescent="0.2">
      <c r="A40" s="7" t="s">
        <v>174</v>
      </c>
      <c r="B40" s="7" t="s">
        <v>175</v>
      </c>
      <c r="C40" s="7"/>
      <c r="D40" s="23">
        <v>5</v>
      </c>
      <c r="E40" s="7" t="s">
        <v>31</v>
      </c>
      <c r="F40" s="13" t="s">
        <v>31</v>
      </c>
      <c r="G40" s="7" t="s">
        <v>31</v>
      </c>
      <c r="H40">
        <v>2</v>
      </c>
      <c r="I40" s="23">
        <v>1</v>
      </c>
    </row>
    <row r="41" spans="1:10" x14ac:dyDescent="0.2">
      <c r="A41" s="7" t="s">
        <v>174</v>
      </c>
      <c r="B41" s="7" t="s">
        <v>175</v>
      </c>
      <c r="C41" s="7"/>
      <c r="D41" s="23">
        <v>3</v>
      </c>
      <c r="E41" s="7" t="s">
        <v>31</v>
      </c>
      <c r="F41" s="13" t="s">
        <v>31</v>
      </c>
      <c r="G41" s="7" t="s">
        <v>31</v>
      </c>
      <c r="H41">
        <v>3</v>
      </c>
      <c r="I41" s="23">
        <v>1</v>
      </c>
    </row>
    <row r="42" spans="1:10" x14ac:dyDescent="0.2">
      <c r="A42" s="7" t="s">
        <v>174</v>
      </c>
      <c r="B42" s="7" t="s">
        <v>175</v>
      </c>
      <c r="C42" s="7"/>
      <c r="D42" s="23">
        <v>1</v>
      </c>
      <c r="E42" s="7" t="s">
        <v>31</v>
      </c>
      <c r="F42" s="13" t="s">
        <v>31</v>
      </c>
      <c r="G42" s="7" t="s">
        <v>31</v>
      </c>
      <c r="H42">
        <v>4</v>
      </c>
      <c r="I42" s="23">
        <v>9</v>
      </c>
    </row>
    <row r="43" spans="1:10" x14ac:dyDescent="0.2">
      <c r="A43" s="7" t="s">
        <v>174</v>
      </c>
      <c r="B43" s="7" t="s">
        <v>175</v>
      </c>
      <c r="C43" s="7"/>
      <c r="D43" s="23">
        <v>1</v>
      </c>
      <c r="E43" s="7" t="s">
        <v>31</v>
      </c>
      <c r="F43" s="13" t="s">
        <v>31</v>
      </c>
      <c r="G43" s="7" t="s">
        <v>31</v>
      </c>
      <c r="I43" s="23"/>
    </row>
    <row r="44" spans="1:10" x14ac:dyDescent="0.2">
      <c r="A44" s="7" t="s">
        <v>174</v>
      </c>
      <c r="B44" s="7" t="s">
        <v>175</v>
      </c>
      <c r="C44" s="7"/>
      <c r="D44" s="23">
        <v>1</v>
      </c>
      <c r="E44" s="7" t="s">
        <v>31</v>
      </c>
      <c r="F44" s="13" t="s">
        <v>31</v>
      </c>
      <c r="G44" s="7" t="s">
        <v>31</v>
      </c>
      <c r="I44" s="23"/>
    </row>
    <row r="45" spans="1:10" x14ac:dyDescent="0.2">
      <c r="A45" s="7" t="s">
        <v>174</v>
      </c>
      <c r="B45" s="7" t="s">
        <v>175</v>
      </c>
      <c r="C45" s="7"/>
      <c r="D45" s="23">
        <v>1</v>
      </c>
      <c r="E45" s="7" t="s">
        <v>31</v>
      </c>
      <c r="F45" s="13" t="s">
        <v>31</v>
      </c>
      <c r="G45" s="7" t="s">
        <v>31</v>
      </c>
      <c r="I45" s="23"/>
    </row>
    <row r="46" spans="1:10" x14ac:dyDescent="0.2">
      <c r="A46" s="7" t="s">
        <v>174</v>
      </c>
      <c r="B46" s="7" t="s">
        <v>175</v>
      </c>
      <c r="C46" s="7"/>
      <c r="D46" s="23">
        <v>1</v>
      </c>
      <c r="E46" s="7" t="s">
        <v>31</v>
      </c>
      <c r="F46" s="13" t="s">
        <v>31</v>
      </c>
      <c r="G46" s="7" t="s">
        <v>31</v>
      </c>
      <c r="I46" s="23"/>
    </row>
    <row r="47" spans="1:10" x14ac:dyDescent="0.2">
      <c r="A47" s="7" t="s">
        <v>174</v>
      </c>
      <c r="B47" s="7" t="s">
        <v>175</v>
      </c>
      <c r="C47" s="7"/>
      <c r="D47" s="23">
        <v>1</v>
      </c>
      <c r="E47" s="7" t="s">
        <v>31</v>
      </c>
      <c r="F47" s="13" t="s">
        <v>31</v>
      </c>
      <c r="G47" s="7" t="s">
        <v>31</v>
      </c>
      <c r="I47" s="23"/>
    </row>
    <row r="48" spans="1:10" x14ac:dyDescent="0.2">
      <c r="A48" s="7" t="s">
        <v>203</v>
      </c>
      <c r="B48" s="7" t="s">
        <v>204</v>
      </c>
      <c r="C48" s="7">
        <v>14</v>
      </c>
      <c r="D48" s="23">
        <v>1</v>
      </c>
      <c r="E48" s="7" t="s">
        <v>31</v>
      </c>
      <c r="F48" s="13" t="s">
        <v>31</v>
      </c>
      <c r="G48" s="7" t="s">
        <v>208</v>
      </c>
      <c r="H48">
        <v>1</v>
      </c>
      <c r="I48" s="23">
        <v>1</v>
      </c>
    </row>
    <row r="49" spans="1:11" x14ac:dyDescent="0.2">
      <c r="A49" s="7" t="s">
        <v>203</v>
      </c>
      <c r="B49" s="7" t="s">
        <v>204</v>
      </c>
      <c r="C49" s="7"/>
      <c r="D49" s="23">
        <v>1</v>
      </c>
      <c r="E49" s="7" t="s">
        <v>31</v>
      </c>
      <c r="F49" s="13" t="s">
        <v>31</v>
      </c>
      <c r="G49" s="7" t="s">
        <v>208</v>
      </c>
      <c r="H49">
        <v>1</v>
      </c>
      <c r="I49" s="23">
        <v>1</v>
      </c>
    </row>
    <row r="50" spans="1:11" x14ac:dyDescent="0.2">
      <c r="A50" s="7" t="s">
        <v>203</v>
      </c>
      <c r="B50" s="7" t="s">
        <v>204</v>
      </c>
      <c r="C50" s="7"/>
      <c r="D50" s="23">
        <v>1</v>
      </c>
      <c r="E50" s="7" t="s">
        <v>31</v>
      </c>
      <c r="F50" s="13" t="s">
        <v>31</v>
      </c>
      <c r="G50" s="7" t="s">
        <v>212</v>
      </c>
      <c r="H50">
        <v>4</v>
      </c>
      <c r="I50" s="23">
        <v>1</v>
      </c>
    </row>
    <row r="51" spans="1:11" x14ac:dyDescent="0.2">
      <c r="A51" s="7" t="s">
        <v>203</v>
      </c>
      <c r="B51" s="7" t="s">
        <v>204</v>
      </c>
      <c r="C51" s="7"/>
      <c r="D51" s="23">
        <v>1</v>
      </c>
      <c r="E51" s="7" t="s">
        <v>31</v>
      </c>
      <c r="F51" s="13" t="s">
        <v>31</v>
      </c>
      <c r="G51" s="7" t="s">
        <v>208</v>
      </c>
      <c r="H51">
        <v>1</v>
      </c>
      <c r="I51" s="23">
        <v>1</v>
      </c>
    </row>
    <row r="52" spans="1:11" x14ac:dyDescent="0.2">
      <c r="A52" s="7" t="s">
        <v>203</v>
      </c>
      <c r="B52" s="7" t="s">
        <v>204</v>
      </c>
      <c r="C52" s="7"/>
      <c r="D52" s="23">
        <v>1</v>
      </c>
      <c r="E52" s="7" t="s">
        <v>31</v>
      </c>
      <c r="F52" s="13" t="s">
        <v>31</v>
      </c>
      <c r="G52" s="7" t="s">
        <v>208</v>
      </c>
      <c r="H52">
        <v>1</v>
      </c>
      <c r="I52" s="23">
        <v>1</v>
      </c>
    </row>
    <row r="53" spans="1:11" x14ac:dyDescent="0.2">
      <c r="A53" s="7" t="s">
        <v>203</v>
      </c>
      <c r="B53" s="7" t="s">
        <v>204</v>
      </c>
      <c r="C53" s="7"/>
      <c r="D53" s="23">
        <v>1</v>
      </c>
      <c r="E53" s="7" t="s">
        <v>31</v>
      </c>
      <c r="F53" s="13" t="s">
        <v>31</v>
      </c>
      <c r="G53" s="7" t="s">
        <v>221</v>
      </c>
      <c r="H53">
        <v>3</v>
      </c>
      <c r="I53" s="23">
        <v>1</v>
      </c>
    </row>
    <row r="54" spans="1:11" x14ac:dyDescent="0.2">
      <c r="A54" s="7" t="s">
        <v>203</v>
      </c>
      <c r="B54" s="7" t="s">
        <v>204</v>
      </c>
      <c r="C54" s="7"/>
      <c r="D54" s="23">
        <v>1</v>
      </c>
      <c r="E54" s="7" t="s">
        <v>31</v>
      </c>
      <c r="F54" s="13" t="s">
        <v>31</v>
      </c>
      <c r="G54" s="7" t="s">
        <v>208</v>
      </c>
      <c r="H54">
        <v>1</v>
      </c>
      <c r="I54" s="23">
        <v>1</v>
      </c>
    </row>
    <row r="55" spans="1:11" x14ac:dyDescent="0.2">
      <c r="A55" s="7" t="s">
        <v>203</v>
      </c>
      <c r="B55" s="7" t="s">
        <v>204</v>
      </c>
      <c r="C55" s="7"/>
      <c r="D55" s="23">
        <v>1</v>
      </c>
      <c r="E55" s="7" t="s">
        <v>31</v>
      </c>
      <c r="F55" s="13" t="s">
        <v>31</v>
      </c>
      <c r="G55" s="7" t="s">
        <v>208</v>
      </c>
      <c r="H55">
        <v>1</v>
      </c>
      <c r="I55" s="23">
        <v>1</v>
      </c>
    </row>
    <row r="56" spans="1:11" x14ac:dyDescent="0.2">
      <c r="A56" s="7" t="s">
        <v>203</v>
      </c>
      <c r="B56" s="7" t="s">
        <v>204</v>
      </c>
      <c r="C56" s="7"/>
      <c r="D56" s="23">
        <v>1</v>
      </c>
      <c r="E56" s="7" t="s">
        <v>31</v>
      </c>
      <c r="F56" s="13" t="s">
        <v>31</v>
      </c>
      <c r="G56" s="7" t="s">
        <v>208</v>
      </c>
      <c r="H56">
        <v>1</v>
      </c>
      <c r="I56" s="23">
        <v>1</v>
      </c>
    </row>
    <row r="57" spans="1:11" x14ac:dyDescent="0.2">
      <c r="A57" s="7" t="s">
        <v>203</v>
      </c>
      <c r="B57" s="7" t="s">
        <v>204</v>
      </c>
      <c r="C57" s="7"/>
      <c r="D57" s="23">
        <v>1</v>
      </c>
      <c r="E57" s="7" t="s">
        <v>31</v>
      </c>
      <c r="F57" s="13" t="s">
        <v>31</v>
      </c>
      <c r="G57" s="7" t="s">
        <v>228</v>
      </c>
      <c r="H57">
        <v>2</v>
      </c>
      <c r="I57" s="23">
        <v>1</v>
      </c>
    </row>
    <row r="58" spans="1:11" x14ac:dyDescent="0.2">
      <c r="A58" s="7" t="s">
        <v>203</v>
      </c>
      <c r="B58" s="7" t="s">
        <v>204</v>
      </c>
      <c r="C58" s="7"/>
      <c r="D58" s="23">
        <v>1</v>
      </c>
      <c r="E58" s="7" t="s">
        <v>31</v>
      </c>
      <c r="F58" s="13" t="s">
        <v>31</v>
      </c>
      <c r="G58" s="7" t="s">
        <v>208</v>
      </c>
      <c r="H58">
        <v>1</v>
      </c>
      <c r="I58" s="23">
        <v>1</v>
      </c>
    </row>
    <row r="59" spans="1:11" x14ac:dyDescent="0.2">
      <c r="A59" s="7" t="s">
        <v>203</v>
      </c>
      <c r="B59" s="7" t="s">
        <v>204</v>
      </c>
      <c r="C59" s="7"/>
      <c r="D59" s="23">
        <v>1</v>
      </c>
      <c r="E59" s="7" t="s">
        <v>31</v>
      </c>
      <c r="F59" s="13" t="s">
        <v>31</v>
      </c>
      <c r="G59" s="7" t="s">
        <v>208</v>
      </c>
      <c r="H59">
        <v>1</v>
      </c>
      <c r="I59" s="23">
        <v>1</v>
      </c>
    </row>
    <row r="60" spans="1:11" x14ac:dyDescent="0.2">
      <c r="A60" s="7" t="s">
        <v>203</v>
      </c>
      <c r="B60" s="7" t="s">
        <v>204</v>
      </c>
      <c r="C60" s="7"/>
      <c r="D60" s="23">
        <v>1</v>
      </c>
      <c r="E60" s="7" t="s">
        <v>31</v>
      </c>
      <c r="F60" s="13" t="s">
        <v>31</v>
      </c>
      <c r="G60" s="7" t="s">
        <v>208</v>
      </c>
      <c r="H60">
        <v>1</v>
      </c>
      <c r="I60" s="23">
        <v>1</v>
      </c>
    </row>
    <row r="61" spans="1:11" x14ac:dyDescent="0.2">
      <c r="A61" s="7" t="s">
        <v>203</v>
      </c>
      <c r="B61" s="7" t="s">
        <v>204</v>
      </c>
      <c r="C61" s="7"/>
      <c r="D61" s="23">
        <v>1</v>
      </c>
      <c r="E61" s="7" t="s">
        <v>31</v>
      </c>
      <c r="F61" s="13" t="s">
        <v>31</v>
      </c>
      <c r="G61" s="7" t="s">
        <v>208</v>
      </c>
      <c r="H61">
        <v>1</v>
      </c>
      <c r="I61" s="23">
        <v>1</v>
      </c>
    </row>
    <row r="62" spans="1:11" x14ac:dyDescent="0.2">
      <c r="A62" s="7" t="s">
        <v>235</v>
      </c>
      <c r="B62" s="7" t="s">
        <v>236</v>
      </c>
      <c r="C62" s="7">
        <v>46</v>
      </c>
      <c r="D62" s="23">
        <v>14</v>
      </c>
      <c r="E62" s="7" t="s">
        <v>31</v>
      </c>
      <c r="F62" s="13" t="s">
        <v>31</v>
      </c>
      <c r="G62" s="7" t="s">
        <v>238</v>
      </c>
      <c r="H62">
        <v>1</v>
      </c>
      <c r="I62" s="23">
        <v>9</v>
      </c>
      <c r="J62">
        <v>17</v>
      </c>
      <c r="K62" s="27"/>
    </row>
    <row r="63" spans="1:11" x14ac:dyDescent="0.2">
      <c r="A63" s="7" t="s">
        <v>235</v>
      </c>
      <c r="B63" s="7" t="s">
        <v>236</v>
      </c>
      <c r="C63" s="7"/>
      <c r="D63" s="23">
        <v>8</v>
      </c>
      <c r="E63" s="7" t="s">
        <v>31</v>
      </c>
      <c r="F63" s="13" t="s">
        <v>31</v>
      </c>
      <c r="G63" s="7" t="s">
        <v>242</v>
      </c>
      <c r="H63">
        <v>2</v>
      </c>
      <c r="I63" s="23">
        <v>13</v>
      </c>
    </row>
    <row r="64" spans="1:11" x14ac:dyDescent="0.2">
      <c r="A64" s="7" t="s">
        <v>235</v>
      </c>
      <c r="B64" s="7" t="s">
        <v>236</v>
      </c>
      <c r="C64" s="7"/>
      <c r="D64" s="23">
        <v>8</v>
      </c>
      <c r="E64" s="7" t="s">
        <v>31</v>
      </c>
      <c r="F64" s="13" t="s">
        <v>31</v>
      </c>
      <c r="G64" s="7" t="s">
        <v>244</v>
      </c>
      <c r="H64">
        <v>3</v>
      </c>
      <c r="I64" s="23">
        <v>2</v>
      </c>
    </row>
    <row r="65" spans="1:11" x14ac:dyDescent="0.2">
      <c r="A65" s="7" t="s">
        <v>235</v>
      </c>
      <c r="B65" s="7" t="s">
        <v>236</v>
      </c>
      <c r="C65" s="7"/>
      <c r="D65" s="23">
        <v>5</v>
      </c>
      <c r="E65" s="7" t="s">
        <v>31</v>
      </c>
      <c r="F65" s="13" t="s">
        <v>31</v>
      </c>
      <c r="G65" s="7" t="s">
        <v>246</v>
      </c>
      <c r="H65">
        <v>4</v>
      </c>
      <c r="I65" s="23">
        <v>5</v>
      </c>
    </row>
    <row r="66" spans="1:11" x14ac:dyDescent="0.2">
      <c r="A66" s="7" t="s">
        <v>235</v>
      </c>
      <c r="B66" s="7" t="s">
        <v>236</v>
      </c>
      <c r="C66" s="7"/>
      <c r="D66" s="23">
        <v>11</v>
      </c>
      <c r="E66" s="7" t="s">
        <v>31</v>
      </c>
      <c r="F66" s="13" t="s">
        <v>31</v>
      </c>
      <c r="G66" s="7" t="s">
        <v>31</v>
      </c>
      <c r="I66" s="23"/>
    </row>
    <row r="67" spans="1:11" x14ac:dyDescent="0.2">
      <c r="A67" s="1" t="s">
        <v>248</v>
      </c>
      <c r="B67" s="1" t="s">
        <v>249</v>
      </c>
      <c r="C67" s="1">
        <v>25</v>
      </c>
      <c r="D67" s="24">
        <v>25</v>
      </c>
      <c r="E67" s="1" t="s">
        <v>653</v>
      </c>
      <c r="F67" s="15" t="s">
        <v>31</v>
      </c>
      <c r="G67" s="1" t="s">
        <v>654</v>
      </c>
      <c r="H67">
        <v>2</v>
      </c>
      <c r="I67" s="24">
        <v>24</v>
      </c>
    </row>
    <row r="68" spans="1:11" x14ac:dyDescent="0.2">
      <c r="A68" s="1"/>
      <c r="B68" s="1"/>
      <c r="C68" s="1"/>
      <c r="D68" s="24"/>
      <c r="E68" s="1"/>
      <c r="F68" s="15"/>
      <c r="G68" s="1"/>
      <c r="H68">
        <v>3</v>
      </c>
      <c r="I68" s="24">
        <v>1</v>
      </c>
    </row>
    <row r="69" spans="1:11" x14ac:dyDescent="0.2">
      <c r="A69" s="10" t="s">
        <v>250</v>
      </c>
      <c r="B69" s="10" t="s">
        <v>251</v>
      </c>
      <c r="C69" s="10"/>
      <c r="D69" s="26">
        <v>9</v>
      </c>
      <c r="E69" s="10" t="s">
        <v>31</v>
      </c>
      <c r="F69" s="17" t="s">
        <v>31</v>
      </c>
      <c r="G69" s="10" t="s">
        <v>258</v>
      </c>
      <c r="I69" s="26">
        <v>9</v>
      </c>
    </row>
    <row r="70" spans="1:11" x14ac:dyDescent="0.2">
      <c r="A70" s="10" t="s">
        <v>264</v>
      </c>
      <c r="B70" s="10" t="s">
        <v>265</v>
      </c>
      <c r="C70" s="10">
        <v>30</v>
      </c>
      <c r="D70" s="26">
        <v>7</v>
      </c>
      <c r="E70" s="10" t="s">
        <v>31</v>
      </c>
      <c r="F70" s="17" t="s">
        <v>31</v>
      </c>
      <c r="G70" s="10" t="s">
        <v>268</v>
      </c>
      <c r="H70" s="31"/>
      <c r="I70" s="26">
        <v>7</v>
      </c>
    </row>
    <row r="71" spans="1:11" x14ac:dyDescent="0.2">
      <c r="A71" s="10" t="s">
        <v>264</v>
      </c>
      <c r="B71" s="10" t="s">
        <v>265</v>
      </c>
      <c r="C71" s="10"/>
      <c r="D71" s="26">
        <v>8</v>
      </c>
      <c r="E71" s="10" t="s">
        <v>31</v>
      </c>
      <c r="F71" s="17" t="s">
        <v>31</v>
      </c>
      <c r="G71" s="10" t="s">
        <v>272</v>
      </c>
      <c r="H71" s="31"/>
      <c r="I71" s="26">
        <v>8</v>
      </c>
    </row>
    <row r="72" spans="1:11" x14ac:dyDescent="0.2">
      <c r="A72" s="10" t="s">
        <v>264</v>
      </c>
      <c r="B72" s="10" t="s">
        <v>265</v>
      </c>
      <c r="C72" s="10"/>
      <c r="D72" s="26">
        <v>6</v>
      </c>
      <c r="E72" s="10" t="s">
        <v>31</v>
      </c>
      <c r="F72" s="17" t="s">
        <v>31</v>
      </c>
      <c r="G72" s="10" t="s">
        <v>274</v>
      </c>
      <c r="H72" s="31"/>
      <c r="I72" s="26">
        <v>6</v>
      </c>
    </row>
    <row r="73" spans="1:11" x14ac:dyDescent="0.2">
      <c r="A73" s="10" t="s">
        <v>264</v>
      </c>
      <c r="B73" s="10" t="s">
        <v>265</v>
      </c>
      <c r="C73" s="10"/>
      <c r="D73" s="26">
        <v>3</v>
      </c>
      <c r="E73" s="10" t="s">
        <v>31</v>
      </c>
      <c r="F73" s="17" t="s">
        <v>31</v>
      </c>
      <c r="G73" s="10" t="s">
        <v>274</v>
      </c>
      <c r="H73" s="31"/>
      <c r="I73" s="26">
        <v>3</v>
      </c>
    </row>
    <row r="74" spans="1:11" x14ac:dyDescent="0.2">
      <c r="A74" s="10" t="s">
        <v>264</v>
      </c>
      <c r="B74" s="10" t="s">
        <v>265</v>
      </c>
      <c r="C74" s="10"/>
      <c r="D74" s="26">
        <v>3</v>
      </c>
      <c r="E74" s="10" t="s">
        <v>31</v>
      </c>
      <c r="F74" s="17" t="s">
        <v>31</v>
      </c>
      <c r="G74" s="10" t="s">
        <v>277</v>
      </c>
      <c r="H74" s="31"/>
      <c r="I74" s="26">
        <v>3</v>
      </c>
    </row>
    <row r="75" spans="1:11" x14ac:dyDescent="0.2">
      <c r="A75" s="10" t="s">
        <v>264</v>
      </c>
      <c r="B75" s="10" t="s">
        <v>265</v>
      </c>
      <c r="C75" s="10"/>
      <c r="D75" s="26">
        <v>2</v>
      </c>
      <c r="E75" s="10" t="s">
        <v>31</v>
      </c>
      <c r="F75" s="17" t="s">
        <v>31</v>
      </c>
      <c r="G75" s="10" t="s">
        <v>279</v>
      </c>
      <c r="H75" s="31"/>
      <c r="I75" s="26">
        <v>2</v>
      </c>
    </row>
    <row r="76" spans="1:11" x14ac:dyDescent="0.2">
      <c r="A76" s="10" t="s">
        <v>264</v>
      </c>
      <c r="B76" s="10" t="s">
        <v>265</v>
      </c>
      <c r="C76" s="10"/>
      <c r="D76" s="26">
        <v>1</v>
      </c>
      <c r="E76" s="10" t="s">
        <v>31</v>
      </c>
      <c r="F76" s="17" t="s">
        <v>31</v>
      </c>
      <c r="G76" s="10" t="s">
        <v>281</v>
      </c>
      <c r="H76" s="31"/>
      <c r="I76" s="26">
        <v>1</v>
      </c>
      <c r="K76" t="s">
        <v>750</v>
      </c>
    </row>
    <row r="77" spans="1:11" x14ac:dyDescent="0.2">
      <c r="A77" s="10" t="s">
        <v>282</v>
      </c>
      <c r="B77" s="10" t="s">
        <v>283</v>
      </c>
      <c r="C77" s="10">
        <v>46</v>
      </c>
      <c r="D77" s="23">
        <v>1</v>
      </c>
      <c r="E77" s="10" t="s">
        <v>285</v>
      </c>
      <c r="F77" s="17" t="s">
        <v>737</v>
      </c>
      <c r="G77" s="10">
        <v>6</v>
      </c>
      <c r="I77" s="26">
        <v>1</v>
      </c>
      <c r="K77">
        <v>7</v>
      </c>
    </row>
    <row r="78" spans="1:11" x14ac:dyDescent="0.2">
      <c r="A78" s="10" t="s">
        <v>282</v>
      </c>
      <c r="B78" s="10" t="s">
        <v>283</v>
      </c>
      <c r="C78" s="10"/>
      <c r="D78" s="23">
        <v>1</v>
      </c>
      <c r="E78" s="10" t="s">
        <v>285</v>
      </c>
      <c r="F78" s="17" t="s">
        <v>31</v>
      </c>
      <c r="G78" s="10" t="s">
        <v>31</v>
      </c>
      <c r="I78" s="26">
        <v>1</v>
      </c>
    </row>
    <row r="79" spans="1:11" x14ac:dyDescent="0.2">
      <c r="A79" s="10" t="s">
        <v>282</v>
      </c>
      <c r="B79" s="10" t="s">
        <v>283</v>
      </c>
      <c r="C79" s="10"/>
      <c r="D79" s="23">
        <v>1</v>
      </c>
      <c r="E79" s="10" t="s">
        <v>285</v>
      </c>
      <c r="F79" s="17" t="s">
        <v>738</v>
      </c>
      <c r="G79" s="10">
        <v>10</v>
      </c>
      <c r="I79" s="26">
        <v>1</v>
      </c>
      <c r="K79">
        <v>10</v>
      </c>
    </row>
    <row r="80" spans="1:11" x14ac:dyDescent="0.2">
      <c r="A80" s="10" t="s">
        <v>282</v>
      </c>
      <c r="B80" s="10" t="s">
        <v>283</v>
      </c>
      <c r="C80" s="10"/>
      <c r="D80" s="23">
        <v>1</v>
      </c>
      <c r="E80" s="10" t="s">
        <v>285</v>
      </c>
      <c r="F80" s="17" t="s">
        <v>31</v>
      </c>
      <c r="G80" s="10" t="s">
        <v>31</v>
      </c>
      <c r="I80" s="26">
        <v>1</v>
      </c>
    </row>
    <row r="81" spans="1:11" x14ac:dyDescent="0.2">
      <c r="A81" s="10" t="s">
        <v>282</v>
      </c>
      <c r="B81" s="10" t="s">
        <v>283</v>
      </c>
      <c r="C81" s="10"/>
      <c r="D81" s="23">
        <v>1</v>
      </c>
      <c r="E81" s="10" t="s">
        <v>285</v>
      </c>
      <c r="F81" s="17" t="s">
        <v>739</v>
      </c>
      <c r="G81" s="10" t="s">
        <v>299</v>
      </c>
      <c r="I81" s="26">
        <v>1</v>
      </c>
      <c r="K81" s="6">
        <v>9</v>
      </c>
    </row>
    <row r="82" spans="1:11" x14ac:dyDescent="0.2">
      <c r="A82" s="10" t="s">
        <v>282</v>
      </c>
      <c r="B82" s="10" t="s">
        <v>283</v>
      </c>
      <c r="C82" s="10"/>
      <c r="D82" s="23">
        <v>1</v>
      </c>
      <c r="E82" s="10" t="s">
        <v>285</v>
      </c>
      <c r="F82" s="17" t="s">
        <v>740</v>
      </c>
      <c r="G82" s="10" t="s">
        <v>296</v>
      </c>
      <c r="I82" s="26">
        <v>1</v>
      </c>
      <c r="K82" s="6">
        <v>6</v>
      </c>
    </row>
    <row r="83" spans="1:11" x14ac:dyDescent="0.2">
      <c r="A83" s="10" t="s">
        <v>282</v>
      </c>
      <c r="B83" s="10" t="s">
        <v>283</v>
      </c>
      <c r="C83" s="10"/>
      <c r="D83" s="23">
        <v>1</v>
      </c>
      <c r="E83" s="10" t="s">
        <v>285</v>
      </c>
      <c r="F83" s="17" t="s">
        <v>740</v>
      </c>
      <c r="G83" s="10" t="s">
        <v>301</v>
      </c>
      <c r="I83" s="26">
        <v>1</v>
      </c>
      <c r="K83" s="6">
        <v>6</v>
      </c>
    </row>
    <row r="84" spans="1:11" x14ac:dyDescent="0.2">
      <c r="A84" s="10" t="s">
        <v>282</v>
      </c>
      <c r="B84" s="10" t="s">
        <v>283</v>
      </c>
      <c r="C84" s="10"/>
      <c r="D84" s="23">
        <v>1</v>
      </c>
      <c r="E84" s="10" t="s">
        <v>285</v>
      </c>
      <c r="F84" s="17" t="s">
        <v>741</v>
      </c>
      <c r="G84" s="10" t="s">
        <v>296</v>
      </c>
      <c r="I84" s="26">
        <v>1</v>
      </c>
      <c r="K84" s="6">
        <v>8</v>
      </c>
    </row>
    <row r="85" spans="1:11" x14ac:dyDescent="0.2">
      <c r="A85" s="10" t="s">
        <v>282</v>
      </c>
      <c r="B85" s="10" t="s">
        <v>283</v>
      </c>
      <c r="C85" s="10"/>
      <c r="D85" s="23">
        <v>1</v>
      </c>
      <c r="E85" s="10" t="s">
        <v>285</v>
      </c>
      <c r="F85" s="17" t="s">
        <v>738</v>
      </c>
      <c r="G85" s="10" t="s">
        <v>303</v>
      </c>
      <c r="I85" s="26">
        <v>1</v>
      </c>
      <c r="K85" s="6">
        <v>10</v>
      </c>
    </row>
    <row r="86" spans="1:11" x14ac:dyDescent="0.2">
      <c r="A86" s="10" t="s">
        <v>282</v>
      </c>
      <c r="B86" s="10" t="s">
        <v>283</v>
      </c>
      <c r="C86" s="10"/>
      <c r="D86" s="23">
        <v>1</v>
      </c>
      <c r="E86" s="10" t="s">
        <v>285</v>
      </c>
      <c r="F86" s="17" t="s">
        <v>739</v>
      </c>
      <c r="G86" s="10" t="s">
        <v>304</v>
      </c>
      <c r="I86" s="26">
        <v>1</v>
      </c>
      <c r="K86" s="6">
        <v>9</v>
      </c>
    </row>
    <row r="87" spans="1:11" x14ac:dyDescent="0.2">
      <c r="A87" s="10" t="s">
        <v>282</v>
      </c>
      <c r="B87" s="10" t="s">
        <v>283</v>
      </c>
      <c r="C87" s="10"/>
      <c r="D87" s="23">
        <v>1</v>
      </c>
      <c r="E87" s="10" t="s">
        <v>285</v>
      </c>
      <c r="F87" s="17" t="s">
        <v>738</v>
      </c>
      <c r="G87" s="10" t="s">
        <v>296</v>
      </c>
      <c r="I87" s="26">
        <v>1</v>
      </c>
      <c r="K87" s="6">
        <v>10</v>
      </c>
    </row>
    <row r="88" spans="1:11" x14ac:dyDescent="0.2">
      <c r="A88" s="10" t="s">
        <v>282</v>
      </c>
      <c r="B88" s="10" t="s">
        <v>283</v>
      </c>
      <c r="C88" s="10"/>
      <c r="D88" s="23">
        <v>1</v>
      </c>
      <c r="E88" s="10" t="s">
        <v>285</v>
      </c>
      <c r="F88" s="17" t="s">
        <v>738</v>
      </c>
      <c r="G88" s="10" t="s">
        <v>305</v>
      </c>
      <c r="I88" s="26">
        <v>1</v>
      </c>
      <c r="K88" s="6">
        <v>10</v>
      </c>
    </row>
    <row r="89" spans="1:11" x14ac:dyDescent="0.2">
      <c r="A89" s="10" t="s">
        <v>282</v>
      </c>
      <c r="B89" s="10" t="s">
        <v>283</v>
      </c>
      <c r="C89" s="10"/>
      <c r="D89" s="23">
        <v>1</v>
      </c>
      <c r="E89" s="10" t="s">
        <v>285</v>
      </c>
      <c r="F89" s="17" t="s">
        <v>738</v>
      </c>
      <c r="G89" s="10" t="s">
        <v>309</v>
      </c>
      <c r="I89" s="26">
        <v>1</v>
      </c>
      <c r="K89" s="6">
        <v>10</v>
      </c>
    </row>
    <row r="90" spans="1:11" x14ac:dyDescent="0.2">
      <c r="A90" s="10" t="s">
        <v>282</v>
      </c>
      <c r="B90" s="10" t="s">
        <v>283</v>
      </c>
      <c r="C90" s="10"/>
      <c r="D90" s="23">
        <v>1</v>
      </c>
      <c r="E90" s="10" t="s">
        <v>285</v>
      </c>
      <c r="F90" s="17" t="s">
        <v>739</v>
      </c>
      <c r="G90" s="10" t="s">
        <v>299</v>
      </c>
      <c r="I90" s="26">
        <v>1</v>
      </c>
      <c r="K90" s="6">
        <v>9</v>
      </c>
    </row>
    <row r="91" spans="1:11" x14ac:dyDescent="0.2">
      <c r="A91" s="10" t="s">
        <v>282</v>
      </c>
      <c r="B91" s="10" t="s">
        <v>283</v>
      </c>
      <c r="C91" s="10"/>
      <c r="D91" s="23">
        <v>1</v>
      </c>
      <c r="E91" s="10" t="s">
        <v>285</v>
      </c>
      <c r="F91" s="17" t="s">
        <v>738</v>
      </c>
      <c r="G91" s="10" t="s">
        <v>310</v>
      </c>
      <c r="I91" s="26">
        <v>1</v>
      </c>
      <c r="K91" s="6">
        <v>10</v>
      </c>
    </row>
    <row r="92" spans="1:11" x14ac:dyDescent="0.2">
      <c r="A92" s="10" t="s">
        <v>282</v>
      </c>
      <c r="B92" s="10" t="s">
        <v>283</v>
      </c>
      <c r="C92" s="10"/>
      <c r="D92" s="23">
        <v>1</v>
      </c>
      <c r="E92" s="10" t="s">
        <v>285</v>
      </c>
      <c r="F92" s="17" t="s">
        <v>741</v>
      </c>
      <c r="G92" s="10" t="s">
        <v>311</v>
      </c>
      <c r="I92" s="26">
        <v>1</v>
      </c>
      <c r="K92" s="6">
        <v>8</v>
      </c>
    </row>
    <row r="93" spans="1:11" x14ac:dyDescent="0.2">
      <c r="A93" s="10" t="s">
        <v>282</v>
      </c>
      <c r="B93" s="10" t="s">
        <v>283</v>
      </c>
      <c r="C93" s="10"/>
      <c r="D93" s="23">
        <v>1</v>
      </c>
      <c r="E93" s="10" t="s">
        <v>285</v>
      </c>
      <c r="F93" s="17" t="s">
        <v>739</v>
      </c>
      <c r="G93" s="10" t="s">
        <v>312</v>
      </c>
      <c r="I93" s="26">
        <v>1</v>
      </c>
      <c r="K93" s="6">
        <v>9</v>
      </c>
    </row>
    <row r="94" spans="1:11" x14ac:dyDescent="0.2">
      <c r="A94" s="10" t="s">
        <v>282</v>
      </c>
      <c r="B94" s="10" t="s">
        <v>283</v>
      </c>
      <c r="C94" s="10"/>
      <c r="D94" s="23">
        <v>1</v>
      </c>
      <c r="E94" s="10" t="s">
        <v>285</v>
      </c>
      <c r="F94" s="17" t="s">
        <v>31</v>
      </c>
      <c r="G94" s="10" t="s">
        <v>31</v>
      </c>
      <c r="I94" s="26">
        <v>1</v>
      </c>
    </row>
    <row r="95" spans="1:11" x14ac:dyDescent="0.2">
      <c r="A95" s="10" t="s">
        <v>282</v>
      </c>
      <c r="B95" s="10" t="s">
        <v>283</v>
      </c>
      <c r="C95" s="10"/>
      <c r="D95" s="23">
        <v>1</v>
      </c>
      <c r="E95" s="10" t="s">
        <v>285</v>
      </c>
      <c r="F95" s="17" t="s">
        <v>738</v>
      </c>
      <c r="G95" s="10" t="s">
        <v>313</v>
      </c>
      <c r="I95" s="26">
        <v>1</v>
      </c>
      <c r="K95">
        <v>10</v>
      </c>
    </row>
    <row r="96" spans="1:11" x14ac:dyDescent="0.2">
      <c r="A96" s="10" t="s">
        <v>282</v>
      </c>
      <c r="B96" s="10" t="s">
        <v>283</v>
      </c>
      <c r="C96" s="10"/>
      <c r="D96" s="23">
        <v>1</v>
      </c>
      <c r="E96" s="10" t="s">
        <v>285</v>
      </c>
      <c r="F96" s="17" t="s">
        <v>31</v>
      </c>
      <c r="G96" s="10" t="s">
        <v>31</v>
      </c>
      <c r="I96" s="26">
        <v>1</v>
      </c>
    </row>
    <row r="97" spans="1:11" x14ac:dyDescent="0.2">
      <c r="A97" s="10" t="s">
        <v>282</v>
      </c>
      <c r="B97" s="10" t="s">
        <v>283</v>
      </c>
      <c r="C97" s="10"/>
      <c r="D97" s="23">
        <v>1</v>
      </c>
      <c r="E97" s="10" t="s">
        <v>285</v>
      </c>
      <c r="F97" s="17" t="s">
        <v>741</v>
      </c>
      <c r="G97" s="10" t="s">
        <v>305</v>
      </c>
      <c r="I97" s="26">
        <v>1</v>
      </c>
      <c r="K97">
        <v>8</v>
      </c>
    </row>
    <row r="98" spans="1:11" x14ac:dyDescent="0.2">
      <c r="A98" s="10" t="s">
        <v>282</v>
      </c>
      <c r="B98" s="10" t="s">
        <v>283</v>
      </c>
      <c r="C98" s="10"/>
      <c r="D98" s="23">
        <v>1</v>
      </c>
      <c r="E98" s="10" t="s">
        <v>285</v>
      </c>
      <c r="F98" s="17" t="s">
        <v>738</v>
      </c>
      <c r="G98" s="10" t="s">
        <v>314</v>
      </c>
      <c r="I98" s="26">
        <v>1</v>
      </c>
      <c r="K98">
        <v>10</v>
      </c>
    </row>
    <row r="99" spans="1:11" x14ac:dyDescent="0.2">
      <c r="A99" s="10" t="s">
        <v>282</v>
      </c>
      <c r="B99" s="10" t="s">
        <v>283</v>
      </c>
      <c r="C99" s="10"/>
      <c r="D99" s="23">
        <v>1</v>
      </c>
      <c r="E99" s="10" t="s">
        <v>285</v>
      </c>
      <c r="F99" s="17" t="s">
        <v>739</v>
      </c>
      <c r="G99" s="10" t="s">
        <v>314</v>
      </c>
      <c r="I99" s="26">
        <v>1</v>
      </c>
      <c r="K99">
        <v>9</v>
      </c>
    </row>
    <row r="100" spans="1:11" x14ac:dyDescent="0.2">
      <c r="A100" s="10" t="s">
        <v>282</v>
      </c>
      <c r="B100" s="10" t="s">
        <v>283</v>
      </c>
      <c r="C100" s="10"/>
      <c r="D100" s="23">
        <v>1</v>
      </c>
      <c r="E100" s="10" t="s">
        <v>285</v>
      </c>
      <c r="F100" s="17" t="s">
        <v>738</v>
      </c>
      <c r="G100" s="10" t="s">
        <v>315</v>
      </c>
      <c r="I100" s="26">
        <v>1</v>
      </c>
      <c r="K100">
        <v>10</v>
      </c>
    </row>
    <row r="101" spans="1:11" x14ac:dyDescent="0.2">
      <c r="A101" s="10" t="s">
        <v>282</v>
      </c>
      <c r="B101" s="10" t="s">
        <v>283</v>
      </c>
      <c r="C101" s="10"/>
      <c r="D101" s="23">
        <v>1</v>
      </c>
      <c r="E101" s="10" t="s">
        <v>285</v>
      </c>
      <c r="F101" s="17" t="s">
        <v>738</v>
      </c>
      <c r="G101" s="10" t="s">
        <v>316</v>
      </c>
      <c r="I101" s="26">
        <v>1</v>
      </c>
      <c r="K101">
        <v>10</v>
      </c>
    </row>
    <row r="102" spans="1:11" x14ac:dyDescent="0.2">
      <c r="A102" s="10" t="s">
        <v>282</v>
      </c>
      <c r="B102" s="10" t="s">
        <v>283</v>
      </c>
      <c r="C102" s="10"/>
      <c r="D102" s="23">
        <v>1</v>
      </c>
      <c r="E102" s="10" t="s">
        <v>285</v>
      </c>
      <c r="F102" s="17" t="s">
        <v>738</v>
      </c>
      <c r="G102" s="10" t="s">
        <v>317</v>
      </c>
      <c r="I102" s="26">
        <v>1</v>
      </c>
      <c r="K102">
        <v>10</v>
      </c>
    </row>
    <row r="103" spans="1:11" x14ac:dyDescent="0.2">
      <c r="A103" s="10" t="s">
        <v>282</v>
      </c>
      <c r="B103" s="10" t="s">
        <v>283</v>
      </c>
      <c r="C103" s="10"/>
      <c r="D103" s="23">
        <v>1</v>
      </c>
      <c r="E103" s="10" t="s">
        <v>285</v>
      </c>
      <c r="F103" s="17" t="s">
        <v>741</v>
      </c>
      <c r="G103" s="10" t="s">
        <v>296</v>
      </c>
      <c r="I103" s="26">
        <v>1</v>
      </c>
      <c r="K103">
        <v>8</v>
      </c>
    </row>
    <row r="104" spans="1:11" x14ac:dyDescent="0.2">
      <c r="A104" s="10" t="s">
        <v>282</v>
      </c>
      <c r="B104" s="10" t="s">
        <v>283</v>
      </c>
      <c r="C104" s="10"/>
      <c r="D104" s="23">
        <v>1</v>
      </c>
      <c r="E104" s="10" t="s">
        <v>285</v>
      </c>
      <c r="F104" s="17" t="s">
        <v>738</v>
      </c>
      <c r="G104" s="10" t="s">
        <v>320</v>
      </c>
      <c r="I104" s="26">
        <v>1</v>
      </c>
      <c r="K104">
        <v>10</v>
      </c>
    </row>
    <row r="105" spans="1:11" x14ac:dyDescent="0.2">
      <c r="A105" s="10" t="s">
        <v>282</v>
      </c>
      <c r="B105" s="10" t="s">
        <v>283</v>
      </c>
      <c r="C105" s="10"/>
      <c r="D105" s="23">
        <v>1</v>
      </c>
      <c r="E105" s="10" t="s">
        <v>285</v>
      </c>
      <c r="F105" s="17" t="s">
        <v>738</v>
      </c>
      <c r="G105" s="10" t="s">
        <v>296</v>
      </c>
      <c r="I105" s="26">
        <v>1</v>
      </c>
      <c r="K105">
        <v>10</v>
      </c>
    </row>
    <row r="106" spans="1:11" x14ac:dyDescent="0.2">
      <c r="A106" s="10" t="s">
        <v>282</v>
      </c>
      <c r="B106" s="10" t="s">
        <v>283</v>
      </c>
      <c r="C106" s="10"/>
      <c r="D106" s="23">
        <v>1</v>
      </c>
      <c r="E106" s="10" t="s">
        <v>285</v>
      </c>
      <c r="F106" s="17" t="s">
        <v>738</v>
      </c>
      <c r="G106" s="10" t="s">
        <v>321</v>
      </c>
      <c r="I106" s="26">
        <v>1</v>
      </c>
      <c r="K106">
        <v>10</v>
      </c>
    </row>
    <row r="107" spans="1:11" x14ac:dyDescent="0.2">
      <c r="A107" s="10" t="s">
        <v>282</v>
      </c>
      <c r="B107" s="10" t="s">
        <v>283</v>
      </c>
      <c r="C107" s="10"/>
      <c r="D107" s="23">
        <v>1</v>
      </c>
      <c r="E107" s="10" t="s">
        <v>285</v>
      </c>
      <c r="F107" s="17" t="s">
        <v>31</v>
      </c>
      <c r="G107" s="10" t="s">
        <v>31</v>
      </c>
      <c r="I107" s="26">
        <v>1</v>
      </c>
    </row>
    <row r="108" spans="1:11" x14ac:dyDescent="0.2">
      <c r="A108" s="10" t="s">
        <v>282</v>
      </c>
      <c r="B108" s="10" t="s">
        <v>283</v>
      </c>
      <c r="C108" s="10"/>
      <c r="D108" s="23">
        <v>1</v>
      </c>
      <c r="E108" s="10" t="s">
        <v>285</v>
      </c>
      <c r="F108" s="17" t="s">
        <v>738</v>
      </c>
      <c r="G108" s="10" t="s">
        <v>296</v>
      </c>
      <c r="I108" s="26">
        <v>1</v>
      </c>
      <c r="K108">
        <v>10</v>
      </c>
    </row>
    <row r="109" spans="1:11" x14ac:dyDescent="0.2">
      <c r="A109" s="10" t="s">
        <v>282</v>
      </c>
      <c r="B109" s="10" t="s">
        <v>283</v>
      </c>
      <c r="C109" s="10"/>
      <c r="D109" s="23">
        <v>1</v>
      </c>
      <c r="E109" s="10" t="s">
        <v>285</v>
      </c>
      <c r="F109" s="17" t="s">
        <v>31</v>
      </c>
      <c r="G109" s="10" t="s">
        <v>31</v>
      </c>
      <c r="I109" s="26">
        <v>1</v>
      </c>
    </row>
    <row r="110" spans="1:11" x14ac:dyDescent="0.2">
      <c r="A110" s="10" t="s">
        <v>282</v>
      </c>
      <c r="B110" s="10" t="s">
        <v>283</v>
      </c>
      <c r="C110" s="10"/>
      <c r="D110" s="23">
        <v>1</v>
      </c>
      <c r="E110" s="10" t="s">
        <v>285</v>
      </c>
      <c r="F110" s="17" t="s">
        <v>741</v>
      </c>
      <c r="G110" s="10" t="s">
        <v>301</v>
      </c>
      <c r="I110" s="26">
        <v>1</v>
      </c>
      <c r="K110">
        <v>8</v>
      </c>
    </row>
    <row r="111" spans="1:11" x14ac:dyDescent="0.2">
      <c r="A111" s="10" t="s">
        <v>282</v>
      </c>
      <c r="B111" s="10" t="s">
        <v>283</v>
      </c>
      <c r="C111" s="10"/>
      <c r="D111" s="23">
        <v>1</v>
      </c>
      <c r="E111" s="10" t="s">
        <v>285</v>
      </c>
      <c r="F111" s="17" t="s">
        <v>31</v>
      </c>
      <c r="G111" s="10" t="s">
        <v>31</v>
      </c>
      <c r="I111" s="26">
        <v>1</v>
      </c>
    </row>
    <row r="112" spans="1:11" x14ac:dyDescent="0.2">
      <c r="A112" s="10" t="s">
        <v>282</v>
      </c>
      <c r="B112" s="10" t="s">
        <v>283</v>
      </c>
      <c r="C112" s="10"/>
      <c r="D112" s="23">
        <v>1</v>
      </c>
      <c r="E112" s="10" t="s">
        <v>285</v>
      </c>
      <c r="F112" s="17" t="s">
        <v>31</v>
      </c>
      <c r="G112" s="10" t="s">
        <v>31</v>
      </c>
      <c r="I112" s="26">
        <v>1</v>
      </c>
    </row>
    <row r="113" spans="1:11" x14ac:dyDescent="0.2">
      <c r="A113" s="10" t="s">
        <v>282</v>
      </c>
      <c r="B113" s="10" t="s">
        <v>283</v>
      </c>
      <c r="C113" s="10"/>
      <c r="D113" s="23">
        <v>1</v>
      </c>
      <c r="E113" s="10" t="s">
        <v>285</v>
      </c>
      <c r="F113" s="17" t="s">
        <v>31</v>
      </c>
      <c r="G113" s="10" t="s">
        <v>325</v>
      </c>
      <c r="I113" s="26">
        <v>1</v>
      </c>
    </row>
    <row r="114" spans="1:11" x14ac:dyDescent="0.2">
      <c r="A114" s="10" t="s">
        <v>282</v>
      </c>
      <c r="B114" s="10" t="s">
        <v>283</v>
      </c>
      <c r="C114" s="10"/>
      <c r="D114" s="23">
        <v>1</v>
      </c>
      <c r="E114" s="10" t="s">
        <v>285</v>
      </c>
      <c r="F114" s="17" t="s">
        <v>738</v>
      </c>
      <c r="G114" s="10" t="s">
        <v>296</v>
      </c>
      <c r="I114" s="26">
        <v>1</v>
      </c>
      <c r="K114">
        <v>10</v>
      </c>
    </row>
    <row r="115" spans="1:11" x14ac:dyDescent="0.2">
      <c r="A115" s="10" t="s">
        <v>282</v>
      </c>
      <c r="B115" s="10" t="s">
        <v>283</v>
      </c>
      <c r="C115" s="10"/>
      <c r="D115" s="23">
        <v>1</v>
      </c>
      <c r="E115" s="10" t="s">
        <v>285</v>
      </c>
      <c r="F115" s="17" t="s">
        <v>738</v>
      </c>
      <c r="G115" s="10" t="s">
        <v>327</v>
      </c>
      <c r="I115" s="26">
        <v>1</v>
      </c>
      <c r="K115">
        <v>10</v>
      </c>
    </row>
    <row r="116" spans="1:11" x14ac:dyDescent="0.2">
      <c r="A116" s="10" t="s">
        <v>282</v>
      </c>
      <c r="B116" s="10" t="s">
        <v>283</v>
      </c>
      <c r="C116" s="10"/>
      <c r="D116" s="23">
        <v>1</v>
      </c>
      <c r="E116" s="10" t="s">
        <v>285</v>
      </c>
      <c r="F116" s="17" t="s">
        <v>738</v>
      </c>
      <c r="G116" s="10" t="s">
        <v>328</v>
      </c>
      <c r="I116" s="26">
        <v>1</v>
      </c>
      <c r="K116">
        <v>10</v>
      </c>
    </row>
    <row r="117" spans="1:11" x14ac:dyDescent="0.2">
      <c r="A117" s="10" t="s">
        <v>282</v>
      </c>
      <c r="B117" s="10" t="s">
        <v>283</v>
      </c>
      <c r="C117" s="10"/>
      <c r="D117" s="23">
        <v>1</v>
      </c>
      <c r="E117" s="10" t="s">
        <v>285</v>
      </c>
      <c r="F117" s="17" t="s">
        <v>740</v>
      </c>
      <c r="G117" s="10" t="s">
        <v>329</v>
      </c>
      <c r="I117" s="26">
        <v>1</v>
      </c>
      <c r="K117">
        <v>6</v>
      </c>
    </row>
    <row r="118" spans="1:11" x14ac:dyDescent="0.2">
      <c r="A118" s="10" t="s">
        <v>282</v>
      </c>
      <c r="B118" s="10" t="s">
        <v>283</v>
      </c>
      <c r="C118" s="10"/>
      <c r="D118" s="23">
        <v>1</v>
      </c>
      <c r="E118" s="10" t="s">
        <v>285</v>
      </c>
      <c r="F118" s="17" t="s">
        <v>330</v>
      </c>
      <c r="G118" s="10" t="s">
        <v>331</v>
      </c>
      <c r="I118" s="26">
        <v>1</v>
      </c>
    </row>
    <row r="119" spans="1:11" x14ac:dyDescent="0.2">
      <c r="A119" s="10" t="s">
        <v>282</v>
      </c>
      <c r="B119" s="10" t="s">
        <v>283</v>
      </c>
      <c r="C119" s="10"/>
      <c r="D119" s="23">
        <v>1</v>
      </c>
      <c r="E119" s="10" t="s">
        <v>285</v>
      </c>
      <c r="F119" s="17" t="s">
        <v>31</v>
      </c>
      <c r="G119" s="10" t="s">
        <v>332</v>
      </c>
      <c r="I119" s="26">
        <v>1</v>
      </c>
    </row>
    <row r="120" spans="1:11" x14ac:dyDescent="0.2">
      <c r="A120" s="10" t="s">
        <v>282</v>
      </c>
      <c r="B120" s="10" t="s">
        <v>283</v>
      </c>
      <c r="C120" s="10"/>
      <c r="D120" s="23">
        <v>1</v>
      </c>
      <c r="E120" s="10" t="s">
        <v>285</v>
      </c>
      <c r="F120" s="17" t="s">
        <v>738</v>
      </c>
      <c r="G120" s="10" t="s">
        <v>333</v>
      </c>
      <c r="I120" s="26">
        <v>1</v>
      </c>
      <c r="K120">
        <v>10</v>
      </c>
    </row>
    <row r="121" spans="1:11" x14ac:dyDescent="0.2">
      <c r="A121" s="10" t="s">
        <v>282</v>
      </c>
      <c r="B121" s="10" t="s">
        <v>283</v>
      </c>
      <c r="C121" s="10"/>
      <c r="D121" s="23">
        <v>1</v>
      </c>
      <c r="E121" s="10" t="s">
        <v>285</v>
      </c>
      <c r="F121" s="17" t="s">
        <v>737</v>
      </c>
      <c r="G121" s="10" t="s">
        <v>335</v>
      </c>
      <c r="I121" s="26">
        <v>1</v>
      </c>
      <c r="K121">
        <v>7</v>
      </c>
    </row>
    <row r="122" spans="1:11" x14ac:dyDescent="0.2">
      <c r="A122" s="10" t="s">
        <v>282</v>
      </c>
      <c r="B122" s="10" t="s">
        <v>283</v>
      </c>
      <c r="C122" s="10"/>
      <c r="D122" s="23">
        <v>1</v>
      </c>
      <c r="E122" s="10" t="s">
        <v>285</v>
      </c>
      <c r="F122" s="17" t="s">
        <v>738</v>
      </c>
      <c r="G122" s="10" t="s">
        <v>336</v>
      </c>
      <c r="I122" s="26">
        <v>1</v>
      </c>
      <c r="K122">
        <v>10</v>
      </c>
    </row>
    <row r="123" spans="1:11" x14ac:dyDescent="0.2">
      <c r="A123" s="10" t="s">
        <v>337</v>
      </c>
      <c r="B123" s="10" t="s">
        <v>338</v>
      </c>
      <c r="C123" s="10">
        <v>1</v>
      </c>
      <c r="D123" s="26">
        <v>1</v>
      </c>
      <c r="E123" s="10" t="s">
        <v>31</v>
      </c>
      <c r="F123" s="17" t="s">
        <v>31</v>
      </c>
      <c r="G123" s="10" t="s">
        <v>31</v>
      </c>
      <c r="H123" s="31"/>
      <c r="I123" s="26"/>
      <c r="J123" s="31">
        <v>0</v>
      </c>
    </row>
    <row r="124" spans="1:11" x14ac:dyDescent="0.2">
      <c r="A124" s="8" t="s">
        <v>344</v>
      </c>
      <c r="B124" s="8" t="s">
        <v>345</v>
      </c>
      <c r="C124" s="5"/>
      <c r="D124" s="24"/>
      <c r="E124" s="5"/>
      <c r="F124" s="15"/>
      <c r="G124" s="5"/>
      <c r="I124" s="24"/>
    </row>
    <row r="125" spans="1:11" x14ac:dyDescent="0.2">
      <c r="A125" s="8" t="s">
        <v>346</v>
      </c>
      <c r="B125" s="8" t="s">
        <v>347</v>
      </c>
      <c r="C125" s="5"/>
      <c r="D125" s="24"/>
      <c r="E125" s="5"/>
      <c r="F125" s="15"/>
      <c r="G125" s="5"/>
      <c r="I125" s="24"/>
    </row>
    <row r="126" spans="1:11" x14ac:dyDescent="0.2">
      <c r="A126" s="7" t="s">
        <v>348</v>
      </c>
      <c r="B126" s="7" t="s">
        <v>349</v>
      </c>
      <c r="C126" s="7">
        <v>5</v>
      </c>
      <c r="D126" s="23">
        <v>1</v>
      </c>
      <c r="E126" s="7" t="s">
        <v>31</v>
      </c>
      <c r="F126" s="13" t="s">
        <v>31</v>
      </c>
      <c r="G126" s="7" t="s">
        <v>353</v>
      </c>
      <c r="H126">
        <v>1</v>
      </c>
      <c r="I126" s="23">
        <v>1</v>
      </c>
    </row>
    <row r="127" spans="1:11" x14ac:dyDescent="0.2">
      <c r="A127" s="7" t="s">
        <v>348</v>
      </c>
      <c r="B127" s="7" t="s">
        <v>349</v>
      </c>
      <c r="C127" s="7"/>
      <c r="D127" s="23">
        <v>1</v>
      </c>
      <c r="E127" s="7" t="s">
        <v>31</v>
      </c>
      <c r="F127" s="13" t="s">
        <v>31</v>
      </c>
      <c r="G127" s="7" t="s">
        <v>356</v>
      </c>
      <c r="H127">
        <v>1</v>
      </c>
      <c r="I127" s="23">
        <v>1</v>
      </c>
    </row>
    <row r="128" spans="1:11" x14ac:dyDescent="0.2">
      <c r="A128" s="7" t="s">
        <v>348</v>
      </c>
      <c r="B128" s="7" t="s">
        <v>349</v>
      </c>
      <c r="C128" s="7"/>
      <c r="D128" s="23">
        <v>1</v>
      </c>
      <c r="E128" s="7" t="s">
        <v>31</v>
      </c>
      <c r="F128" s="13" t="s">
        <v>31</v>
      </c>
      <c r="G128" s="7" t="s">
        <v>360</v>
      </c>
      <c r="H128">
        <v>4</v>
      </c>
      <c r="I128" s="23">
        <v>1</v>
      </c>
    </row>
    <row r="129" spans="1:11" x14ac:dyDescent="0.2">
      <c r="A129" s="7" t="s">
        <v>348</v>
      </c>
      <c r="B129" s="7" t="s">
        <v>349</v>
      </c>
      <c r="C129" s="7"/>
      <c r="D129" s="23">
        <v>1</v>
      </c>
      <c r="E129" s="7" t="s">
        <v>31</v>
      </c>
      <c r="F129" s="13" t="s">
        <v>31</v>
      </c>
      <c r="G129" s="7" t="s">
        <v>362</v>
      </c>
      <c r="H129">
        <v>1</v>
      </c>
      <c r="I129" s="23">
        <v>1</v>
      </c>
    </row>
    <row r="130" spans="1:11" x14ac:dyDescent="0.2">
      <c r="A130" s="7" t="s">
        <v>348</v>
      </c>
      <c r="B130" s="7" t="s">
        <v>349</v>
      </c>
      <c r="C130" s="7"/>
      <c r="D130" s="23">
        <v>1</v>
      </c>
      <c r="E130" s="7" t="s">
        <v>31</v>
      </c>
      <c r="F130" s="13" t="s">
        <v>31</v>
      </c>
      <c r="G130" s="7" t="s">
        <v>365</v>
      </c>
      <c r="H130">
        <v>1</v>
      </c>
      <c r="I130" s="23">
        <v>1</v>
      </c>
    </row>
    <row r="131" spans="1:11" x14ac:dyDescent="0.2">
      <c r="A131" s="7" t="s">
        <v>367</v>
      </c>
      <c r="B131" s="7" t="s">
        <v>368</v>
      </c>
      <c r="C131" s="7">
        <v>2</v>
      </c>
      <c r="D131" s="23">
        <v>1</v>
      </c>
      <c r="E131" s="7" t="s">
        <v>31</v>
      </c>
      <c r="F131" s="13" t="s">
        <v>31</v>
      </c>
      <c r="G131" s="7" t="s">
        <v>373</v>
      </c>
      <c r="H131">
        <v>2</v>
      </c>
      <c r="I131" s="23">
        <v>1</v>
      </c>
    </row>
    <row r="132" spans="1:11" x14ac:dyDescent="0.2">
      <c r="A132" s="7" t="s">
        <v>367</v>
      </c>
      <c r="B132" s="7" t="s">
        <v>368</v>
      </c>
      <c r="C132" s="7"/>
      <c r="D132" s="23">
        <v>1</v>
      </c>
      <c r="E132" s="7" t="s">
        <v>31</v>
      </c>
      <c r="F132" s="13" t="s">
        <v>31</v>
      </c>
      <c r="G132" s="7" t="s">
        <v>377</v>
      </c>
      <c r="H132">
        <v>3</v>
      </c>
      <c r="I132" s="23">
        <v>1</v>
      </c>
    </row>
    <row r="133" spans="1:11" x14ac:dyDescent="0.2">
      <c r="A133" t="s">
        <v>665</v>
      </c>
      <c r="B133" s="7" t="s">
        <v>666</v>
      </c>
      <c r="C133" s="7">
        <v>58</v>
      </c>
      <c r="D133" s="23">
        <v>28</v>
      </c>
      <c r="E133" s="7" t="s">
        <v>422</v>
      </c>
      <c r="F133" s="13" t="s">
        <v>739</v>
      </c>
      <c r="G133" s="7" t="s">
        <v>682</v>
      </c>
      <c r="H133">
        <v>2</v>
      </c>
      <c r="I133" s="23">
        <v>28</v>
      </c>
      <c r="K133">
        <f>28*9</f>
        <v>252</v>
      </c>
    </row>
    <row r="134" spans="1:11" x14ac:dyDescent="0.2">
      <c r="A134" t="s">
        <v>665</v>
      </c>
      <c r="B134" s="7" t="s">
        <v>666</v>
      </c>
      <c r="C134" s="7"/>
      <c r="D134" s="23">
        <v>14</v>
      </c>
      <c r="E134" s="7" t="s">
        <v>422</v>
      </c>
      <c r="F134" s="13" t="s">
        <v>739</v>
      </c>
      <c r="G134" s="18">
        <v>0.92900000000000005</v>
      </c>
      <c r="H134">
        <v>2</v>
      </c>
      <c r="I134" s="23">
        <v>13</v>
      </c>
      <c r="J134">
        <v>1</v>
      </c>
      <c r="K134">
        <f>14*9</f>
        <v>126</v>
      </c>
    </row>
    <row r="135" spans="1:11" x14ac:dyDescent="0.2">
      <c r="A135" t="s">
        <v>665</v>
      </c>
      <c r="B135" s="7" t="s">
        <v>666</v>
      </c>
      <c r="C135" s="7"/>
      <c r="D135" s="23">
        <v>7</v>
      </c>
      <c r="E135" s="7" t="s">
        <v>422</v>
      </c>
      <c r="F135" s="13" t="s">
        <v>739</v>
      </c>
      <c r="G135" s="18">
        <v>0.85699999999999998</v>
      </c>
      <c r="H135">
        <v>2</v>
      </c>
      <c r="I135" s="23">
        <v>6</v>
      </c>
      <c r="J135">
        <v>1</v>
      </c>
      <c r="K135">
        <f>7*9</f>
        <v>63</v>
      </c>
    </row>
    <row r="136" spans="1:11" x14ac:dyDescent="0.2">
      <c r="A136" t="s">
        <v>665</v>
      </c>
      <c r="B136" s="7" t="s">
        <v>666</v>
      </c>
      <c r="C136" s="7"/>
      <c r="D136" s="23">
        <v>7</v>
      </c>
      <c r="E136" s="7" t="s">
        <v>422</v>
      </c>
      <c r="F136" s="13" t="s">
        <v>739</v>
      </c>
      <c r="G136" s="18">
        <v>0.71399999999999997</v>
      </c>
      <c r="H136">
        <v>2</v>
      </c>
      <c r="I136" s="23">
        <v>5</v>
      </c>
      <c r="J136">
        <v>2</v>
      </c>
      <c r="K136">
        <f>7*9</f>
        <v>63</v>
      </c>
    </row>
    <row r="137" spans="1:11" x14ac:dyDescent="0.2">
      <c r="A137" t="s">
        <v>665</v>
      </c>
      <c r="B137" s="7" t="s">
        <v>666</v>
      </c>
      <c r="C137" s="7"/>
      <c r="D137" s="23">
        <v>2</v>
      </c>
      <c r="E137" s="7" t="s">
        <v>422</v>
      </c>
      <c r="F137" s="13" t="s">
        <v>739</v>
      </c>
      <c r="G137" s="19">
        <v>0</v>
      </c>
      <c r="I137" s="23"/>
      <c r="J137">
        <v>2</v>
      </c>
      <c r="K137">
        <v>18</v>
      </c>
    </row>
    <row r="138" spans="1:11" x14ac:dyDescent="0.2">
      <c r="A138" s="5" t="s">
        <v>380</v>
      </c>
      <c r="B138" s="5" t="s">
        <v>381</v>
      </c>
      <c r="C138" s="5">
        <v>6</v>
      </c>
      <c r="D138" s="24">
        <v>6</v>
      </c>
      <c r="E138" s="5" t="s">
        <v>31</v>
      </c>
      <c r="F138" s="15" t="s">
        <v>31</v>
      </c>
      <c r="G138" s="5" t="s">
        <v>31</v>
      </c>
      <c r="H138">
        <v>1</v>
      </c>
      <c r="I138" s="24">
        <v>2</v>
      </c>
    </row>
    <row r="139" spans="1:11" x14ac:dyDescent="0.2">
      <c r="A139" s="5"/>
      <c r="B139" s="5"/>
      <c r="C139" s="5"/>
      <c r="D139" s="24"/>
      <c r="E139" s="5"/>
      <c r="F139" s="15"/>
      <c r="G139" s="5"/>
      <c r="H139">
        <v>2</v>
      </c>
      <c r="I139" s="24">
        <v>3</v>
      </c>
    </row>
    <row r="140" spans="1:11" x14ac:dyDescent="0.2">
      <c r="A140" s="5"/>
      <c r="B140" s="5"/>
      <c r="C140" s="5"/>
      <c r="D140" s="24"/>
      <c r="E140" s="5"/>
      <c r="F140" s="15"/>
      <c r="G140" s="5"/>
      <c r="H140">
        <v>4</v>
      </c>
      <c r="I140" s="24">
        <v>1</v>
      </c>
    </row>
    <row r="141" spans="1:11" x14ac:dyDescent="0.2">
      <c r="A141" s="9" t="s">
        <v>389</v>
      </c>
      <c r="B141" s="9" t="s">
        <v>390</v>
      </c>
      <c r="C141" s="9">
        <v>65</v>
      </c>
      <c r="D141" s="28">
        <v>1</v>
      </c>
      <c r="E141" s="9" t="s">
        <v>31</v>
      </c>
      <c r="F141" s="32" t="s">
        <v>31</v>
      </c>
      <c r="G141" s="9" t="s">
        <v>393</v>
      </c>
      <c r="H141" s="33">
        <v>1</v>
      </c>
      <c r="I141" s="28">
        <v>49</v>
      </c>
    </row>
    <row r="142" spans="1:11" x14ac:dyDescent="0.2">
      <c r="A142" s="9" t="s">
        <v>389</v>
      </c>
      <c r="B142" s="9" t="s">
        <v>390</v>
      </c>
      <c r="C142" s="9"/>
      <c r="D142" s="28">
        <v>1</v>
      </c>
      <c r="E142" s="9" t="s">
        <v>31</v>
      </c>
      <c r="F142" s="32" t="s">
        <v>31</v>
      </c>
      <c r="G142" s="9" t="s">
        <v>393</v>
      </c>
      <c r="H142" s="33">
        <v>2</v>
      </c>
      <c r="I142" s="28">
        <v>6</v>
      </c>
    </row>
    <row r="143" spans="1:11" x14ac:dyDescent="0.2">
      <c r="A143" s="9" t="s">
        <v>389</v>
      </c>
      <c r="B143" s="9" t="s">
        <v>390</v>
      </c>
      <c r="C143" s="9"/>
      <c r="D143" s="28">
        <v>1</v>
      </c>
      <c r="E143" s="9" t="s">
        <v>31</v>
      </c>
      <c r="F143" s="32" t="s">
        <v>31</v>
      </c>
      <c r="G143" s="9" t="s">
        <v>398</v>
      </c>
      <c r="H143" s="33">
        <v>3</v>
      </c>
      <c r="I143" s="28">
        <v>7</v>
      </c>
    </row>
    <row r="144" spans="1:11" x14ac:dyDescent="0.2">
      <c r="A144" s="9" t="s">
        <v>389</v>
      </c>
      <c r="B144" s="9" t="s">
        <v>390</v>
      </c>
      <c r="C144" s="9"/>
      <c r="D144" s="28">
        <v>1</v>
      </c>
      <c r="E144" s="9" t="s">
        <v>31</v>
      </c>
      <c r="F144" s="32" t="s">
        <v>31</v>
      </c>
      <c r="G144" s="9" t="s">
        <v>393</v>
      </c>
      <c r="H144" s="33">
        <v>4</v>
      </c>
      <c r="I144" s="28">
        <v>3</v>
      </c>
    </row>
    <row r="145" spans="1:11" x14ac:dyDescent="0.2">
      <c r="A145" s="9" t="s">
        <v>389</v>
      </c>
      <c r="B145" s="9" t="s">
        <v>390</v>
      </c>
      <c r="C145" s="9"/>
      <c r="D145" s="28">
        <v>1</v>
      </c>
      <c r="E145" s="9" t="s">
        <v>31</v>
      </c>
      <c r="F145" s="32" t="s">
        <v>31</v>
      </c>
      <c r="G145" s="9" t="s">
        <v>403</v>
      </c>
      <c r="H145" s="33"/>
      <c r="I145" s="28"/>
    </row>
    <row r="146" spans="1:11" x14ac:dyDescent="0.2">
      <c r="A146" s="9" t="s">
        <v>389</v>
      </c>
      <c r="B146" s="9" t="s">
        <v>390</v>
      </c>
      <c r="C146" s="9"/>
      <c r="D146" s="28">
        <v>1</v>
      </c>
      <c r="E146" s="9" t="s">
        <v>31</v>
      </c>
      <c r="F146" s="32" t="s">
        <v>31</v>
      </c>
      <c r="G146" s="9" t="s">
        <v>405</v>
      </c>
      <c r="H146" s="33"/>
      <c r="I146" s="28"/>
    </row>
    <row r="147" spans="1:11" x14ac:dyDescent="0.2">
      <c r="A147" s="9" t="s">
        <v>389</v>
      </c>
      <c r="B147" s="9" t="s">
        <v>390</v>
      </c>
      <c r="C147" s="9"/>
      <c r="D147" s="28">
        <v>1</v>
      </c>
      <c r="E147" s="9" t="s">
        <v>31</v>
      </c>
      <c r="F147" s="32" t="s">
        <v>31</v>
      </c>
      <c r="G147" s="9" t="s">
        <v>405</v>
      </c>
      <c r="H147" s="33"/>
      <c r="I147" s="28"/>
    </row>
    <row r="148" spans="1:11" x14ac:dyDescent="0.2">
      <c r="A148" s="9" t="s">
        <v>389</v>
      </c>
      <c r="B148" s="9" t="s">
        <v>390</v>
      </c>
      <c r="C148" s="9"/>
      <c r="D148" s="28">
        <v>1</v>
      </c>
      <c r="E148" s="9" t="s">
        <v>31</v>
      </c>
      <c r="F148" s="32" t="s">
        <v>31</v>
      </c>
      <c r="G148" s="9" t="s">
        <v>393</v>
      </c>
      <c r="H148" s="33"/>
      <c r="I148" s="28"/>
    </row>
    <row r="149" spans="1:11" x14ac:dyDescent="0.2">
      <c r="A149" s="9" t="s">
        <v>389</v>
      </c>
      <c r="B149" s="9" t="s">
        <v>390</v>
      </c>
      <c r="C149" s="9"/>
      <c r="D149" s="28">
        <v>1</v>
      </c>
      <c r="E149" s="9" t="s">
        <v>31</v>
      </c>
      <c r="F149" s="32" t="s">
        <v>31</v>
      </c>
      <c r="G149" s="9" t="s">
        <v>403</v>
      </c>
      <c r="H149" s="33"/>
      <c r="I149" s="28"/>
    </row>
    <row r="150" spans="1:11" x14ac:dyDescent="0.2">
      <c r="A150" s="9" t="s">
        <v>389</v>
      </c>
      <c r="B150" s="9" t="s">
        <v>390</v>
      </c>
      <c r="C150" s="9"/>
      <c r="D150" s="28">
        <v>1</v>
      </c>
      <c r="E150" s="9" t="s">
        <v>31</v>
      </c>
      <c r="F150" s="32" t="s">
        <v>31</v>
      </c>
      <c r="G150" s="9" t="s">
        <v>403</v>
      </c>
      <c r="H150" s="33"/>
      <c r="I150" s="28"/>
    </row>
    <row r="151" spans="1:11" x14ac:dyDescent="0.2">
      <c r="A151" s="9" t="s">
        <v>389</v>
      </c>
      <c r="B151" s="9" t="s">
        <v>390</v>
      </c>
      <c r="C151" s="9"/>
      <c r="D151" s="28">
        <v>1</v>
      </c>
      <c r="E151" s="9" t="s">
        <v>31</v>
      </c>
      <c r="F151" s="32" t="s">
        <v>31</v>
      </c>
      <c r="G151" s="9" t="s">
        <v>393</v>
      </c>
      <c r="H151" s="33"/>
      <c r="I151" s="28"/>
    </row>
    <row r="152" spans="1:11" x14ac:dyDescent="0.2">
      <c r="A152" s="9" t="s">
        <v>389</v>
      </c>
      <c r="B152" s="9" t="s">
        <v>390</v>
      </c>
      <c r="C152" s="9"/>
      <c r="D152" s="28">
        <v>1</v>
      </c>
      <c r="E152" s="9" t="s">
        <v>31</v>
      </c>
      <c r="F152" s="32" t="s">
        <v>31</v>
      </c>
      <c r="G152" s="9" t="s">
        <v>411</v>
      </c>
      <c r="H152" s="33"/>
      <c r="I152" s="28"/>
    </row>
    <row r="153" spans="1:11" x14ac:dyDescent="0.2">
      <c r="A153" s="9" t="s">
        <v>389</v>
      </c>
      <c r="B153" s="9" t="s">
        <v>390</v>
      </c>
      <c r="C153" s="9"/>
      <c r="D153" s="28">
        <v>1</v>
      </c>
      <c r="E153" s="9" t="s">
        <v>31</v>
      </c>
      <c r="F153" s="32" t="s">
        <v>31</v>
      </c>
      <c r="G153" s="9" t="s">
        <v>403</v>
      </c>
      <c r="H153" s="33"/>
      <c r="I153" s="28"/>
    </row>
    <row r="154" spans="1:11" x14ac:dyDescent="0.2">
      <c r="A154" s="9" t="s">
        <v>389</v>
      </c>
      <c r="B154" s="9" t="s">
        <v>390</v>
      </c>
      <c r="C154" s="9"/>
      <c r="D154" s="28">
        <v>1</v>
      </c>
      <c r="E154" s="9" t="s">
        <v>31</v>
      </c>
      <c r="F154" s="32" t="s">
        <v>31</v>
      </c>
      <c r="G154" s="9" t="s">
        <v>403</v>
      </c>
      <c r="H154" s="33"/>
      <c r="I154" s="28"/>
    </row>
    <row r="155" spans="1:11" x14ac:dyDescent="0.2">
      <c r="A155" s="9" t="s">
        <v>389</v>
      </c>
      <c r="B155" s="9" t="s">
        <v>390</v>
      </c>
      <c r="C155" s="9"/>
      <c r="D155" s="28">
        <v>1</v>
      </c>
      <c r="E155" s="9" t="s">
        <v>31</v>
      </c>
      <c r="F155" s="32" t="s">
        <v>31</v>
      </c>
      <c r="G155" s="9" t="s">
        <v>403</v>
      </c>
      <c r="H155" s="33"/>
      <c r="I155" s="28"/>
    </row>
    <row r="156" spans="1:11" x14ac:dyDescent="0.2">
      <c r="A156" s="9" t="s">
        <v>389</v>
      </c>
      <c r="B156" s="9" t="s">
        <v>390</v>
      </c>
      <c r="C156" s="9"/>
      <c r="D156" s="28">
        <v>1</v>
      </c>
      <c r="E156" s="9" t="s">
        <v>31</v>
      </c>
      <c r="F156" s="32" t="s">
        <v>31</v>
      </c>
      <c r="G156" s="9" t="s">
        <v>393</v>
      </c>
      <c r="H156" s="33"/>
      <c r="I156" s="28"/>
    </row>
    <row r="157" spans="1:11" x14ac:dyDescent="0.2">
      <c r="A157" s="9" t="s">
        <v>389</v>
      </c>
      <c r="B157" s="9" t="s">
        <v>390</v>
      </c>
      <c r="C157" s="9"/>
      <c r="D157" s="28">
        <v>1</v>
      </c>
      <c r="E157" s="9" t="s">
        <v>31</v>
      </c>
      <c r="F157" s="32" t="s">
        <v>31</v>
      </c>
      <c r="G157" s="9" t="s">
        <v>393</v>
      </c>
      <c r="H157" s="33"/>
      <c r="I157" s="28"/>
    </row>
    <row r="158" spans="1:11" x14ac:dyDescent="0.2">
      <c r="A158" s="7" t="s">
        <v>416</v>
      </c>
      <c r="B158" s="7" t="s">
        <v>417</v>
      </c>
      <c r="C158" s="7">
        <v>2</v>
      </c>
      <c r="D158" s="23">
        <v>1</v>
      </c>
      <c r="E158" s="7" t="s">
        <v>422</v>
      </c>
      <c r="F158" s="13">
        <v>10</v>
      </c>
      <c r="G158" s="7" t="s">
        <v>424</v>
      </c>
      <c r="H158" s="7">
        <v>1</v>
      </c>
      <c r="I158" s="23">
        <v>1</v>
      </c>
      <c r="K158">
        <v>10</v>
      </c>
    </row>
    <row r="159" spans="1:11" x14ac:dyDescent="0.2">
      <c r="A159" s="7" t="s">
        <v>416</v>
      </c>
      <c r="B159" s="7" t="s">
        <v>417</v>
      </c>
      <c r="C159" s="7"/>
      <c r="D159" s="23">
        <v>1</v>
      </c>
      <c r="E159" s="7" t="s">
        <v>422</v>
      </c>
      <c r="F159" s="13">
        <v>9</v>
      </c>
      <c r="G159" s="7" t="s">
        <v>429</v>
      </c>
      <c r="H159">
        <v>1</v>
      </c>
      <c r="I159" s="23">
        <v>1</v>
      </c>
      <c r="K159">
        <v>9</v>
      </c>
    </row>
    <row r="160" spans="1:11" x14ac:dyDescent="0.2">
      <c r="A160" s="7" t="s">
        <v>431</v>
      </c>
      <c r="B160" s="7" t="s">
        <v>432</v>
      </c>
      <c r="C160" s="7">
        <v>10</v>
      </c>
      <c r="D160" s="23">
        <v>10</v>
      </c>
      <c r="E160" s="7" t="s">
        <v>438</v>
      </c>
      <c r="F160" s="13" t="s">
        <v>743</v>
      </c>
      <c r="G160" s="7" t="s">
        <v>440</v>
      </c>
      <c r="H160">
        <v>1</v>
      </c>
      <c r="I160" s="23">
        <v>8</v>
      </c>
      <c r="J160">
        <v>2</v>
      </c>
      <c r="K160">
        <f>10*8.5</f>
        <v>85</v>
      </c>
    </row>
    <row r="161" spans="1:11" x14ac:dyDescent="0.2">
      <c r="A161" s="7" t="s">
        <v>445</v>
      </c>
      <c r="B161" s="7" t="s">
        <v>446</v>
      </c>
      <c r="C161" s="7">
        <v>11</v>
      </c>
      <c r="D161" s="23">
        <v>11</v>
      </c>
      <c r="E161" s="7" t="s">
        <v>422</v>
      </c>
      <c r="F161" s="13" t="s">
        <v>744</v>
      </c>
      <c r="G161" s="7" t="s">
        <v>451</v>
      </c>
      <c r="H161">
        <v>1</v>
      </c>
      <c r="I161" s="23">
        <v>6</v>
      </c>
      <c r="K161">
        <f>11*7.41</f>
        <v>81.510000000000005</v>
      </c>
    </row>
    <row r="162" spans="1:11" x14ac:dyDescent="0.2">
      <c r="A162" s="7"/>
      <c r="B162" s="7"/>
      <c r="C162" s="7"/>
      <c r="D162" s="23"/>
      <c r="E162" s="7"/>
      <c r="F162" s="13"/>
      <c r="G162" s="7"/>
      <c r="H162">
        <v>2</v>
      </c>
      <c r="I162" s="23">
        <v>2</v>
      </c>
    </row>
    <row r="163" spans="1:11" x14ac:dyDescent="0.2">
      <c r="A163" s="7"/>
      <c r="B163" s="7"/>
      <c r="C163" s="7"/>
      <c r="D163" s="23"/>
      <c r="E163" s="7"/>
      <c r="F163" s="13"/>
      <c r="G163" s="7"/>
      <c r="H163">
        <v>3</v>
      </c>
      <c r="I163" s="23">
        <v>2</v>
      </c>
    </row>
    <row r="164" spans="1:11" x14ac:dyDescent="0.2">
      <c r="A164" s="7"/>
      <c r="B164" s="7"/>
      <c r="C164" s="7"/>
      <c r="D164" s="23"/>
      <c r="E164" s="7"/>
      <c r="F164" s="13"/>
      <c r="G164" s="7"/>
      <c r="H164">
        <v>4</v>
      </c>
      <c r="I164" s="23">
        <v>1</v>
      </c>
    </row>
    <row r="165" spans="1:11" x14ac:dyDescent="0.2">
      <c r="A165" s="10" t="s">
        <v>455</v>
      </c>
      <c r="B165" s="10" t="s">
        <v>446</v>
      </c>
      <c r="C165" s="10">
        <v>44</v>
      </c>
      <c r="D165" s="26">
        <v>44</v>
      </c>
      <c r="E165" s="10" t="s">
        <v>461</v>
      </c>
      <c r="F165" s="17" t="s">
        <v>462</v>
      </c>
      <c r="G165" s="10" t="s">
        <v>463</v>
      </c>
      <c r="H165" s="31"/>
      <c r="I165" s="26">
        <v>44</v>
      </c>
    </row>
    <row r="166" spans="1:11" x14ac:dyDescent="0.2">
      <c r="A166" s="10" t="s">
        <v>455</v>
      </c>
      <c r="B166" s="10" t="s">
        <v>446</v>
      </c>
      <c r="C166" s="10">
        <v>11</v>
      </c>
      <c r="D166" s="26">
        <v>11</v>
      </c>
      <c r="E166" s="10" t="s">
        <v>473</v>
      </c>
      <c r="F166" s="17" t="s">
        <v>462</v>
      </c>
      <c r="G166" s="10" t="s">
        <v>474</v>
      </c>
      <c r="I166" s="26">
        <v>11</v>
      </c>
    </row>
    <row r="167" spans="1:11" x14ac:dyDescent="0.2">
      <c r="A167" s="7" t="s">
        <v>481</v>
      </c>
      <c r="B167" s="7" t="s">
        <v>482</v>
      </c>
      <c r="C167" s="7"/>
      <c r="D167" s="23">
        <v>1</v>
      </c>
      <c r="E167" s="7" t="s">
        <v>31</v>
      </c>
      <c r="F167" s="13" t="s">
        <v>738</v>
      </c>
      <c r="G167" s="7">
        <v>0</v>
      </c>
      <c r="H167">
        <v>1</v>
      </c>
      <c r="I167" s="23">
        <v>1</v>
      </c>
      <c r="K167">
        <v>10</v>
      </c>
    </row>
    <row r="168" spans="1:11" x14ac:dyDescent="0.2">
      <c r="A168" s="7" t="s">
        <v>489</v>
      </c>
      <c r="B168" s="7" t="s">
        <v>490</v>
      </c>
      <c r="C168" s="7"/>
      <c r="D168" s="23">
        <v>1</v>
      </c>
      <c r="E168" s="7" t="s">
        <v>422</v>
      </c>
      <c r="F168" s="13" t="s">
        <v>739</v>
      </c>
      <c r="G168" s="7" t="s">
        <v>495</v>
      </c>
      <c r="H168">
        <v>2</v>
      </c>
      <c r="I168" s="23">
        <v>1</v>
      </c>
      <c r="K168">
        <v>9</v>
      </c>
    </row>
    <row r="169" spans="1:11" x14ac:dyDescent="0.2">
      <c r="A169" s="7" t="s">
        <v>499</v>
      </c>
      <c r="B169" s="7" t="s">
        <v>500</v>
      </c>
      <c r="C169" s="7">
        <v>2</v>
      </c>
      <c r="D169" s="23">
        <v>1</v>
      </c>
      <c r="E169" s="7" t="s">
        <v>31</v>
      </c>
      <c r="F169" s="13" t="s">
        <v>739</v>
      </c>
      <c r="G169" s="7">
        <v>2</v>
      </c>
      <c r="H169" s="7">
        <v>2</v>
      </c>
      <c r="I169" s="23">
        <v>1</v>
      </c>
      <c r="K169">
        <v>9</v>
      </c>
    </row>
    <row r="170" spans="1:11" x14ac:dyDescent="0.2">
      <c r="A170" s="7" t="s">
        <v>499</v>
      </c>
      <c r="B170" s="7" t="s">
        <v>500</v>
      </c>
      <c r="C170" s="7"/>
      <c r="D170" s="23">
        <v>1</v>
      </c>
      <c r="E170" s="7" t="s">
        <v>31</v>
      </c>
      <c r="F170" s="13" t="s">
        <v>31</v>
      </c>
      <c r="G170" s="7" t="s">
        <v>208</v>
      </c>
      <c r="H170">
        <v>1</v>
      </c>
      <c r="I170" s="23">
        <v>1</v>
      </c>
    </row>
    <row r="171" spans="1:11" x14ac:dyDescent="0.2">
      <c r="A171" s="7" t="s">
        <v>513</v>
      </c>
      <c r="B171" s="7" t="s">
        <v>514</v>
      </c>
      <c r="C171" s="7">
        <v>1</v>
      </c>
      <c r="D171" s="23">
        <v>1</v>
      </c>
      <c r="E171" s="7" t="s">
        <v>31</v>
      </c>
      <c r="F171" s="13" t="s">
        <v>743</v>
      </c>
      <c r="G171" s="7" t="s">
        <v>516</v>
      </c>
      <c r="H171" s="7">
        <v>1</v>
      </c>
      <c r="I171" s="23">
        <v>1</v>
      </c>
      <c r="K171">
        <v>8.5</v>
      </c>
    </row>
    <row r="172" spans="1:11" x14ac:dyDescent="0.2">
      <c r="A172" s="8" t="s">
        <v>520</v>
      </c>
      <c r="B172" s="8" t="s">
        <v>521</v>
      </c>
      <c r="C172" s="5"/>
      <c r="D172" s="24"/>
      <c r="E172" s="5"/>
      <c r="F172" s="15"/>
      <c r="G172" s="5"/>
      <c r="I172" s="24"/>
    </row>
    <row r="173" spans="1:11" x14ac:dyDescent="0.2">
      <c r="A173" s="7" t="s">
        <v>522</v>
      </c>
      <c r="B173" s="7" t="s">
        <v>523</v>
      </c>
      <c r="C173" s="7">
        <v>16</v>
      </c>
      <c r="D173" s="23">
        <v>6</v>
      </c>
      <c r="E173" s="7" t="s">
        <v>31</v>
      </c>
      <c r="F173" s="13" t="s">
        <v>745</v>
      </c>
      <c r="G173" s="7" t="s">
        <v>527</v>
      </c>
      <c r="H173" s="7">
        <v>2</v>
      </c>
      <c r="I173" s="23">
        <v>6</v>
      </c>
      <c r="K173">
        <f>6*9.3</f>
        <v>55.800000000000004</v>
      </c>
    </row>
    <row r="174" spans="1:11" x14ac:dyDescent="0.2">
      <c r="A174" s="7" t="s">
        <v>522</v>
      </c>
      <c r="B174" s="7" t="s">
        <v>523</v>
      </c>
      <c r="C174" s="7"/>
      <c r="D174" s="23">
        <v>3</v>
      </c>
      <c r="E174" s="7" t="s">
        <v>31</v>
      </c>
      <c r="F174" s="13" t="s">
        <v>746</v>
      </c>
      <c r="G174" s="7" t="s">
        <v>535</v>
      </c>
      <c r="H174">
        <v>2</v>
      </c>
      <c r="I174" s="23">
        <v>3</v>
      </c>
      <c r="K174">
        <f>3*8.7</f>
        <v>26.099999999999998</v>
      </c>
    </row>
    <row r="175" spans="1:11" x14ac:dyDescent="0.2">
      <c r="A175" s="7" t="s">
        <v>522</v>
      </c>
      <c r="B175" s="7" t="s">
        <v>523</v>
      </c>
      <c r="C175" s="7"/>
      <c r="D175" s="23">
        <v>3</v>
      </c>
      <c r="E175" s="7" t="s">
        <v>31</v>
      </c>
      <c r="F175" s="13" t="s">
        <v>747</v>
      </c>
      <c r="G175" s="7" t="s">
        <v>542</v>
      </c>
      <c r="H175" s="7">
        <v>2</v>
      </c>
      <c r="I175" s="23">
        <v>3</v>
      </c>
      <c r="K175">
        <f>3*7.7</f>
        <v>23.1</v>
      </c>
    </row>
    <row r="176" spans="1:11" x14ac:dyDescent="0.2">
      <c r="A176" s="7" t="s">
        <v>522</v>
      </c>
      <c r="B176" s="7" t="s">
        <v>523</v>
      </c>
      <c r="C176" s="7"/>
      <c r="D176" s="23">
        <v>3</v>
      </c>
      <c r="E176" s="7" t="s">
        <v>31</v>
      </c>
      <c r="F176" s="13" t="s">
        <v>748</v>
      </c>
      <c r="G176" s="7" t="s">
        <v>548</v>
      </c>
      <c r="H176">
        <v>2</v>
      </c>
      <c r="I176" s="23">
        <v>3</v>
      </c>
      <c r="K176">
        <f>3*7.3</f>
        <v>21.9</v>
      </c>
    </row>
    <row r="177" spans="1:11" x14ac:dyDescent="0.2">
      <c r="A177" s="7" t="s">
        <v>522</v>
      </c>
      <c r="B177" s="7" t="s">
        <v>523</v>
      </c>
      <c r="C177" s="7"/>
      <c r="D177" s="23">
        <v>1</v>
      </c>
      <c r="E177" s="7" t="s">
        <v>31</v>
      </c>
      <c r="F177" s="13" t="s">
        <v>741</v>
      </c>
      <c r="G177" s="7" t="s">
        <v>552</v>
      </c>
      <c r="H177" s="7">
        <v>3</v>
      </c>
      <c r="I177" s="23">
        <v>1</v>
      </c>
      <c r="K177">
        <v>8</v>
      </c>
    </row>
    <row r="178" spans="1:11" x14ac:dyDescent="0.2">
      <c r="A178" s="7" t="s">
        <v>555</v>
      </c>
      <c r="B178" s="7" t="s">
        <v>556</v>
      </c>
      <c r="C178" s="7">
        <v>5</v>
      </c>
      <c r="D178" s="23">
        <v>5</v>
      </c>
      <c r="E178" s="7" t="s">
        <v>31</v>
      </c>
      <c r="F178" s="13" t="s">
        <v>31</v>
      </c>
      <c r="G178" s="7" t="s">
        <v>559</v>
      </c>
      <c r="H178">
        <v>2</v>
      </c>
      <c r="I178" s="23">
        <v>4</v>
      </c>
      <c r="J178">
        <v>1</v>
      </c>
    </row>
    <row r="179" spans="1:11" x14ac:dyDescent="0.2">
      <c r="A179" s="8" t="s">
        <v>561</v>
      </c>
      <c r="B179" s="8" t="s">
        <v>562</v>
      </c>
      <c r="C179" s="8"/>
      <c r="D179" s="25" t="s">
        <v>31</v>
      </c>
      <c r="E179" s="8" t="s">
        <v>31</v>
      </c>
      <c r="F179" s="16" t="s">
        <v>31</v>
      </c>
      <c r="G179" s="8" t="s">
        <v>31</v>
      </c>
      <c r="I179" s="25" t="s">
        <v>31</v>
      </c>
    </row>
    <row r="180" spans="1:11" x14ac:dyDescent="0.2">
      <c r="A180" s="5" t="s">
        <v>565</v>
      </c>
      <c r="B180" s="5" t="s">
        <v>566</v>
      </c>
      <c r="C180" s="5">
        <v>1</v>
      </c>
      <c r="D180" s="24">
        <v>1</v>
      </c>
      <c r="E180" s="5" t="s">
        <v>31</v>
      </c>
      <c r="F180" s="15" t="s">
        <v>31</v>
      </c>
      <c r="G180" s="5" t="s">
        <v>571</v>
      </c>
      <c r="H180">
        <v>1</v>
      </c>
      <c r="I180" s="24">
        <v>1</v>
      </c>
    </row>
    <row r="181" spans="1:11" x14ac:dyDescent="0.2">
      <c r="A181" s="7" t="s">
        <v>573</v>
      </c>
      <c r="B181" s="7" t="s">
        <v>574</v>
      </c>
      <c r="C181" s="7">
        <v>1</v>
      </c>
      <c r="D181" s="23">
        <v>1</v>
      </c>
      <c r="E181" s="7" t="s">
        <v>422</v>
      </c>
      <c r="F181" s="13" t="s">
        <v>749</v>
      </c>
      <c r="G181" s="7" t="s">
        <v>580</v>
      </c>
      <c r="H181">
        <v>1</v>
      </c>
      <c r="I181" s="23">
        <v>1</v>
      </c>
      <c r="K181">
        <v>9.8000000000000007</v>
      </c>
    </row>
    <row r="182" spans="1:11" x14ac:dyDescent="0.2">
      <c r="A182" s="5" t="s">
        <v>583</v>
      </c>
      <c r="B182" s="5" t="s">
        <v>584</v>
      </c>
      <c r="C182" s="5">
        <v>1</v>
      </c>
      <c r="D182" s="24">
        <v>1</v>
      </c>
      <c r="E182" s="5" t="s">
        <v>31</v>
      </c>
      <c r="F182" s="15" t="s">
        <v>31</v>
      </c>
      <c r="G182" s="5" t="s">
        <v>31</v>
      </c>
      <c r="H182">
        <v>2</v>
      </c>
      <c r="I182" s="24">
        <v>1</v>
      </c>
    </row>
    <row r="183" spans="1:11" x14ac:dyDescent="0.2">
      <c r="A183" s="8" t="s">
        <v>591</v>
      </c>
      <c r="B183" s="8" t="s">
        <v>592</v>
      </c>
      <c r="C183" s="5"/>
      <c r="D183" s="24"/>
      <c r="E183" s="5"/>
      <c r="F183" s="15"/>
      <c r="G183" s="5"/>
      <c r="I183" s="24"/>
    </row>
    <row r="184" spans="1:11" x14ac:dyDescent="0.2">
      <c r="A184" s="5" t="s">
        <v>593</v>
      </c>
      <c r="B184" s="5" t="s">
        <v>594</v>
      </c>
      <c r="C184" s="5">
        <v>5</v>
      </c>
      <c r="D184" s="24">
        <v>5</v>
      </c>
      <c r="E184" s="5" t="s">
        <v>597</v>
      </c>
      <c r="F184" s="15" t="s">
        <v>31</v>
      </c>
      <c r="G184" s="5" t="s">
        <v>31</v>
      </c>
      <c r="H184">
        <v>2</v>
      </c>
      <c r="I184" s="24">
        <v>5</v>
      </c>
    </row>
    <row r="185" spans="1:11" x14ac:dyDescent="0.2">
      <c r="A185" s="10" t="s">
        <v>600</v>
      </c>
      <c r="B185" s="10" t="s">
        <v>601</v>
      </c>
      <c r="C185" s="10"/>
      <c r="D185" s="26">
        <v>243</v>
      </c>
      <c r="E185" s="10" t="s">
        <v>422</v>
      </c>
      <c r="F185" s="17">
        <v>7.6</v>
      </c>
      <c r="G185" s="10">
        <v>2.7</v>
      </c>
      <c r="I185" s="26">
        <v>243</v>
      </c>
    </row>
    <row r="186" spans="1:11" x14ac:dyDescent="0.2">
      <c r="A186" s="10" t="s">
        <v>600</v>
      </c>
      <c r="B186" s="10" t="s">
        <v>601</v>
      </c>
      <c r="C186" s="10"/>
      <c r="D186" s="26"/>
      <c r="E186" s="10"/>
      <c r="F186" s="17"/>
      <c r="G186" s="10"/>
      <c r="I186" s="26"/>
    </row>
    <row r="187" spans="1:11" x14ac:dyDescent="0.2">
      <c r="A187" s="10" t="s">
        <v>600</v>
      </c>
      <c r="B187" s="10" t="s">
        <v>601</v>
      </c>
      <c r="C187" s="10"/>
      <c r="D187" s="26"/>
      <c r="E187" s="10"/>
      <c r="F187" s="17"/>
      <c r="G187" s="10"/>
      <c r="I187" s="26"/>
    </row>
    <row r="188" spans="1:11" x14ac:dyDescent="0.2">
      <c r="A188" s="10" t="s">
        <v>600</v>
      </c>
      <c r="B188" s="10" t="s">
        <v>601</v>
      </c>
      <c r="C188" s="10"/>
      <c r="D188" s="26"/>
      <c r="E188" s="10"/>
      <c r="F188" s="17"/>
      <c r="G188" s="10"/>
      <c r="I188" s="26"/>
    </row>
    <row r="189" spans="1:11" x14ac:dyDescent="0.2">
      <c r="A189" s="10" t="s">
        <v>600</v>
      </c>
      <c r="B189" s="10" t="s">
        <v>601</v>
      </c>
      <c r="C189" s="10"/>
      <c r="D189" s="26"/>
      <c r="E189" s="10"/>
      <c r="F189" s="17"/>
      <c r="G189" s="10"/>
      <c r="I189" s="26"/>
    </row>
    <row r="190" spans="1:11" x14ac:dyDescent="0.2">
      <c r="A190" s="10" t="s">
        <v>600</v>
      </c>
      <c r="B190" s="10" t="s">
        <v>601</v>
      </c>
      <c r="C190" s="10"/>
      <c r="D190" s="26"/>
      <c r="E190" s="10"/>
      <c r="F190" s="17"/>
      <c r="G190" s="10"/>
      <c r="I190" s="26"/>
    </row>
    <row r="191" spans="1:11" x14ac:dyDescent="0.2">
      <c r="A191" s="10" t="s">
        <v>600</v>
      </c>
      <c r="B191" s="10" t="s">
        <v>601</v>
      </c>
      <c r="C191" s="10"/>
      <c r="D191" s="26"/>
      <c r="E191" s="10"/>
      <c r="F191" s="17"/>
      <c r="G191" s="10"/>
      <c r="I191" s="26"/>
    </row>
    <row r="192" spans="1:11" x14ac:dyDescent="0.2">
      <c r="A192" s="10" t="s">
        <v>600</v>
      </c>
      <c r="B192" s="10" t="s">
        <v>601</v>
      </c>
      <c r="C192" s="10"/>
      <c r="D192" s="26"/>
      <c r="E192" s="10"/>
      <c r="F192" s="17"/>
      <c r="G192" s="10"/>
      <c r="I192" s="26"/>
    </row>
    <row r="193" spans="1:11" x14ac:dyDescent="0.2">
      <c r="A193" s="10" t="s">
        <v>600</v>
      </c>
      <c r="B193" s="10" t="s">
        <v>601</v>
      </c>
      <c r="C193" s="10"/>
      <c r="D193" s="26"/>
      <c r="E193" s="10"/>
      <c r="F193" s="17"/>
      <c r="G193" s="10"/>
      <c r="I193" s="26"/>
    </row>
    <row r="194" spans="1:11" x14ac:dyDescent="0.2">
      <c r="A194" s="10" t="s">
        <v>600</v>
      </c>
      <c r="B194" s="10" t="s">
        <v>601</v>
      </c>
      <c r="C194" s="10"/>
      <c r="D194" s="26"/>
      <c r="E194" s="10"/>
      <c r="F194" s="17"/>
      <c r="G194" s="10"/>
      <c r="I194" s="26"/>
    </row>
    <row r="195" spans="1:11" x14ac:dyDescent="0.2">
      <c r="A195" s="10" t="s">
        <v>618</v>
      </c>
      <c r="B195" s="10" t="s">
        <v>619</v>
      </c>
      <c r="C195" s="10"/>
      <c r="D195" s="26">
        <v>1</v>
      </c>
      <c r="E195" s="10" t="s">
        <v>31</v>
      </c>
      <c r="F195" s="17" t="s">
        <v>31</v>
      </c>
      <c r="G195" s="10" t="s">
        <v>31</v>
      </c>
      <c r="I195" s="26">
        <v>1</v>
      </c>
    </row>
    <row r="196" spans="1:11" x14ac:dyDescent="0.2">
      <c r="A196" s="7" t="s">
        <v>623</v>
      </c>
      <c r="B196" s="7" t="s">
        <v>624</v>
      </c>
      <c r="C196" s="7">
        <v>1</v>
      </c>
      <c r="D196" s="23">
        <v>1</v>
      </c>
      <c r="E196" s="7" t="s">
        <v>628</v>
      </c>
      <c r="F196" s="13" t="s">
        <v>738</v>
      </c>
      <c r="G196" s="7" t="s">
        <v>629</v>
      </c>
      <c r="H196" s="7">
        <v>2</v>
      </c>
      <c r="I196" s="23">
        <v>1</v>
      </c>
      <c r="K196">
        <v>10</v>
      </c>
    </row>
    <row r="197" spans="1:11" x14ac:dyDescent="0.2">
      <c r="A197" s="2" t="s">
        <v>758</v>
      </c>
      <c r="B197" s="5"/>
      <c r="C197" s="5">
        <v>12</v>
      </c>
      <c r="D197" s="24"/>
      <c r="E197" s="5" t="s">
        <v>765</v>
      </c>
      <c r="F197" s="15" t="s">
        <v>737</v>
      </c>
      <c r="G197" s="5">
        <v>3</v>
      </c>
      <c r="H197">
        <v>2</v>
      </c>
      <c r="I197">
        <v>10</v>
      </c>
      <c r="K197">
        <f>12*7</f>
        <v>84</v>
      </c>
    </row>
    <row r="198" spans="1:11" x14ac:dyDescent="0.2">
      <c r="A198" s="5"/>
      <c r="B198" s="5"/>
      <c r="C198" s="5"/>
      <c r="D198" s="24"/>
      <c r="E198" s="5"/>
      <c r="F198" s="15"/>
      <c r="G198" s="5"/>
      <c r="H198">
        <v>4</v>
      </c>
      <c r="I198">
        <v>2</v>
      </c>
    </row>
    <row r="199" spans="1:11" x14ac:dyDescent="0.2">
      <c r="A199" s="2" t="s">
        <v>767</v>
      </c>
      <c r="B199" s="2"/>
      <c r="D199" s="2" t="s">
        <v>776</v>
      </c>
      <c r="E199" s="5" t="s">
        <v>773</v>
      </c>
      <c r="F199" s="15" t="s">
        <v>775</v>
      </c>
      <c r="G199" s="5" t="s">
        <v>777</v>
      </c>
    </row>
    <row r="200" spans="1:11" x14ac:dyDescent="0.2">
      <c r="A200" s="2" t="s">
        <v>768</v>
      </c>
      <c r="B200" s="2" t="s">
        <v>769</v>
      </c>
      <c r="C200" s="2">
        <v>1940</v>
      </c>
      <c r="D200" s="24">
        <v>12</v>
      </c>
      <c r="E200" s="5" t="s">
        <v>774</v>
      </c>
      <c r="F200" s="15" t="s">
        <v>781</v>
      </c>
      <c r="G200" s="5">
        <v>12</v>
      </c>
    </row>
    <row r="201" spans="1:11" x14ac:dyDescent="0.2">
      <c r="A201" s="5" t="s">
        <v>768</v>
      </c>
      <c r="B201" s="5" t="s">
        <v>779</v>
      </c>
      <c r="C201" s="6">
        <v>1941</v>
      </c>
      <c r="D201" s="5">
        <v>17</v>
      </c>
      <c r="E201" s="5" t="s">
        <v>780</v>
      </c>
      <c r="F201" s="15" t="s">
        <v>782</v>
      </c>
      <c r="G201" s="5">
        <v>11</v>
      </c>
    </row>
    <row r="202" spans="1:11" x14ac:dyDescent="0.2">
      <c r="A202" s="5"/>
      <c r="B202" s="5"/>
      <c r="C202" s="5"/>
      <c r="D202" s="24"/>
      <c r="E202" s="5"/>
      <c r="F202" s="15" t="s">
        <v>781</v>
      </c>
      <c r="G202" s="5">
        <v>2</v>
      </c>
    </row>
    <row r="203" spans="1:11" x14ac:dyDescent="0.2">
      <c r="A203" s="5"/>
      <c r="B203" s="5"/>
      <c r="C203" s="5"/>
      <c r="D203" s="24"/>
      <c r="E203" s="5"/>
      <c r="F203" s="15" t="s">
        <v>783</v>
      </c>
      <c r="G203" s="5">
        <v>2</v>
      </c>
    </row>
    <row r="204" spans="1:11" x14ac:dyDescent="0.2">
      <c r="A204" s="5"/>
      <c r="B204" s="5"/>
      <c r="C204" s="5"/>
      <c r="D204" s="24"/>
      <c r="E204" s="5"/>
      <c r="F204" s="15" t="s">
        <v>784</v>
      </c>
      <c r="G204" s="5">
        <v>1</v>
      </c>
    </row>
    <row r="205" spans="1:11" x14ac:dyDescent="0.2">
      <c r="A205" s="5"/>
      <c r="B205" s="5"/>
      <c r="C205" s="5"/>
      <c r="D205" s="24"/>
      <c r="E205" s="5"/>
      <c r="F205" s="15" t="s">
        <v>359</v>
      </c>
      <c r="G205" s="5">
        <v>1</v>
      </c>
    </row>
    <row r="206" spans="1:11" x14ac:dyDescent="0.2">
      <c r="A206" s="2" t="s">
        <v>786</v>
      </c>
      <c r="B206" s="2" t="s">
        <v>787</v>
      </c>
      <c r="C206" s="2">
        <v>1942</v>
      </c>
      <c r="D206" s="24">
        <v>34</v>
      </c>
      <c r="E206" s="5"/>
      <c r="F206" s="15" t="s">
        <v>782</v>
      </c>
      <c r="G206" s="5">
        <v>20</v>
      </c>
    </row>
    <row r="207" spans="1:11" x14ac:dyDescent="0.2">
      <c r="A207" s="5"/>
      <c r="B207" s="5"/>
      <c r="C207" s="5"/>
      <c r="D207" s="24"/>
      <c r="E207" s="5"/>
      <c r="F207" s="15" t="s">
        <v>781</v>
      </c>
      <c r="G207" s="5">
        <v>5</v>
      </c>
    </row>
    <row r="208" spans="1:11" x14ac:dyDescent="0.2">
      <c r="A208" s="5"/>
      <c r="B208" s="5"/>
      <c r="C208" s="5"/>
      <c r="D208" s="24"/>
      <c r="E208" s="5"/>
      <c r="F208" s="15" t="s">
        <v>783</v>
      </c>
      <c r="G208" s="5">
        <v>6</v>
      </c>
    </row>
    <row r="209" spans="1:7" x14ac:dyDescent="0.2">
      <c r="A209" s="5"/>
      <c r="B209" s="5"/>
      <c r="C209" s="5"/>
      <c r="D209" s="24"/>
      <c r="E209" s="5"/>
      <c r="F209" s="15" t="s">
        <v>784</v>
      </c>
      <c r="G209" s="5">
        <v>3</v>
      </c>
    </row>
    <row r="210" spans="1:7" x14ac:dyDescent="0.2">
      <c r="A210" s="5"/>
      <c r="B210" s="5"/>
      <c r="C210" s="5"/>
      <c r="D210" s="24"/>
      <c r="E210" s="5"/>
      <c r="F210" s="15" t="s">
        <v>359</v>
      </c>
      <c r="G210" s="5"/>
    </row>
    <row r="211" spans="1:7" x14ac:dyDescent="0.2">
      <c r="A211" s="2" t="s">
        <v>789</v>
      </c>
      <c r="B211" s="2" t="s">
        <v>790</v>
      </c>
      <c r="C211" s="2">
        <v>1948</v>
      </c>
      <c r="D211" s="2">
        <v>48</v>
      </c>
      <c r="E211" s="2"/>
      <c r="F211" s="15" t="s">
        <v>782</v>
      </c>
      <c r="G211" s="5">
        <v>10</v>
      </c>
    </row>
    <row r="212" spans="1:7" x14ac:dyDescent="0.2">
      <c r="A212" s="5"/>
      <c r="B212" s="5"/>
      <c r="C212" s="5"/>
      <c r="D212" s="24"/>
      <c r="E212" s="5"/>
      <c r="F212" s="15" t="s">
        <v>781</v>
      </c>
      <c r="G212" s="5">
        <v>5</v>
      </c>
    </row>
    <row r="213" spans="1:7" x14ac:dyDescent="0.2">
      <c r="A213" s="5"/>
      <c r="B213" s="5"/>
      <c r="C213" s="5"/>
      <c r="D213" s="24"/>
      <c r="E213" s="5"/>
      <c r="F213" s="15" t="s">
        <v>783</v>
      </c>
      <c r="G213" s="5">
        <v>6</v>
      </c>
    </row>
    <row r="214" spans="1:7" x14ac:dyDescent="0.2">
      <c r="A214" s="5"/>
      <c r="B214" s="5"/>
      <c r="C214" s="5"/>
      <c r="D214" s="24"/>
      <c r="E214" s="5"/>
      <c r="F214" s="15" t="s">
        <v>784</v>
      </c>
      <c r="G214" s="5">
        <v>7</v>
      </c>
    </row>
    <row r="215" spans="1:7" x14ac:dyDescent="0.2">
      <c r="A215" s="5"/>
      <c r="B215" s="5"/>
      <c r="C215" s="5"/>
      <c r="D215" s="24"/>
      <c r="E215" s="5"/>
      <c r="F215" s="15" t="s">
        <v>359</v>
      </c>
      <c r="G215" s="5">
        <v>20</v>
      </c>
    </row>
    <row r="216" spans="1:7" x14ac:dyDescent="0.2">
      <c r="A216" s="5" t="s">
        <v>791</v>
      </c>
      <c r="B216" s="5" t="s">
        <v>792</v>
      </c>
      <c r="C216" s="5">
        <v>1949</v>
      </c>
      <c r="D216" s="5">
        <v>20</v>
      </c>
      <c r="E216" s="5"/>
      <c r="F216" s="15" t="s">
        <v>782</v>
      </c>
      <c r="G216" s="5">
        <v>12</v>
      </c>
    </row>
    <row r="217" spans="1:7" x14ac:dyDescent="0.2">
      <c r="A217" s="5"/>
      <c r="B217" s="5"/>
      <c r="C217" s="5"/>
      <c r="D217" s="24"/>
      <c r="E217" s="5"/>
      <c r="F217" s="15" t="s">
        <v>781</v>
      </c>
      <c r="G217" s="5">
        <v>3</v>
      </c>
    </row>
    <row r="218" spans="1:7" x14ac:dyDescent="0.2">
      <c r="A218" s="5"/>
      <c r="B218" s="5"/>
      <c r="C218" s="5"/>
      <c r="D218" s="24"/>
      <c r="E218" s="5"/>
      <c r="F218" s="15" t="s">
        <v>783</v>
      </c>
      <c r="G218" s="5">
        <v>1</v>
      </c>
    </row>
    <row r="219" spans="1:7" x14ac:dyDescent="0.2">
      <c r="A219" s="5"/>
      <c r="B219" s="5"/>
      <c r="C219" s="5"/>
      <c r="D219" s="24"/>
      <c r="E219" s="5"/>
      <c r="F219" s="15" t="s">
        <v>784</v>
      </c>
      <c r="G219" s="5">
        <v>3</v>
      </c>
    </row>
    <row r="220" spans="1:7" x14ac:dyDescent="0.2">
      <c r="A220" s="5"/>
      <c r="B220" s="5"/>
      <c r="C220" s="5"/>
      <c r="D220" s="24"/>
      <c r="E220" s="5"/>
      <c r="F220" s="15" t="s">
        <v>359</v>
      </c>
      <c r="G220" s="5">
        <v>1</v>
      </c>
    </row>
    <row r="221" spans="1:7" x14ac:dyDescent="0.2">
      <c r="A221" s="5" t="s">
        <v>796</v>
      </c>
      <c r="B221" s="5" t="s">
        <v>797</v>
      </c>
      <c r="C221" s="5">
        <v>1950</v>
      </c>
      <c r="D221" s="5">
        <v>97</v>
      </c>
      <c r="E221" s="5"/>
      <c r="F221" s="15" t="s">
        <v>782</v>
      </c>
      <c r="G221" s="5"/>
    </row>
    <row r="222" spans="1:7" x14ac:dyDescent="0.2">
      <c r="A222" s="5"/>
      <c r="B222" s="5"/>
      <c r="C222" s="5"/>
      <c r="D222" s="24"/>
      <c r="E222" s="5"/>
      <c r="F222" s="15" t="s">
        <v>781</v>
      </c>
      <c r="G222" s="5"/>
    </row>
    <row r="223" spans="1:7" x14ac:dyDescent="0.2">
      <c r="A223" s="5"/>
      <c r="B223" s="5"/>
      <c r="C223" s="5"/>
      <c r="D223" s="24"/>
      <c r="E223" s="5"/>
      <c r="F223" s="15" t="s">
        <v>783</v>
      </c>
      <c r="G223" s="5"/>
    </row>
    <row r="224" spans="1:7" x14ac:dyDescent="0.2">
      <c r="A224" s="5"/>
      <c r="B224" s="5"/>
      <c r="C224" s="5"/>
      <c r="D224" s="24"/>
      <c r="E224" s="5"/>
      <c r="F224" s="15" t="s">
        <v>784</v>
      </c>
      <c r="G224" s="5"/>
    </row>
    <row r="225" spans="1:8" x14ac:dyDescent="0.2">
      <c r="A225" s="5"/>
      <c r="B225" s="5"/>
      <c r="C225" s="5"/>
      <c r="D225" s="24"/>
      <c r="E225" s="5"/>
      <c r="F225" s="15" t="s">
        <v>359</v>
      </c>
      <c r="G225" s="5">
        <v>97</v>
      </c>
    </row>
    <row r="226" spans="1:8" x14ac:dyDescent="0.2">
      <c r="A226" s="5" t="s">
        <v>798</v>
      </c>
      <c r="B226" s="5" t="s">
        <v>799</v>
      </c>
      <c r="C226" s="5">
        <v>1950</v>
      </c>
      <c r="D226" s="5">
        <v>59</v>
      </c>
      <c r="E226" s="5"/>
      <c r="F226" s="15" t="s">
        <v>359</v>
      </c>
      <c r="G226" s="5">
        <v>59</v>
      </c>
    </row>
    <row r="227" spans="1:8" x14ac:dyDescent="0.2">
      <c r="A227" s="5" t="s">
        <v>800</v>
      </c>
      <c r="B227" s="5" t="s">
        <v>801</v>
      </c>
      <c r="C227" s="5">
        <v>1965</v>
      </c>
      <c r="D227" s="5">
        <v>6</v>
      </c>
      <c r="E227" s="5"/>
      <c r="F227" s="15" t="s">
        <v>782</v>
      </c>
      <c r="G227" s="5">
        <v>6</v>
      </c>
    </row>
    <row r="228" spans="1:8" x14ac:dyDescent="0.2">
      <c r="A228" s="5" t="s">
        <v>803</v>
      </c>
      <c r="B228" s="5" t="s">
        <v>804</v>
      </c>
      <c r="C228" s="5">
        <v>1969</v>
      </c>
      <c r="D228" s="5">
        <v>3</v>
      </c>
      <c r="E228" s="5"/>
      <c r="F228" s="15" t="s">
        <v>782</v>
      </c>
      <c r="G228" s="5">
        <v>3</v>
      </c>
    </row>
    <row r="229" spans="1:8" x14ac:dyDescent="0.2">
      <c r="A229" s="5" t="s">
        <v>806</v>
      </c>
      <c r="B229" s="5" t="s">
        <v>807</v>
      </c>
      <c r="C229" s="5">
        <v>1972</v>
      </c>
      <c r="D229" s="5">
        <v>12</v>
      </c>
      <c r="E229" s="5"/>
      <c r="F229" s="15" t="s">
        <v>782</v>
      </c>
      <c r="G229" s="5"/>
    </row>
    <row r="230" spans="1:8" x14ac:dyDescent="0.2">
      <c r="A230" s="5"/>
      <c r="B230" s="5"/>
      <c r="C230" s="5"/>
      <c r="D230" s="24"/>
      <c r="E230" s="5"/>
      <c r="F230" s="15" t="s">
        <v>781</v>
      </c>
      <c r="G230" s="5">
        <v>8</v>
      </c>
    </row>
    <row r="231" spans="1:8" x14ac:dyDescent="0.2">
      <c r="A231" s="5"/>
      <c r="B231" s="5"/>
      <c r="C231" s="5"/>
      <c r="D231" s="24"/>
      <c r="E231" s="5"/>
      <c r="F231" s="15" t="s">
        <v>783</v>
      </c>
      <c r="G231" s="5">
        <v>2</v>
      </c>
    </row>
    <row r="232" spans="1:8" x14ac:dyDescent="0.2">
      <c r="A232" s="5"/>
      <c r="B232" s="5"/>
      <c r="C232" s="5"/>
      <c r="D232" s="24"/>
      <c r="E232" s="5"/>
      <c r="F232" s="15" t="s">
        <v>784</v>
      </c>
      <c r="G232" s="5"/>
    </row>
    <row r="233" spans="1:8" x14ac:dyDescent="0.2">
      <c r="A233" s="5"/>
      <c r="B233" s="5"/>
      <c r="C233" s="5"/>
      <c r="D233" s="24"/>
      <c r="E233" s="5"/>
      <c r="F233" s="15" t="s">
        <v>359</v>
      </c>
      <c r="G233" s="5">
        <v>2</v>
      </c>
    </row>
    <row r="234" spans="1:8" x14ac:dyDescent="0.2">
      <c r="A234" s="5" t="s">
        <v>808</v>
      </c>
      <c r="B234" s="5" t="s">
        <v>809</v>
      </c>
      <c r="C234" s="5">
        <v>1975</v>
      </c>
      <c r="D234" s="5">
        <v>25</v>
      </c>
      <c r="E234" s="5"/>
      <c r="F234" s="15" t="s">
        <v>782</v>
      </c>
      <c r="G234" s="10">
        <v>24</v>
      </c>
      <c r="H234" t="s">
        <v>813</v>
      </c>
    </row>
    <row r="235" spans="1:8" x14ac:dyDescent="0.2">
      <c r="A235" s="5"/>
      <c r="B235" s="5"/>
      <c r="C235" s="5"/>
      <c r="D235" s="24"/>
      <c r="E235" s="5"/>
      <c r="F235" s="15" t="s">
        <v>781</v>
      </c>
      <c r="G235" s="10"/>
    </row>
    <row r="236" spans="1:8" x14ac:dyDescent="0.2">
      <c r="A236" s="5"/>
      <c r="B236" s="5"/>
      <c r="C236" s="5"/>
      <c r="D236" s="24"/>
      <c r="E236" s="5"/>
      <c r="F236" s="15" t="s">
        <v>783</v>
      </c>
      <c r="G236" s="10"/>
    </row>
    <row r="237" spans="1:8" x14ac:dyDescent="0.2">
      <c r="A237" s="5"/>
      <c r="B237" s="5"/>
      <c r="C237" s="5"/>
      <c r="D237" s="24"/>
      <c r="E237" s="5"/>
      <c r="F237" s="15" t="s">
        <v>784</v>
      </c>
      <c r="G237" s="10"/>
    </row>
    <row r="238" spans="1:8" x14ac:dyDescent="0.2">
      <c r="A238" s="5"/>
      <c r="B238" s="5"/>
      <c r="C238" s="5"/>
      <c r="D238" s="24"/>
      <c r="E238" s="5"/>
      <c r="F238" s="15" t="s">
        <v>359</v>
      </c>
      <c r="G238" s="10">
        <v>1</v>
      </c>
    </row>
    <row r="239" spans="1:8" x14ac:dyDescent="0.2">
      <c r="A239" s="5" t="s">
        <v>808</v>
      </c>
      <c r="B239" s="5" t="s">
        <v>810</v>
      </c>
      <c r="C239" s="5">
        <v>1977</v>
      </c>
      <c r="D239" s="5">
        <v>6</v>
      </c>
      <c r="E239" s="5"/>
      <c r="F239" s="15" t="s">
        <v>782</v>
      </c>
      <c r="G239" s="10">
        <v>3</v>
      </c>
    </row>
    <row r="240" spans="1:8" x14ac:dyDescent="0.2">
      <c r="A240" s="5"/>
      <c r="B240" s="5"/>
      <c r="C240" s="5"/>
      <c r="D240" s="24"/>
      <c r="E240" s="5"/>
      <c r="F240" s="15" t="s">
        <v>781</v>
      </c>
      <c r="G240" s="10">
        <v>3</v>
      </c>
    </row>
    <row r="241" spans="1:8" x14ac:dyDescent="0.2">
      <c r="A241" s="5" t="s">
        <v>808</v>
      </c>
      <c r="B241" s="5" t="s">
        <v>811</v>
      </c>
      <c r="C241" s="5">
        <v>1978</v>
      </c>
      <c r="D241" s="5">
        <v>100</v>
      </c>
      <c r="E241" s="5"/>
      <c r="F241" s="15" t="s">
        <v>782</v>
      </c>
      <c r="G241" s="5">
        <v>33</v>
      </c>
    </row>
    <row r="242" spans="1:8" x14ac:dyDescent="0.2">
      <c r="A242" s="5"/>
      <c r="B242" s="5"/>
      <c r="C242" s="5"/>
      <c r="D242" s="24"/>
      <c r="E242" s="5"/>
      <c r="F242" s="15" t="s">
        <v>781</v>
      </c>
      <c r="G242" s="5">
        <v>26</v>
      </c>
    </row>
    <row r="243" spans="1:8" x14ac:dyDescent="0.2">
      <c r="A243" s="5"/>
      <c r="B243" s="5"/>
      <c r="C243" s="5"/>
      <c r="D243" s="24"/>
      <c r="E243" s="5"/>
      <c r="F243" s="15" t="s">
        <v>783</v>
      </c>
      <c r="G243" s="5"/>
    </row>
    <row r="244" spans="1:8" x14ac:dyDescent="0.2">
      <c r="A244" s="5"/>
      <c r="B244" s="5"/>
      <c r="C244" s="5"/>
      <c r="D244" s="24"/>
      <c r="E244" s="5"/>
      <c r="F244" s="15" t="s">
        <v>784</v>
      </c>
      <c r="G244" s="5"/>
    </row>
    <row r="245" spans="1:8" x14ac:dyDescent="0.2">
      <c r="A245" s="5"/>
      <c r="B245" s="5"/>
      <c r="C245" s="5"/>
      <c r="D245" s="24"/>
      <c r="E245" s="5"/>
      <c r="F245" s="15" t="s">
        <v>359</v>
      </c>
      <c r="G245" s="5">
        <v>41</v>
      </c>
    </row>
    <row r="246" spans="1:8" x14ac:dyDescent="0.2">
      <c r="A246" s="5" t="s">
        <v>815</v>
      </c>
      <c r="B246" s="5" t="s">
        <v>663</v>
      </c>
      <c r="C246" s="5">
        <v>1989</v>
      </c>
      <c r="D246" s="5">
        <v>23</v>
      </c>
      <c r="E246" s="5"/>
      <c r="G246" s="26"/>
      <c r="H246" t="s">
        <v>816</v>
      </c>
    </row>
    <row r="247" spans="1:8" x14ac:dyDescent="0.2">
      <c r="A247" s="5" t="s">
        <v>818</v>
      </c>
      <c r="B247" s="5" t="s">
        <v>819</v>
      </c>
      <c r="C247" s="5">
        <v>1971</v>
      </c>
      <c r="D247" s="5">
        <v>12</v>
      </c>
      <c r="E247" s="5"/>
      <c r="F247" s="15" t="s">
        <v>782</v>
      </c>
      <c r="G247" s="6">
        <v>6</v>
      </c>
    </row>
    <row r="248" spans="1:8" x14ac:dyDescent="0.2">
      <c r="A248" s="5"/>
      <c r="B248" s="5"/>
      <c r="C248" s="5"/>
      <c r="D248" s="24"/>
      <c r="E248" s="5"/>
      <c r="F248" s="15" t="s">
        <v>781</v>
      </c>
      <c r="G248" s="5">
        <v>2</v>
      </c>
    </row>
    <row r="249" spans="1:8" x14ac:dyDescent="0.2">
      <c r="A249" s="5"/>
      <c r="B249" s="5"/>
      <c r="C249" s="5"/>
      <c r="D249" s="24"/>
      <c r="E249" s="5"/>
      <c r="F249" s="15" t="s">
        <v>783</v>
      </c>
      <c r="G249" s="5"/>
    </row>
    <row r="250" spans="1:8" x14ac:dyDescent="0.2">
      <c r="A250" s="5"/>
      <c r="B250" s="5"/>
      <c r="C250" s="5"/>
      <c r="D250" s="24"/>
      <c r="E250" s="5"/>
      <c r="F250" s="15" t="s">
        <v>784</v>
      </c>
      <c r="G250" s="5">
        <v>4</v>
      </c>
    </row>
    <row r="251" spans="1:8" x14ac:dyDescent="0.2">
      <c r="A251" s="5"/>
      <c r="B251" s="5"/>
      <c r="C251" s="5"/>
      <c r="D251" s="24"/>
      <c r="E251" s="5"/>
      <c r="F251" s="15" t="s">
        <v>359</v>
      </c>
      <c r="G251" s="5"/>
    </row>
    <row r="252" spans="1:8" x14ac:dyDescent="0.2">
      <c r="A252" s="5" t="s">
        <v>818</v>
      </c>
      <c r="B252" s="5" t="s">
        <v>821</v>
      </c>
      <c r="C252" s="5">
        <v>1973</v>
      </c>
      <c r="D252" s="5">
        <v>18</v>
      </c>
      <c r="E252" s="5"/>
      <c r="F252" s="15" t="s">
        <v>782</v>
      </c>
      <c r="G252" s="5">
        <v>11</v>
      </c>
    </row>
    <row r="253" spans="1:8" x14ac:dyDescent="0.2">
      <c r="A253" s="5"/>
      <c r="B253" s="5"/>
      <c r="C253" s="5"/>
      <c r="D253" s="24"/>
      <c r="E253" s="5"/>
      <c r="F253" s="15" t="s">
        <v>781</v>
      </c>
      <c r="G253" s="5"/>
    </row>
    <row r="254" spans="1:8" x14ac:dyDescent="0.2">
      <c r="A254" s="5"/>
      <c r="B254" s="5"/>
      <c r="C254" s="5"/>
      <c r="D254" s="24"/>
      <c r="E254" s="5"/>
      <c r="F254" s="15" t="s">
        <v>783</v>
      </c>
      <c r="G254" s="5"/>
    </row>
    <row r="255" spans="1:8" x14ac:dyDescent="0.2">
      <c r="A255" s="5"/>
      <c r="B255" s="5"/>
      <c r="C255" s="5"/>
      <c r="D255" s="24"/>
      <c r="E255" s="5"/>
      <c r="F255" s="15" t="s">
        <v>784</v>
      </c>
      <c r="G255" s="5">
        <v>7</v>
      </c>
    </row>
    <row r="256" spans="1:8" x14ac:dyDescent="0.2">
      <c r="A256" s="5" t="s">
        <v>822</v>
      </c>
      <c r="B256" s="5" t="s">
        <v>823</v>
      </c>
      <c r="C256" s="5">
        <v>1996</v>
      </c>
      <c r="D256" s="5">
        <v>19</v>
      </c>
      <c r="E256" s="5"/>
      <c r="F256" s="15" t="s">
        <v>359</v>
      </c>
      <c r="G256" s="5">
        <v>19</v>
      </c>
    </row>
    <row r="257" spans="1:7" x14ac:dyDescent="0.2">
      <c r="A257" s="5" t="s">
        <v>824</v>
      </c>
      <c r="B257" s="5" t="s">
        <v>825</v>
      </c>
      <c r="C257" s="5">
        <v>1971</v>
      </c>
      <c r="D257" s="5">
        <v>6</v>
      </c>
      <c r="E257" s="5"/>
      <c r="F257" s="15" t="s">
        <v>782</v>
      </c>
      <c r="G257" s="5">
        <v>4</v>
      </c>
    </row>
    <row r="258" spans="1:7" x14ac:dyDescent="0.2">
      <c r="A258" s="5"/>
      <c r="B258" s="5"/>
      <c r="C258" s="5"/>
      <c r="D258" s="24"/>
      <c r="E258" s="5"/>
      <c r="F258" s="15" t="s">
        <v>781</v>
      </c>
      <c r="G258" s="5"/>
    </row>
    <row r="259" spans="1:7" x14ac:dyDescent="0.2">
      <c r="A259" s="5"/>
      <c r="B259" s="5"/>
      <c r="C259" s="5"/>
      <c r="D259" s="24"/>
      <c r="E259" s="5"/>
      <c r="F259" s="15" t="s">
        <v>783</v>
      </c>
      <c r="G259" s="5">
        <v>2</v>
      </c>
    </row>
    <row r="260" spans="1:7" x14ac:dyDescent="0.2">
      <c r="A260" s="5"/>
      <c r="B260" s="5"/>
      <c r="C260" s="5"/>
      <c r="D260" s="24"/>
      <c r="E260" s="5"/>
      <c r="F260" s="15" t="s">
        <v>784</v>
      </c>
      <c r="G260" s="5"/>
    </row>
    <row r="261" spans="1:7" x14ac:dyDescent="0.2">
      <c r="A261" s="5"/>
      <c r="B261" s="5"/>
      <c r="C261" s="5"/>
      <c r="D261" s="24"/>
      <c r="E261" s="5"/>
      <c r="F261" s="15" t="s">
        <v>359</v>
      </c>
      <c r="G261" s="5"/>
    </row>
    <row r="262" spans="1:7" x14ac:dyDescent="0.2">
      <c r="A262" s="2" t="s">
        <v>826</v>
      </c>
      <c r="B262" s="2" t="s">
        <v>827</v>
      </c>
      <c r="C262" s="2">
        <v>1992</v>
      </c>
      <c r="D262" s="2">
        <v>7</v>
      </c>
      <c r="E262" s="5"/>
      <c r="F262" s="15" t="s">
        <v>782</v>
      </c>
      <c r="G262" s="5">
        <v>7</v>
      </c>
    </row>
    <row r="263" spans="1:7" x14ac:dyDescent="0.2">
      <c r="A263" s="5"/>
      <c r="B263" s="5"/>
      <c r="C263" s="5"/>
      <c r="D263" s="24"/>
      <c r="E263" s="5"/>
      <c r="F263" s="15"/>
      <c r="G263" s="5"/>
    </row>
    <row r="264" spans="1:7" x14ac:dyDescent="0.2">
      <c r="A264" s="5"/>
      <c r="B264" s="5"/>
      <c r="C264" s="5"/>
      <c r="D264" s="24"/>
      <c r="E264" s="5"/>
      <c r="F264" s="15"/>
      <c r="G264" s="5"/>
    </row>
    <row r="265" spans="1:7" x14ac:dyDescent="0.2">
      <c r="A265" s="5"/>
      <c r="B265" s="5"/>
      <c r="C265" s="5"/>
      <c r="D265" s="24"/>
      <c r="E265" s="5"/>
      <c r="F265" s="15"/>
      <c r="G265" s="5"/>
    </row>
    <row r="266" spans="1:7" x14ac:dyDescent="0.2">
      <c r="A266" s="5"/>
      <c r="B266" s="5"/>
      <c r="C266" s="5"/>
      <c r="D266" s="24"/>
      <c r="E266" s="5"/>
      <c r="F266" s="15"/>
      <c r="G266" s="5"/>
    </row>
    <row r="267" spans="1:7" x14ac:dyDescent="0.2">
      <c r="A267" s="5"/>
      <c r="B267" s="5"/>
      <c r="C267" s="5"/>
      <c r="D267" s="24"/>
      <c r="E267" s="5"/>
      <c r="F267" s="15"/>
      <c r="G267" s="5"/>
    </row>
    <row r="268" spans="1:7" x14ac:dyDescent="0.2">
      <c r="A268" s="5"/>
      <c r="B268" s="5"/>
      <c r="C268" s="5"/>
      <c r="D268" s="24"/>
      <c r="E268" s="5"/>
      <c r="F268" s="15"/>
      <c r="G268" s="5"/>
    </row>
    <row r="269" spans="1:7" x14ac:dyDescent="0.2">
      <c r="A269" s="5"/>
      <c r="B269" s="5"/>
      <c r="C269" s="5"/>
      <c r="D269" s="24"/>
      <c r="E269" s="5"/>
      <c r="F269" s="15"/>
      <c r="G269" s="5"/>
    </row>
    <row r="270" spans="1:7" x14ac:dyDescent="0.2">
      <c r="A270" s="5"/>
      <c r="B270" s="5"/>
      <c r="C270" s="5"/>
      <c r="D270" s="24"/>
      <c r="E270" s="5"/>
      <c r="F270" s="15"/>
      <c r="G270" s="5"/>
    </row>
    <row r="271" spans="1:7" x14ac:dyDescent="0.2">
      <c r="A271" s="5"/>
      <c r="B271" s="5"/>
      <c r="C271" s="5"/>
      <c r="D271" s="24"/>
      <c r="E271" s="5"/>
      <c r="F271" s="15"/>
      <c r="G271" s="5"/>
    </row>
    <row r="272" spans="1:7" x14ac:dyDescent="0.2">
      <c r="A272" s="5"/>
      <c r="B272" s="5"/>
      <c r="C272" s="5"/>
      <c r="D272" s="24"/>
      <c r="E272" s="5"/>
      <c r="F272" s="15"/>
      <c r="G272" s="5"/>
    </row>
    <row r="273" spans="1:7" x14ac:dyDescent="0.2">
      <c r="A273" s="5"/>
      <c r="B273" s="5"/>
      <c r="C273" s="5"/>
      <c r="D273" s="24"/>
      <c r="E273" s="5"/>
      <c r="F273" s="15"/>
      <c r="G273" s="5"/>
    </row>
    <row r="274" spans="1:7" x14ac:dyDescent="0.2">
      <c r="A274" s="5"/>
      <c r="B274" s="5"/>
      <c r="C274" s="5"/>
      <c r="D274" s="24"/>
      <c r="E274" s="5"/>
      <c r="F274" s="15"/>
      <c r="G274" s="5"/>
    </row>
    <row r="275" spans="1:7" x14ac:dyDescent="0.2">
      <c r="A275" s="5"/>
      <c r="B275" s="5"/>
      <c r="C275" s="5"/>
      <c r="D275" s="24"/>
      <c r="E275" s="5"/>
      <c r="F275" s="15"/>
      <c r="G275" s="5"/>
    </row>
    <row r="276" spans="1:7" x14ac:dyDescent="0.2">
      <c r="A276" s="5"/>
      <c r="B276" s="5"/>
      <c r="C276" s="5"/>
      <c r="D276" s="24"/>
      <c r="E276" s="5"/>
      <c r="F276" s="15"/>
      <c r="G276" s="5"/>
    </row>
    <row r="277" spans="1:7" x14ac:dyDescent="0.2">
      <c r="A277" s="5"/>
      <c r="B277" s="5"/>
      <c r="C277" s="5"/>
      <c r="D277" s="24"/>
      <c r="E277" s="5"/>
      <c r="F277" s="15"/>
      <c r="G277" s="5"/>
    </row>
    <row r="278" spans="1:7" x14ac:dyDescent="0.2">
      <c r="A278" s="5"/>
      <c r="B278" s="5"/>
      <c r="C278" s="5"/>
      <c r="D278" s="24"/>
      <c r="E278" s="5"/>
      <c r="F278" s="15"/>
      <c r="G278" s="5"/>
    </row>
    <row r="279" spans="1:7" x14ac:dyDescent="0.2">
      <c r="A279" s="5"/>
      <c r="B279" s="5"/>
      <c r="C279" s="5"/>
      <c r="D279" s="24"/>
      <c r="E279" s="5"/>
      <c r="F279" s="15"/>
      <c r="G279" s="5"/>
    </row>
    <row r="280" spans="1:7" x14ac:dyDescent="0.2">
      <c r="A280" s="5"/>
      <c r="B280" s="5"/>
      <c r="C280" s="5"/>
      <c r="D280" s="24"/>
      <c r="E280" s="5"/>
      <c r="F280" s="15"/>
      <c r="G280" s="5"/>
    </row>
    <row r="281" spans="1:7" x14ac:dyDescent="0.2">
      <c r="A281" s="5"/>
      <c r="B281" s="5"/>
      <c r="C281" s="5"/>
      <c r="D281" s="24"/>
      <c r="E281" s="5"/>
      <c r="F281" s="15"/>
      <c r="G281" s="5"/>
    </row>
    <row r="282" spans="1:7" x14ac:dyDescent="0.2">
      <c r="A282" s="5"/>
      <c r="B282" s="5"/>
      <c r="C282" s="5"/>
      <c r="D282" s="24"/>
      <c r="E282" s="5"/>
      <c r="F282" s="15"/>
      <c r="G282" s="5"/>
    </row>
    <row r="283" spans="1:7" x14ac:dyDescent="0.2">
      <c r="A283" s="5"/>
      <c r="B283" s="5"/>
      <c r="C283" s="5"/>
      <c r="D283" s="24"/>
      <c r="E283" s="5"/>
      <c r="F283" s="15"/>
      <c r="G283" s="5"/>
    </row>
    <row r="284" spans="1:7" x14ac:dyDescent="0.2">
      <c r="A284" s="5"/>
      <c r="B284" s="5"/>
      <c r="C284" s="5"/>
      <c r="D284" s="24"/>
      <c r="E284" s="5"/>
      <c r="F284" s="15"/>
      <c r="G284" s="5"/>
    </row>
    <row r="285" spans="1:7" x14ac:dyDescent="0.2">
      <c r="A285" s="5"/>
      <c r="B285" s="5"/>
      <c r="C285" s="5"/>
      <c r="D285" s="24"/>
      <c r="E285" s="5"/>
      <c r="F285" s="15"/>
      <c r="G285" s="5"/>
    </row>
    <row r="286" spans="1:7" x14ac:dyDescent="0.2">
      <c r="A286" s="5"/>
      <c r="B286" s="5"/>
      <c r="C286" s="5"/>
      <c r="D286" s="24"/>
      <c r="E286" s="5"/>
      <c r="F286" s="15"/>
      <c r="G286" s="5"/>
    </row>
    <row r="287" spans="1:7" x14ac:dyDescent="0.2">
      <c r="A287" s="5"/>
      <c r="B287" s="5"/>
      <c r="C287" s="5"/>
      <c r="D287" s="24"/>
      <c r="E287" s="5"/>
      <c r="F287" s="15"/>
      <c r="G287" s="5"/>
    </row>
    <row r="288" spans="1:7" x14ac:dyDescent="0.2">
      <c r="A288" s="5"/>
      <c r="B288" s="5"/>
      <c r="C288" s="5"/>
      <c r="D288" s="24"/>
      <c r="E288" s="5"/>
      <c r="F288" s="15"/>
      <c r="G288" s="5"/>
    </row>
    <row r="289" spans="1:7" x14ac:dyDescent="0.2">
      <c r="A289" s="5"/>
      <c r="B289" s="5"/>
      <c r="C289" s="5"/>
      <c r="D289" s="24"/>
      <c r="E289" s="5"/>
      <c r="F289" s="15"/>
      <c r="G289" s="5"/>
    </row>
    <row r="290" spans="1:7" x14ac:dyDescent="0.2">
      <c r="A290" s="5"/>
      <c r="B290" s="5"/>
      <c r="C290" s="5"/>
      <c r="D290" s="24"/>
      <c r="E290" s="5"/>
      <c r="F290" s="15"/>
      <c r="G290" s="5"/>
    </row>
    <row r="291" spans="1:7" x14ac:dyDescent="0.2">
      <c r="A291" s="5"/>
      <c r="B291" s="5"/>
      <c r="C291" s="5"/>
      <c r="D291" s="24"/>
      <c r="E291" s="5"/>
      <c r="F291" s="15"/>
      <c r="G291" s="5"/>
    </row>
    <row r="292" spans="1:7" x14ac:dyDescent="0.2">
      <c r="A292" s="5"/>
      <c r="B292" s="5"/>
      <c r="C292" s="5"/>
      <c r="D292" s="24"/>
      <c r="E292" s="5"/>
      <c r="F292" s="15"/>
      <c r="G292" s="5"/>
    </row>
    <row r="293" spans="1:7" x14ac:dyDescent="0.2">
      <c r="A293" s="5"/>
      <c r="B293" s="5"/>
      <c r="C293" s="5"/>
      <c r="D293" s="24"/>
      <c r="E293" s="5"/>
      <c r="F293" s="15"/>
      <c r="G293" s="5"/>
    </row>
    <row r="294" spans="1:7" x14ac:dyDescent="0.2">
      <c r="A294" s="5"/>
      <c r="B294" s="5"/>
      <c r="C294" s="5"/>
      <c r="D294" s="24"/>
      <c r="E294" s="5"/>
      <c r="F294" s="15"/>
      <c r="G294" s="5"/>
    </row>
    <row r="295" spans="1:7" x14ac:dyDescent="0.2">
      <c r="A295" s="5"/>
      <c r="B295" s="5"/>
      <c r="C295" s="5"/>
      <c r="D295" s="24"/>
      <c r="E295" s="5"/>
      <c r="F295" s="15"/>
      <c r="G295" s="5"/>
    </row>
    <row r="296" spans="1:7" x14ac:dyDescent="0.2">
      <c r="A296" s="5"/>
      <c r="B296" s="5"/>
      <c r="C296" s="5"/>
      <c r="D296" s="24"/>
      <c r="E296" s="5"/>
      <c r="F296" s="15"/>
      <c r="G296" s="5"/>
    </row>
    <row r="297" spans="1:7" x14ac:dyDescent="0.2">
      <c r="A297" s="5"/>
      <c r="B297" s="5"/>
      <c r="C297" s="5"/>
      <c r="D297" s="24"/>
      <c r="E297" s="5"/>
      <c r="F297" s="15"/>
      <c r="G297" s="5"/>
    </row>
    <row r="298" spans="1:7" x14ac:dyDescent="0.2">
      <c r="A298" s="5"/>
      <c r="B298" s="5"/>
      <c r="C298" s="5"/>
      <c r="D298" s="24"/>
      <c r="E298" s="5"/>
      <c r="F298" s="15"/>
      <c r="G298" s="5"/>
    </row>
    <row r="299" spans="1:7" x14ac:dyDescent="0.2">
      <c r="A299" s="5"/>
      <c r="B299" s="5"/>
      <c r="C299" s="5"/>
      <c r="D299" s="24"/>
      <c r="E299" s="5"/>
      <c r="F299" s="15"/>
      <c r="G299" s="5"/>
    </row>
    <row r="300" spans="1:7" x14ac:dyDescent="0.2">
      <c r="A300" s="5"/>
      <c r="B300" s="5"/>
      <c r="C300" s="5"/>
      <c r="D300" s="24"/>
      <c r="E300" s="5"/>
      <c r="F300" s="15"/>
      <c r="G300" s="5"/>
    </row>
    <row r="301" spans="1:7" x14ac:dyDescent="0.2">
      <c r="A301" s="5"/>
      <c r="B301" s="5"/>
      <c r="C301" s="5"/>
      <c r="D301" s="24"/>
      <c r="E301" s="5"/>
      <c r="F301" s="15"/>
      <c r="G301" s="5"/>
    </row>
    <row r="302" spans="1:7" x14ac:dyDescent="0.2">
      <c r="A302" s="5"/>
      <c r="B302" s="5"/>
      <c r="C302" s="5"/>
      <c r="D302" s="24"/>
      <c r="E302" s="5"/>
      <c r="F302" s="15"/>
      <c r="G302" s="5"/>
    </row>
    <row r="303" spans="1:7" x14ac:dyDescent="0.2">
      <c r="A303" s="5"/>
      <c r="B303" s="5"/>
      <c r="C303" s="5"/>
      <c r="D303" s="24"/>
      <c r="E303" s="5"/>
      <c r="F303" s="15"/>
      <c r="G303" s="5"/>
    </row>
    <row r="304" spans="1:7" x14ac:dyDescent="0.2">
      <c r="A304" s="5"/>
      <c r="B304" s="5"/>
      <c r="C304" s="5"/>
      <c r="D304" s="24"/>
      <c r="E304" s="5"/>
      <c r="F304" s="15"/>
      <c r="G304" s="5"/>
    </row>
    <row r="305" spans="1:7" x14ac:dyDescent="0.2">
      <c r="A305" s="5"/>
      <c r="B305" s="5"/>
      <c r="C305" s="5"/>
      <c r="D305" s="24"/>
      <c r="E305" s="5"/>
      <c r="F305" s="15"/>
      <c r="G305" s="5"/>
    </row>
    <row r="306" spans="1:7" x14ac:dyDescent="0.2">
      <c r="A306" s="5"/>
      <c r="B306" s="5"/>
      <c r="C306" s="5"/>
      <c r="D306" s="24"/>
      <c r="E306" s="5"/>
      <c r="F306" s="15"/>
      <c r="G306" s="5"/>
    </row>
    <row r="307" spans="1:7" x14ac:dyDescent="0.2">
      <c r="A307" s="5"/>
      <c r="B307" s="5"/>
      <c r="C307" s="5"/>
      <c r="D307" s="24"/>
      <c r="E307" s="5"/>
      <c r="F307" s="15"/>
      <c r="G307" s="5"/>
    </row>
    <row r="308" spans="1:7" x14ac:dyDescent="0.2">
      <c r="A308" s="5"/>
      <c r="B308" s="5"/>
      <c r="C308" s="5"/>
      <c r="D308" s="24"/>
      <c r="E308" s="5"/>
      <c r="F308" s="15"/>
      <c r="G308" s="5"/>
    </row>
    <row r="309" spans="1:7" x14ac:dyDescent="0.2">
      <c r="A309" s="5"/>
      <c r="B309" s="5"/>
      <c r="C309" s="5"/>
      <c r="D309" s="24"/>
      <c r="E309" s="5"/>
      <c r="F309" s="15"/>
      <c r="G309" s="5"/>
    </row>
    <row r="310" spans="1:7" x14ac:dyDescent="0.2">
      <c r="A310" s="5"/>
      <c r="B310" s="5"/>
      <c r="C310" s="5"/>
      <c r="D310" s="24"/>
      <c r="E310" s="5"/>
      <c r="F310" s="15"/>
      <c r="G310" s="5"/>
    </row>
    <row r="311" spans="1:7" x14ac:dyDescent="0.2">
      <c r="A311" s="5"/>
      <c r="B311" s="5"/>
      <c r="C311" s="5"/>
      <c r="D311" s="24"/>
      <c r="E311" s="5"/>
      <c r="F311" s="15"/>
      <c r="G311" s="5"/>
    </row>
    <row r="312" spans="1:7" x14ac:dyDescent="0.2">
      <c r="A312" s="5"/>
      <c r="B312" s="5"/>
      <c r="C312" s="5"/>
      <c r="D312" s="24"/>
      <c r="E312" s="5"/>
      <c r="F312" s="15"/>
      <c r="G312" s="5"/>
    </row>
    <row r="313" spans="1:7" x14ac:dyDescent="0.2">
      <c r="A313" s="5"/>
      <c r="B313" s="5"/>
      <c r="C313" s="5"/>
      <c r="D313" s="24"/>
      <c r="E313" s="5"/>
      <c r="F313" s="15"/>
      <c r="G313" s="5"/>
    </row>
    <row r="314" spans="1:7" x14ac:dyDescent="0.2">
      <c r="A314" s="5"/>
      <c r="B314" s="5"/>
      <c r="C314" s="5"/>
      <c r="D314" s="24"/>
      <c r="E314" s="5"/>
      <c r="F314" s="15"/>
      <c r="G314" s="5"/>
    </row>
    <row r="315" spans="1:7" x14ac:dyDescent="0.2">
      <c r="A315" s="5"/>
      <c r="B315" s="5"/>
      <c r="C315" s="5"/>
      <c r="D315" s="24"/>
      <c r="E315" s="5"/>
      <c r="F315" s="15"/>
      <c r="G315" s="5"/>
    </row>
    <row r="316" spans="1:7" x14ac:dyDescent="0.2">
      <c r="A316" s="5"/>
      <c r="B316" s="5"/>
      <c r="C316" s="5"/>
      <c r="D316" s="24"/>
      <c r="E316" s="5"/>
      <c r="F316" s="15"/>
      <c r="G316" s="5"/>
    </row>
    <row r="317" spans="1:7" x14ac:dyDescent="0.2">
      <c r="A317" s="5"/>
      <c r="B317" s="5"/>
      <c r="C317" s="5"/>
      <c r="D317" s="24"/>
      <c r="E317" s="5"/>
      <c r="F317" s="15"/>
      <c r="G317" s="5"/>
    </row>
    <row r="318" spans="1:7" x14ac:dyDescent="0.2">
      <c r="A318" s="5"/>
      <c r="B318" s="5"/>
      <c r="C318" s="5"/>
      <c r="D318" s="24"/>
      <c r="E318" s="5"/>
      <c r="F318" s="15"/>
      <c r="G318" s="5"/>
    </row>
    <row r="319" spans="1:7" x14ac:dyDescent="0.2">
      <c r="A319" s="5"/>
      <c r="B319" s="5"/>
      <c r="C319" s="5"/>
      <c r="D319" s="24"/>
      <c r="E319" s="5"/>
      <c r="F319" s="15"/>
      <c r="G319" s="5"/>
    </row>
    <row r="320" spans="1:7" x14ac:dyDescent="0.2">
      <c r="A320" s="5"/>
      <c r="B320" s="5"/>
      <c r="C320" s="5"/>
      <c r="D320" s="24"/>
      <c r="E320" s="5"/>
      <c r="F320" s="15"/>
      <c r="G320" s="5"/>
    </row>
    <row r="321" spans="1:7" x14ac:dyDescent="0.2">
      <c r="A321" s="5"/>
      <c r="B321" s="5"/>
      <c r="C321" s="5"/>
      <c r="D321" s="24"/>
      <c r="E321" s="5"/>
      <c r="F321" s="15"/>
      <c r="G321" s="5"/>
    </row>
    <row r="322" spans="1:7" x14ac:dyDescent="0.2">
      <c r="A322" s="5"/>
      <c r="B322" s="5"/>
      <c r="C322" s="5"/>
      <c r="D322" s="24"/>
      <c r="E322" s="5"/>
      <c r="F322" s="15"/>
      <c r="G322" s="5"/>
    </row>
    <row r="323" spans="1:7" x14ac:dyDescent="0.2">
      <c r="A323" s="5"/>
      <c r="B323" s="5"/>
      <c r="C323" s="5"/>
      <c r="D323" s="24"/>
      <c r="E323" s="5"/>
      <c r="F323" s="15"/>
      <c r="G323" s="5"/>
    </row>
    <row r="324" spans="1:7" x14ac:dyDescent="0.2">
      <c r="A324" s="5"/>
      <c r="B324" s="5"/>
      <c r="C324" s="5"/>
      <c r="D324" s="24"/>
      <c r="E324" s="5"/>
      <c r="F324" s="15"/>
      <c r="G324" s="5"/>
    </row>
    <row r="325" spans="1:7" x14ac:dyDescent="0.2">
      <c r="A325" s="5"/>
      <c r="B325" s="5"/>
      <c r="C325" s="5"/>
      <c r="D325" s="24"/>
      <c r="E325" s="5"/>
      <c r="F325" s="15"/>
      <c r="G325" s="5"/>
    </row>
    <row r="326" spans="1:7" x14ac:dyDescent="0.2">
      <c r="A326" s="5"/>
      <c r="B326" s="5"/>
      <c r="C326" s="5"/>
      <c r="D326" s="24"/>
      <c r="E326" s="5"/>
      <c r="F326" s="15"/>
      <c r="G326" s="5"/>
    </row>
    <row r="327" spans="1:7" x14ac:dyDescent="0.2">
      <c r="A327" s="5"/>
      <c r="B327" s="5"/>
      <c r="C327" s="5"/>
      <c r="D327" s="24"/>
      <c r="E327" s="5"/>
      <c r="F327" s="15"/>
      <c r="G327" s="5"/>
    </row>
    <row r="328" spans="1:7" x14ac:dyDescent="0.2">
      <c r="A328" s="5"/>
      <c r="B328" s="5"/>
      <c r="C328" s="5"/>
      <c r="D328" s="24"/>
      <c r="E328" s="5"/>
      <c r="F328" s="15"/>
      <c r="G328" s="5"/>
    </row>
    <row r="329" spans="1:7" x14ac:dyDescent="0.2">
      <c r="A329" s="5"/>
      <c r="B329" s="5"/>
      <c r="C329" s="5"/>
      <c r="D329" s="24"/>
      <c r="E329" s="5"/>
      <c r="F329" s="15"/>
      <c r="G329" s="5"/>
    </row>
    <row r="330" spans="1:7" x14ac:dyDescent="0.2">
      <c r="A330" s="5"/>
      <c r="B330" s="5"/>
      <c r="C330" s="5"/>
      <c r="D330" s="24"/>
      <c r="E330" s="5"/>
      <c r="F330" s="15"/>
      <c r="G330" s="5"/>
    </row>
    <row r="331" spans="1:7" x14ac:dyDescent="0.2">
      <c r="A331" s="5"/>
      <c r="B331" s="5"/>
      <c r="C331" s="5"/>
      <c r="D331" s="24"/>
      <c r="E331" s="5"/>
      <c r="F331" s="15"/>
      <c r="G331" s="5"/>
    </row>
    <row r="332" spans="1:7" x14ac:dyDescent="0.2">
      <c r="A332" s="5"/>
      <c r="B332" s="5"/>
      <c r="C332" s="5"/>
      <c r="D332" s="24"/>
      <c r="E332" s="5"/>
      <c r="F332" s="15"/>
      <c r="G332" s="5"/>
    </row>
    <row r="333" spans="1:7" x14ac:dyDescent="0.2">
      <c r="A333" s="5"/>
      <c r="B333" s="5"/>
      <c r="C333" s="5"/>
      <c r="D333" s="24"/>
      <c r="E333" s="5"/>
      <c r="F333" s="15"/>
      <c r="G333" s="5"/>
    </row>
    <row r="334" spans="1:7" x14ac:dyDescent="0.2">
      <c r="A334" s="5"/>
      <c r="B334" s="5"/>
      <c r="C334" s="5"/>
      <c r="D334" s="24"/>
      <c r="E334" s="5"/>
      <c r="F334" s="15"/>
      <c r="G334" s="5"/>
    </row>
    <row r="335" spans="1:7" x14ac:dyDescent="0.2">
      <c r="A335" s="5"/>
      <c r="B335" s="5"/>
      <c r="C335" s="5"/>
      <c r="D335" s="24"/>
      <c r="E335" s="5"/>
      <c r="F335" s="15"/>
      <c r="G335" s="5"/>
    </row>
    <row r="336" spans="1:7" x14ac:dyDescent="0.2">
      <c r="A336" s="5"/>
      <c r="B336" s="5"/>
      <c r="C336" s="5"/>
      <c r="D336" s="24"/>
      <c r="E336" s="5"/>
      <c r="F336" s="15"/>
      <c r="G336" s="5"/>
    </row>
    <row r="337" spans="1:7" x14ac:dyDescent="0.2">
      <c r="A337" s="5"/>
      <c r="B337" s="5"/>
      <c r="C337" s="5"/>
      <c r="D337" s="24"/>
      <c r="E337" s="5"/>
      <c r="F337" s="15"/>
      <c r="G337" s="5"/>
    </row>
    <row r="338" spans="1:7" x14ac:dyDescent="0.2">
      <c r="A338" s="5"/>
      <c r="B338" s="5"/>
      <c r="C338" s="5"/>
      <c r="D338" s="24"/>
      <c r="E338" s="5"/>
      <c r="F338" s="15"/>
      <c r="G338" s="5"/>
    </row>
    <row r="339" spans="1:7" x14ac:dyDescent="0.2">
      <c r="A339" s="5"/>
      <c r="B339" s="5"/>
      <c r="C339" s="5"/>
      <c r="D339" s="24"/>
      <c r="E339" s="5"/>
      <c r="F339" s="15"/>
      <c r="G339" s="5"/>
    </row>
    <row r="340" spans="1:7" x14ac:dyDescent="0.2">
      <c r="A340" s="5"/>
      <c r="B340" s="5"/>
      <c r="C340" s="5"/>
      <c r="D340" s="24"/>
      <c r="E340" s="5"/>
      <c r="F340" s="15"/>
      <c r="G340" s="5"/>
    </row>
    <row r="341" spans="1:7" x14ac:dyDescent="0.2">
      <c r="A341" s="5"/>
      <c r="B341" s="5"/>
      <c r="C341" s="5"/>
      <c r="D341" s="24"/>
      <c r="E341" s="5"/>
      <c r="F341" s="15"/>
      <c r="G341" s="5"/>
    </row>
    <row r="342" spans="1:7" x14ac:dyDescent="0.2">
      <c r="A342" s="5"/>
      <c r="B342" s="5"/>
      <c r="C342" s="5"/>
      <c r="D342" s="24"/>
      <c r="E342" s="5"/>
      <c r="F342" s="15"/>
      <c r="G342" s="5"/>
    </row>
    <row r="343" spans="1:7" x14ac:dyDescent="0.2">
      <c r="A343" s="5"/>
      <c r="B343" s="5"/>
      <c r="C343" s="5"/>
      <c r="D343" s="24"/>
      <c r="E343" s="5"/>
      <c r="F343" s="15"/>
      <c r="G343" s="5"/>
    </row>
    <row r="344" spans="1:7" x14ac:dyDescent="0.2">
      <c r="A344" s="5"/>
      <c r="B344" s="5"/>
      <c r="C344" s="5"/>
      <c r="D344" s="24"/>
      <c r="E344" s="5"/>
      <c r="F344" s="15"/>
      <c r="G344" s="5"/>
    </row>
    <row r="345" spans="1:7" x14ac:dyDescent="0.2">
      <c r="A345" s="5"/>
      <c r="B345" s="5"/>
      <c r="C345" s="5"/>
      <c r="D345" s="24"/>
      <c r="E345" s="5"/>
      <c r="F345" s="15"/>
      <c r="G345" s="5"/>
    </row>
    <row r="346" spans="1:7" x14ac:dyDescent="0.2">
      <c r="A346" s="5"/>
      <c r="B346" s="5"/>
      <c r="C346" s="5"/>
      <c r="D346" s="24"/>
      <c r="E346" s="5"/>
      <c r="F346" s="15"/>
      <c r="G346" s="5"/>
    </row>
    <row r="347" spans="1:7" x14ac:dyDescent="0.2">
      <c r="A347" s="5"/>
      <c r="B347" s="5"/>
      <c r="C347" s="5"/>
      <c r="D347" s="24"/>
      <c r="E347" s="5"/>
      <c r="F347" s="15"/>
      <c r="G347" s="5"/>
    </row>
    <row r="348" spans="1:7" x14ac:dyDescent="0.2">
      <c r="A348" s="5"/>
      <c r="B348" s="5"/>
      <c r="C348" s="5"/>
      <c r="D348" s="24"/>
      <c r="E348" s="5"/>
      <c r="F348" s="15"/>
      <c r="G348" s="5"/>
    </row>
    <row r="349" spans="1:7" x14ac:dyDescent="0.2">
      <c r="A349" s="5"/>
      <c r="B349" s="5"/>
      <c r="C349" s="5"/>
      <c r="D349" s="24"/>
      <c r="E349" s="5"/>
      <c r="F349" s="15"/>
      <c r="G349" s="5"/>
    </row>
    <row r="350" spans="1:7" x14ac:dyDescent="0.2">
      <c r="A350" s="5"/>
      <c r="B350" s="5"/>
      <c r="C350" s="5"/>
      <c r="D350" s="24"/>
      <c r="E350" s="5"/>
      <c r="F350" s="15"/>
      <c r="G350" s="5"/>
    </row>
    <row r="351" spans="1:7" x14ac:dyDescent="0.2">
      <c r="A351" s="5"/>
      <c r="B351" s="5"/>
      <c r="C351" s="5"/>
      <c r="D351" s="24"/>
      <c r="E351" s="5"/>
      <c r="F351" s="15"/>
      <c r="G351" s="5"/>
    </row>
    <row r="352" spans="1:7" x14ac:dyDescent="0.2">
      <c r="A352" s="5"/>
      <c r="B352" s="5"/>
      <c r="C352" s="5"/>
      <c r="D352" s="24"/>
      <c r="E352" s="5"/>
      <c r="F352" s="15"/>
      <c r="G352" s="5"/>
    </row>
    <row r="353" spans="1:7" x14ac:dyDescent="0.2">
      <c r="A353" s="5"/>
      <c r="B353" s="5"/>
      <c r="C353" s="5"/>
      <c r="D353" s="24"/>
      <c r="E353" s="5"/>
      <c r="F353" s="15"/>
      <c r="G353" s="5"/>
    </row>
    <row r="354" spans="1:7" x14ac:dyDescent="0.2">
      <c r="A354" s="5"/>
      <c r="B354" s="5"/>
      <c r="C354" s="5"/>
      <c r="D354" s="24"/>
      <c r="E354" s="5"/>
      <c r="F354" s="15"/>
      <c r="G354" s="5"/>
    </row>
    <row r="355" spans="1:7" x14ac:dyDescent="0.2">
      <c r="A355" s="5"/>
      <c r="B355" s="5"/>
      <c r="C355" s="5"/>
      <c r="D355" s="24"/>
      <c r="E355" s="5"/>
      <c r="F355" s="15"/>
      <c r="G355" s="5"/>
    </row>
    <row r="356" spans="1:7" x14ac:dyDescent="0.2">
      <c r="A356" s="5"/>
      <c r="B356" s="5"/>
      <c r="C356" s="5"/>
      <c r="D356" s="24"/>
      <c r="E356" s="5"/>
      <c r="F356" s="15"/>
      <c r="G356" s="5"/>
    </row>
    <row r="357" spans="1:7" x14ac:dyDescent="0.2">
      <c r="A357" s="5"/>
      <c r="B357" s="5"/>
      <c r="C357" s="5"/>
      <c r="D357" s="24"/>
      <c r="E357" s="5"/>
      <c r="F357" s="15"/>
      <c r="G357" s="5"/>
    </row>
    <row r="358" spans="1:7" x14ac:dyDescent="0.2">
      <c r="A358" s="5"/>
      <c r="B358" s="5"/>
      <c r="C358" s="5"/>
      <c r="D358" s="24"/>
      <c r="E358" s="5"/>
      <c r="F358" s="15"/>
      <c r="G358" s="5"/>
    </row>
    <row r="359" spans="1:7" x14ac:dyDescent="0.2">
      <c r="A359" s="5"/>
      <c r="B359" s="5"/>
      <c r="C359" s="5"/>
      <c r="D359" s="24"/>
      <c r="E359" s="5"/>
      <c r="F359" s="15"/>
      <c r="G359" s="5"/>
    </row>
    <row r="360" spans="1:7" x14ac:dyDescent="0.2">
      <c r="A360" s="5"/>
      <c r="B360" s="5"/>
      <c r="C360" s="5"/>
      <c r="D360" s="24"/>
      <c r="E360" s="5"/>
      <c r="F360" s="15"/>
      <c r="G360" s="5"/>
    </row>
    <row r="361" spans="1:7" x14ac:dyDescent="0.2">
      <c r="A361" s="5"/>
      <c r="B361" s="5"/>
      <c r="C361" s="5"/>
      <c r="D361" s="24"/>
      <c r="E361" s="5"/>
      <c r="F361" s="15"/>
      <c r="G361" s="5"/>
    </row>
    <row r="362" spans="1:7" x14ac:dyDescent="0.2">
      <c r="A362" s="5"/>
      <c r="B362" s="5"/>
      <c r="C362" s="5"/>
      <c r="D362" s="24"/>
      <c r="E362" s="5"/>
      <c r="F362" s="15"/>
      <c r="G362" s="5"/>
    </row>
    <row r="363" spans="1:7" x14ac:dyDescent="0.2">
      <c r="A363" s="5"/>
      <c r="B363" s="5"/>
      <c r="C363" s="5"/>
      <c r="D363" s="24"/>
      <c r="E363" s="5"/>
      <c r="F363" s="15"/>
      <c r="G363" s="5"/>
    </row>
    <row r="364" spans="1:7" x14ac:dyDescent="0.2">
      <c r="A364" s="5"/>
      <c r="B364" s="5"/>
      <c r="C364" s="5"/>
      <c r="D364" s="24"/>
      <c r="E364" s="5"/>
      <c r="F364" s="15"/>
      <c r="G364" s="5"/>
    </row>
    <row r="365" spans="1:7" x14ac:dyDescent="0.2">
      <c r="A365" s="5"/>
      <c r="B365" s="5"/>
      <c r="C365" s="5"/>
      <c r="D365" s="24"/>
      <c r="E365" s="5"/>
      <c r="F365" s="15"/>
      <c r="G365" s="5"/>
    </row>
    <row r="366" spans="1:7" x14ac:dyDescent="0.2">
      <c r="A366" s="5"/>
      <c r="B366" s="5"/>
      <c r="C366" s="5"/>
      <c r="D366" s="24"/>
      <c r="E366" s="5"/>
      <c r="F366" s="15"/>
      <c r="G366" s="5"/>
    </row>
    <row r="367" spans="1:7" x14ac:dyDescent="0.2">
      <c r="A367" s="5"/>
      <c r="B367" s="5"/>
      <c r="C367" s="5"/>
      <c r="D367" s="24"/>
      <c r="E367" s="5"/>
      <c r="F367" s="15"/>
      <c r="G367" s="5"/>
    </row>
    <row r="368" spans="1:7" x14ac:dyDescent="0.2">
      <c r="A368" s="5"/>
      <c r="B368" s="5"/>
      <c r="C368" s="5"/>
      <c r="D368" s="24"/>
      <c r="E368" s="5"/>
      <c r="F368" s="15"/>
      <c r="G368" s="5"/>
    </row>
    <row r="369" spans="1:7" x14ac:dyDescent="0.2">
      <c r="A369" s="5"/>
      <c r="B369" s="5"/>
      <c r="C369" s="5"/>
      <c r="D369" s="24"/>
      <c r="E369" s="5"/>
      <c r="F369" s="15"/>
      <c r="G369" s="5"/>
    </row>
    <row r="370" spans="1:7" x14ac:dyDescent="0.2">
      <c r="A370" s="5"/>
      <c r="B370" s="5"/>
      <c r="C370" s="5"/>
      <c r="D370" s="24"/>
      <c r="E370" s="5"/>
      <c r="F370" s="15"/>
      <c r="G370" s="5"/>
    </row>
    <row r="371" spans="1:7" x14ac:dyDescent="0.2">
      <c r="A371" s="5"/>
      <c r="B371" s="5"/>
      <c r="C371" s="5"/>
      <c r="D371" s="24"/>
      <c r="E371" s="5"/>
      <c r="F371" s="15"/>
      <c r="G371" s="5"/>
    </row>
    <row r="372" spans="1:7" x14ac:dyDescent="0.2">
      <c r="A372" s="5"/>
      <c r="B372" s="5"/>
      <c r="C372" s="5"/>
      <c r="D372" s="24"/>
      <c r="E372" s="5"/>
      <c r="F372" s="15"/>
      <c r="G372" s="5"/>
    </row>
    <row r="373" spans="1:7" x14ac:dyDescent="0.2">
      <c r="A373" s="5"/>
      <c r="B373" s="5"/>
      <c r="C373" s="5"/>
      <c r="D373" s="24"/>
      <c r="E373" s="5"/>
      <c r="F373" s="15"/>
      <c r="G373" s="5"/>
    </row>
    <row r="374" spans="1:7" x14ac:dyDescent="0.2">
      <c r="A374" s="5"/>
      <c r="B374" s="5"/>
      <c r="C374" s="5"/>
      <c r="D374" s="24"/>
      <c r="E374" s="5"/>
      <c r="F374" s="15"/>
      <c r="G374" s="5"/>
    </row>
    <row r="375" spans="1:7" x14ac:dyDescent="0.2">
      <c r="A375" s="5"/>
      <c r="B375" s="5"/>
      <c r="C375" s="5"/>
      <c r="D375" s="24"/>
      <c r="E375" s="5"/>
      <c r="F375" s="15"/>
      <c r="G375" s="5"/>
    </row>
    <row r="376" spans="1:7" x14ac:dyDescent="0.2">
      <c r="A376" s="5"/>
      <c r="B376" s="5"/>
      <c r="C376" s="5"/>
      <c r="D376" s="24"/>
      <c r="E376" s="5"/>
      <c r="F376" s="15"/>
      <c r="G376" s="5"/>
    </row>
    <row r="377" spans="1:7" x14ac:dyDescent="0.2">
      <c r="A377" s="5"/>
      <c r="B377" s="5"/>
      <c r="C377" s="5"/>
      <c r="D377" s="24"/>
      <c r="E377" s="5"/>
      <c r="F377" s="15"/>
      <c r="G377" s="5"/>
    </row>
    <row r="378" spans="1:7" x14ac:dyDescent="0.2">
      <c r="A378" s="5"/>
      <c r="B378" s="5"/>
      <c r="C378" s="5"/>
      <c r="D378" s="24"/>
      <c r="E378" s="5"/>
      <c r="F378" s="15"/>
      <c r="G378" s="5"/>
    </row>
    <row r="379" spans="1:7" x14ac:dyDescent="0.2">
      <c r="A379" s="5"/>
      <c r="B379" s="5"/>
      <c r="C379" s="5"/>
      <c r="D379" s="24"/>
      <c r="E379" s="5"/>
      <c r="F379" s="15"/>
      <c r="G379" s="5"/>
    </row>
    <row r="380" spans="1:7" x14ac:dyDescent="0.2">
      <c r="A380" s="5"/>
      <c r="B380" s="5"/>
      <c r="C380" s="5"/>
      <c r="D380" s="24"/>
      <c r="E380" s="5"/>
      <c r="F380" s="15"/>
      <c r="G380" s="5"/>
    </row>
    <row r="381" spans="1:7" x14ac:dyDescent="0.2">
      <c r="A381" s="5"/>
      <c r="B381" s="5"/>
      <c r="C381" s="5"/>
      <c r="D381" s="24"/>
      <c r="E381" s="5"/>
      <c r="F381" s="15"/>
      <c r="G381" s="5"/>
    </row>
    <row r="382" spans="1:7" x14ac:dyDescent="0.2">
      <c r="A382" s="5"/>
      <c r="B382" s="5"/>
      <c r="C382" s="5"/>
      <c r="D382" s="24"/>
      <c r="E382" s="5"/>
      <c r="F382" s="15"/>
      <c r="G382" s="5"/>
    </row>
    <row r="383" spans="1:7" x14ac:dyDescent="0.2">
      <c r="A383" s="5"/>
      <c r="B383" s="5"/>
      <c r="C383" s="5"/>
      <c r="D383" s="24"/>
      <c r="E383" s="5"/>
      <c r="F383" s="15"/>
      <c r="G383" s="5"/>
    </row>
    <row r="384" spans="1:7" x14ac:dyDescent="0.2">
      <c r="A384" s="5"/>
      <c r="B384" s="5"/>
      <c r="C384" s="5"/>
      <c r="D384" s="24"/>
      <c r="E384" s="5"/>
      <c r="F384" s="15"/>
      <c r="G384" s="5"/>
    </row>
    <row r="385" spans="1:7" x14ac:dyDescent="0.2">
      <c r="A385" s="5"/>
      <c r="B385" s="5"/>
      <c r="C385" s="5"/>
      <c r="D385" s="24"/>
      <c r="E385" s="5"/>
      <c r="F385" s="15"/>
      <c r="G385" s="5"/>
    </row>
    <row r="386" spans="1:7" x14ac:dyDescent="0.2">
      <c r="A386" s="5"/>
      <c r="B386" s="5"/>
      <c r="C386" s="5"/>
      <c r="D386" s="24"/>
      <c r="E386" s="5"/>
      <c r="F386" s="15"/>
      <c r="G386" s="5"/>
    </row>
    <row r="387" spans="1:7" x14ac:dyDescent="0.2">
      <c r="A387" s="5"/>
      <c r="B387" s="5"/>
      <c r="C387" s="5"/>
      <c r="D387" s="24"/>
      <c r="E387" s="5"/>
      <c r="F387" s="15"/>
      <c r="G387" s="5"/>
    </row>
    <row r="388" spans="1:7" x14ac:dyDescent="0.2">
      <c r="A388" s="5"/>
      <c r="B388" s="5"/>
      <c r="C388" s="5"/>
      <c r="D388" s="24"/>
      <c r="E388" s="5"/>
      <c r="F388" s="15"/>
      <c r="G388" s="5"/>
    </row>
    <row r="389" spans="1:7" x14ac:dyDescent="0.2">
      <c r="A389" s="5"/>
      <c r="B389" s="5"/>
      <c r="C389" s="5"/>
      <c r="D389" s="24"/>
      <c r="E389" s="5"/>
      <c r="F389" s="15"/>
      <c r="G389" s="5"/>
    </row>
    <row r="390" spans="1:7" x14ac:dyDescent="0.2">
      <c r="A390" s="5"/>
      <c r="B390" s="5"/>
      <c r="C390" s="5"/>
      <c r="D390" s="24"/>
      <c r="E390" s="5"/>
      <c r="F390" s="15"/>
      <c r="G390" s="5"/>
    </row>
    <row r="391" spans="1:7" x14ac:dyDescent="0.2">
      <c r="A391" s="5"/>
      <c r="B391" s="5"/>
      <c r="C391" s="5"/>
      <c r="D391" s="24"/>
      <c r="E391" s="5"/>
      <c r="F391" s="15"/>
      <c r="G391" s="5"/>
    </row>
    <row r="392" spans="1:7" x14ac:dyDescent="0.2">
      <c r="A392" s="5"/>
      <c r="B392" s="5"/>
      <c r="C392" s="5"/>
      <c r="D392" s="24"/>
      <c r="E392" s="5"/>
      <c r="F392" s="15"/>
      <c r="G392" s="5"/>
    </row>
    <row r="393" spans="1:7" x14ac:dyDescent="0.2">
      <c r="A393" s="5"/>
      <c r="B393" s="5"/>
      <c r="C393" s="5"/>
      <c r="D393" s="24"/>
      <c r="E393" s="5"/>
      <c r="F393" s="15"/>
      <c r="G393" s="5"/>
    </row>
    <row r="394" spans="1:7" x14ac:dyDescent="0.2">
      <c r="A394" s="5"/>
      <c r="B394" s="5"/>
      <c r="C394" s="5"/>
      <c r="D394" s="24"/>
      <c r="E394" s="5"/>
      <c r="F394" s="15"/>
      <c r="G394" s="5"/>
    </row>
    <row r="395" spans="1:7" x14ac:dyDescent="0.2">
      <c r="A395" s="5"/>
      <c r="B395" s="5"/>
      <c r="C395" s="5"/>
      <c r="D395" s="24"/>
      <c r="E395" s="5"/>
      <c r="F395" s="15"/>
      <c r="G395" s="5"/>
    </row>
    <row r="396" spans="1:7" x14ac:dyDescent="0.2">
      <c r="A396" s="5"/>
      <c r="B396" s="5"/>
      <c r="C396" s="5"/>
      <c r="D396" s="24"/>
      <c r="E396" s="5"/>
      <c r="F396" s="15"/>
      <c r="G396" s="5"/>
    </row>
    <row r="397" spans="1:7" x14ac:dyDescent="0.2">
      <c r="A397" s="5"/>
      <c r="B397" s="5"/>
      <c r="C397" s="5"/>
      <c r="D397" s="24"/>
      <c r="E397" s="5"/>
      <c r="F397" s="15"/>
      <c r="G397" s="5"/>
    </row>
    <row r="398" spans="1:7" x14ac:dyDescent="0.2">
      <c r="A398" s="5"/>
      <c r="B398" s="5"/>
      <c r="C398" s="5"/>
      <c r="D398" s="24"/>
      <c r="E398" s="5"/>
      <c r="F398" s="15"/>
      <c r="G398" s="5"/>
    </row>
    <row r="399" spans="1:7" x14ac:dyDescent="0.2">
      <c r="A399" s="5"/>
      <c r="B399" s="5"/>
      <c r="C399" s="5"/>
      <c r="D399" s="24"/>
      <c r="E399" s="5"/>
      <c r="F399" s="15"/>
      <c r="G399" s="5"/>
    </row>
    <row r="400" spans="1:7" x14ac:dyDescent="0.2">
      <c r="A400" s="5"/>
      <c r="B400" s="5"/>
      <c r="C400" s="5"/>
      <c r="D400" s="24"/>
      <c r="E400" s="5"/>
      <c r="F400" s="15"/>
      <c r="G400" s="5"/>
    </row>
    <row r="401" spans="1:7" x14ac:dyDescent="0.2">
      <c r="A401" s="5"/>
      <c r="B401" s="5"/>
      <c r="C401" s="5"/>
      <c r="D401" s="24"/>
      <c r="E401" s="5"/>
      <c r="F401" s="15"/>
      <c r="G401" s="5"/>
    </row>
    <row r="402" spans="1:7" x14ac:dyDescent="0.2">
      <c r="A402" s="5"/>
      <c r="B402" s="5"/>
      <c r="C402" s="5"/>
      <c r="D402" s="24"/>
      <c r="E402" s="5"/>
      <c r="F402" s="15"/>
      <c r="G402" s="5"/>
    </row>
    <row r="403" spans="1:7" x14ac:dyDescent="0.2">
      <c r="A403" s="5"/>
      <c r="B403" s="5"/>
      <c r="C403" s="5"/>
      <c r="D403" s="24"/>
      <c r="E403" s="5"/>
      <c r="F403" s="15"/>
      <c r="G403" s="5"/>
    </row>
    <row r="404" spans="1:7" x14ac:dyDescent="0.2">
      <c r="A404" s="5"/>
      <c r="B404" s="5"/>
      <c r="C404" s="5"/>
      <c r="D404" s="24"/>
      <c r="E404" s="5"/>
      <c r="F404" s="15"/>
      <c r="G404" s="5"/>
    </row>
    <row r="405" spans="1:7" x14ac:dyDescent="0.2">
      <c r="A405" s="5"/>
      <c r="B405" s="5"/>
      <c r="C405" s="5"/>
      <c r="D405" s="24"/>
      <c r="E405" s="5"/>
      <c r="F405" s="15"/>
      <c r="G405" s="5"/>
    </row>
    <row r="406" spans="1:7" x14ac:dyDescent="0.2">
      <c r="A406" s="5"/>
      <c r="B406" s="5"/>
      <c r="C406" s="5"/>
      <c r="D406" s="24"/>
      <c r="E406" s="5"/>
      <c r="F406" s="15"/>
      <c r="G406" s="5"/>
    </row>
    <row r="407" spans="1:7" x14ac:dyDescent="0.2">
      <c r="A407" s="5"/>
      <c r="B407" s="5"/>
      <c r="C407" s="5"/>
      <c r="D407" s="24"/>
      <c r="E407" s="5"/>
      <c r="F407" s="15"/>
      <c r="G407" s="5"/>
    </row>
    <row r="408" spans="1:7" x14ac:dyDescent="0.2">
      <c r="A408" s="5"/>
      <c r="B408" s="5"/>
      <c r="C408" s="5"/>
      <c r="D408" s="24"/>
      <c r="E408" s="5"/>
      <c r="F408" s="15"/>
      <c r="G408" s="5"/>
    </row>
    <row r="409" spans="1:7" x14ac:dyDescent="0.2">
      <c r="A409" s="5"/>
      <c r="B409" s="5"/>
      <c r="C409" s="5"/>
      <c r="D409" s="24"/>
      <c r="E409" s="5"/>
      <c r="F409" s="15"/>
      <c r="G409" s="5"/>
    </row>
    <row r="410" spans="1:7" x14ac:dyDescent="0.2">
      <c r="A410" s="5"/>
      <c r="B410" s="5"/>
      <c r="C410" s="5"/>
      <c r="D410" s="24"/>
      <c r="E410" s="5"/>
      <c r="F410" s="15"/>
      <c r="G410" s="5"/>
    </row>
    <row r="411" spans="1:7" x14ac:dyDescent="0.2">
      <c r="A411" s="5"/>
      <c r="B411" s="5"/>
      <c r="C411" s="5"/>
      <c r="D411" s="24"/>
      <c r="E411" s="5"/>
      <c r="F411" s="15"/>
      <c r="G411" s="5"/>
    </row>
    <row r="412" spans="1:7" x14ac:dyDescent="0.2">
      <c r="A412" s="5"/>
      <c r="B412" s="5"/>
      <c r="C412" s="5"/>
      <c r="D412" s="24"/>
      <c r="E412" s="5"/>
      <c r="F412" s="15"/>
      <c r="G412" s="5"/>
    </row>
    <row r="413" spans="1:7" x14ac:dyDescent="0.2">
      <c r="A413" s="5"/>
      <c r="B413" s="5"/>
      <c r="C413" s="5"/>
      <c r="D413" s="24"/>
      <c r="E413" s="5"/>
      <c r="F413" s="15"/>
      <c r="G413" s="5"/>
    </row>
    <row r="414" spans="1:7" x14ac:dyDescent="0.2">
      <c r="A414" s="5"/>
      <c r="B414" s="5"/>
      <c r="C414" s="5"/>
      <c r="D414" s="24"/>
      <c r="E414" s="5"/>
      <c r="F414" s="15"/>
      <c r="G414" s="5"/>
    </row>
    <row r="415" spans="1:7" x14ac:dyDescent="0.2">
      <c r="A415" s="5"/>
      <c r="B415" s="5"/>
      <c r="C415" s="5"/>
      <c r="D415" s="24"/>
      <c r="E415" s="5"/>
      <c r="F415" s="15"/>
      <c r="G415" s="5"/>
    </row>
    <row r="416" spans="1:7" x14ac:dyDescent="0.2">
      <c r="A416" s="5"/>
      <c r="B416" s="5"/>
      <c r="C416" s="5"/>
      <c r="D416" s="24"/>
      <c r="E416" s="5"/>
      <c r="F416" s="15"/>
      <c r="G416" s="5"/>
    </row>
    <row r="417" spans="1:7" x14ac:dyDescent="0.2">
      <c r="A417" s="5"/>
      <c r="B417" s="5"/>
      <c r="C417" s="5"/>
      <c r="D417" s="24"/>
      <c r="E417" s="5"/>
      <c r="F417" s="15"/>
      <c r="G417" s="5"/>
    </row>
    <row r="418" spans="1:7" x14ac:dyDescent="0.2">
      <c r="A418" s="5"/>
      <c r="B418" s="5"/>
      <c r="C418" s="5"/>
      <c r="D418" s="24"/>
      <c r="E418" s="5"/>
      <c r="F418" s="15"/>
      <c r="G418" s="5"/>
    </row>
    <row r="419" spans="1:7" x14ac:dyDescent="0.2">
      <c r="A419" s="5"/>
      <c r="B419" s="5"/>
      <c r="C419" s="5"/>
      <c r="D419" s="24"/>
      <c r="E419" s="5"/>
      <c r="F419" s="15"/>
      <c r="G419" s="5"/>
    </row>
    <row r="420" spans="1:7" x14ac:dyDescent="0.2">
      <c r="A420" s="5"/>
      <c r="B420" s="5"/>
      <c r="C420" s="5"/>
      <c r="D420" s="24"/>
      <c r="E420" s="5"/>
      <c r="F420" s="15"/>
      <c r="G420" s="5"/>
    </row>
    <row r="421" spans="1:7" x14ac:dyDescent="0.2">
      <c r="A421" s="5"/>
      <c r="B421" s="5"/>
      <c r="C421" s="5"/>
      <c r="D421" s="24"/>
      <c r="E421" s="5"/>
      <c r="F421" s="15"/>
      <c r="G421" s="5"/>
    </row>
    <row r="422" spans="1:7" x14ac:dyDescent="0.2">
      <c r="A422" s="5"/>
      <c r="B422" s="5"/>
      <c r="C422" s="5"/>
      <c r="D422" s="24"/>
      <c r="E422" s="5"/>
      <c r="F422" s="15"/>
      <c r="G422" s="5"/>
    </row>
    <row r="423" spans="1:7" x14ac:dyDescent="0.2">
      <c r="A423" s="5"/>
      <c r="B423" s="5"/>
      <c r="C423" s="5"/>
      <c r="D423" s="24"/>
      <c r="E423" s="5"/>
      <c r="F423" s="15"/>
      <c r="G423" s="5"/>
    </row>
    <row r="424" spans="1:7" x14ac:dyDescent="0.2">
      <c r="A424" s="5"/>
      <c r="B424" s="5"/>
      <c r="C424" s="5"/>
      <c r="D424" s="24"/>
      <c r="E424" s="5"/>
      <c r="F424" s="15"/>
      <c r="G424" s="5"/>
    </row>
    <row r="425" spans="1:7" x14ac:dyDescent="0.2">
      <c r="A425" s="5"/>
      <c r="B425" s="5"/>
      <c r="C425" s="5"/>
      <c r="D425" s="24"/>
      <c r="E425" s="5"/>
      <c r="F425" s="15"/>
      <c r="G425" s="5"/>
    </row>
    <row r="426" spans="1:7" x14ac:dyDescent="0.2">
      <c r="A426" s="5"/>
      <c r="B426" s="5"/>
      <c r="C426" s="5"/>
      <c r="D426" s="24"/>
      <c r="E426" s="5"/>
      <c r="F426" s="15"/>
      <c r="G426" s="5"/>
    </row>
    <row r="427" spans="1:7" x14ac:dyDescent="0.2">
      <c r="A427" s="5"/>
      <c r="B427" s="5"/>
      <c r="C427" s="5"/>
      <c r="D427" s="24"/>
      <c r="E427" s="5"/>
      <c r="F427" s="15"/>
      <c r="G427" s="5"/>
    </row>
    <row r="428" spans="1:7" x14ac:dyDescent="0.2">
      <c r="A428" s="5"/>
      <c r="B428" s="5"/>
      <c r="C428" s="5"/>
      <c r="D428" s="24"/>
      <c r="E428" s="5"/>
      <c r="F428" s="15"/>
      <c r="G428" s="5"/>
    </row>
    <row r="429" spans="1:7" x14ac:dyDescent="0.2">
      <c r="A429" s="5"/>
      <c r="B429" s="5"/>
      <c r="C429" s="5"/>
      <c r="D429" s="24"/>
      <c r="E429" s="5"/>
      <c r="F429" s="15"/>
      <c r="G429" s="5"/>
    </row>
    <row r="430" spans="1:7" x14ac:dyDescent="0.2">
      <c r="A430" s="5"/>
      <c r="B430" s="5"/>
      <c r="C430" s="5"/>
      <c r="D430" s="24"/>
      <c r="E430" s="5"/>
      <c r="F430" s="15"/>
      <c r="G430" s="5"/>
    </row>
    <row r="431" spans="1:7" x14ac:dyDescent="0.2">
      <c r="A431" s="5"/>
      <c r="B431" s="5"/>
      <c r="C431" s="5"/>
      <c r="D431" s="24"/>
      <c r="E431" s="5"/>
      <c r="F431" s="15"/>
      <c r="G431" s="5"/>
    </row>
    <row r="432" spans="1:7" x14ac:dyDescent="0.2">
      <c r="A432" s="5"/>
      <c r="B432" s="5"/>
      <c r="C432" s="5"/>
      <c r="D432" s="24"/>
      <c r="E432" s="5"/>
      <c r="F432" s="15"/>
      <c r="G432" s="5"/>
    </row>
    <row r="433" spans="1:7" x14ac:dyDescent="0.2">
      <c r="A433" s="5"/>
      <c r="B433" s="5"/>
      <c r="C433" s="5"/>
      <c r="D433" s="24"/>
      <c r="E433" s="5"/>
      <c r="F433" s="15"/>
      <c r="G433" s="5"/>
    </row>
    <row r="434" spans="1:7" x14ac:dyDescent="0.2">
      <c r="A434" s="5"/>
      <c r="B434" s="5"/>
      <c r="C434" s="5"/>
      <c r="D434" s="24"/>
      <c r="E434" s="5"/>
      <c r="F434" s="15"/>
      <c r="G434" s="5"/>
    </row>
    <row r="435" spans="1:7" x14ac:dyDescent="0.2">
      <c r="A435" s="5"/>
      <c r="B435" s="5"/>
      <c r="C435" s="5"/>
      <c r="D435" s="24"/>
      <c r="E435" s="5"/>
      <c r="F435" s="15"/>
      <c r="G435" s="5"/>
    </row>
    <row r="436" spans="1:7" x14ac:dyDescent="0.2">
      <c r="A436" s="5"/>
      <c r="B436" s="5"/>
      <c r="C436" s="5"/>
      <c r="D436" s="24"/>
      <c r="E436" s="5"/>
      <c r="F436" s="15"/>
      <c r="G436" s="5"/>
    </row>
    <row r="437" spans="1:7" x14ac:dyDescent="0.2">
      <c r="A437" s="5"/>
      <c r="B437" s="5"/>
      <c r="C437" s="5"/>
      <c r="D437" s="24"/>
      <c r="E437" s="5"/>
      <c r="F437" s="15"/>
      <c r="G437" s="5"/>
    </row>
    <row r="438" spans="1:7" x14ac:dyDescent="0.2">
      <c r="A438" s="5"/>
      <c r="B438" s="5"/>
      <c r="C438" s="5"/>
      <c r="D438" s="24"/>
      <c r="E438" s="5"/>
      <c r="F438" s="15"/>
      <c r="G438" s="5"/>
    </row>
    <row r="439" spans="1:7" x14ac:dyDescent="0.2">
      <c r="A439" s="5"/>
      <c r="B439" s="5"/>
      <c r="C439" s="5"/>
      <c r="D439" s="24"/>
      <c r="E439" s="5"/>
      <c r="F439" s="15"/>
      <c r="G439" s="5"/>
    </row>
    <row r="440" spans="1:7" x14ac:dyDescent="0.2">
      <c r="A440" s="5"/>
      <c r="B440" s="5"/>
      <c r="C440" s="5"/>
      <c r="D440" s="24"/>
      <c r="E440" s="5"/>
      <c r="F440" s="15"/>
      <c r="G440" s="5"/>
    </row>
    <row r="441" spans="1:7" x14ac:dyDescent="0.2">
      <c r="A441" s="5"/>
      <c r="B441" s="5"/>
      <c r="C441" s="5"/>
      <c r="D441" s="24"/>
      <c r="E441" s="5"/>
      <c r="F441" s="15"/>
      <c r="G441" s="5"/>
    </row>
    <row r="442" spans="1:7" x14ac:dyDescent="0.2">
      <c r="A442" s="5"/>
      <c r="B442" s="5"/>
      <c r="C442" s="5"/>
      <c r="D442" s="24"/>
      <c r="E442" s="5"/>
      <c r="F442" s="15"/>
      <c r="G442" s="5"/>
    </row>
    <row r="443" spans="1:7" x14ac:dyDescent="0.2">
      <c r="A443" s="5"/>
      <c r="B443" s="5"/>
      <c r="C443" s="5"/>
      <c r="D443" s="24"/>
      <c r="E443" s="5"/>
      <c r="F443" s="15"/>
      <c r="G443" s="5"/>
    </row>
    <row r="444" spans="1:7" x14ac:dyDescent="0.2">
      <c r="A444" s="5"/>
      <c r="B444" s="5"/>
      <c r="C444" s="5"/>
      <c r="D444" s="24"/>
      <c r="E444" s="5"/>
      <c r="F444" s="15"/>
      <c r="G444" s="5"/>
    </row>
    <row r="445" spans="1:7" x14ac:dyDescent="0.2">
      <c r="A445" s="5"/>
      <c r="B445" s="5"/>
      <c r="C445" s="5"/>
      <c r="D445" s="24"/>
      <c r="E445" s="5"/>
      <c r="F445" s="15"/>
      <c r="G445" s="5"/>
    </row>
    <row r="446" spans="1:7" x14ac:dyDescent="0.2">
      <c r="A446" s="5"/>
      <c r="B446" s="5"/>
      <c r="C446" s="5"/>
      <c r="D446" s="24"/>
      <c r="E446" s="5"/>
      <c r="F446" s="15"/>
      <c r="G446" s="5"/>
    </row>
    <row r="447" spans="1:7" x14ac:dyDescent="0.2">
      <c r="A447" s="5"/>
      <c r="B447" s="5"/>
      <c r="C447" s="5"/>
      <c r="D447" s="24"/>
      <c r="E447" s="5"/>
      <c r="F447" s="15"/>
      <c r="G447" s="5"/>
    </row>
    <row r="448" spans="1:7" x14ac:dyDescent="0.2">
      <c r="A448" s="5"/>
      <c r="B448" s="5"/>
      <c r="C448" s="5"/>
      <c r="D448" s="24"/>
      <c r="E448" s="5"/>
      <c r="F448" s="15"/>
      <c r="G448" s="5"/>
    </row>
    <row r="449" spans="1:7" x14ac:dyDescent="0.2">
      <c r="A449" s="5"/>
      <c r="B449" s="5"/>
      <c r="C449" s="5"/>
      <c r="D449" s="24"/>
      <c r="E449" s="5"/>
      <c r="F449" s="15"/>
      <c r="G449" s="5"/>
    </row>
    <row r="450" spans="1:7" x14ac:dyDescent="0.2">
      <c r="A450" s="5"/>
      <c r="B450" s="5"/>
      <c r="C450" s="5"/>
      <c r="D450" s="24"/>
      <c r="E450" s="5"/>
      <c r="F450" s="15"/>
      <c r="G450" s="5"/>
    </row>
    <row r="451" spans="1:7" x14ac:dyDescent="0.2">
      <c r="A451" s="5"/>
      <c r="B451" s="5"/>
      <c r="C451" s="5"/>
      <c r="D451" s="24"/>
      <c r="E451" s="5"/>
      <c r="F451" s="15"/>
      <c r="G451" s="5"/>
    </row>
    <row r="452" spans="1:7" x14ac:dyDescent="0.2">
      <c r="A452" s="5"/>
      <c r="B452" s="5"/>
      <c r="C452" s="5"/>
      <c r="D452" s="24"/>
      <c r="E452" s="5"/>
      <c r="F452" s="15"/>
      <c r="G452" s="5"/>
    </row>
    <row r="453" spans="1:7" x14ac:dyDescent="0.2">
      <c r="A453" s="5"/>
      <c r="B453" s="5"/>
      <c r="C453" s="5"/>
      <c r="D453" s="24"/>
      <c r="E453" s="5"/>
      <c r="F453" s="15"/>
      <c r="G453" s="5"/>
    </row>
    <row r="454" spans="1:7" x14ac:dyDescent="0.2">
      <c r="A454" s="5"/>
      <c r="B454" s="5"/>
      <c r="C454" s="5"/>
      <c r="D454" s="24"/>
      <c r="E454" s="5"/>
      <c r="F454" s="15"/>
      <c r="G454" s="5"/>
    </row>
    <row r="455" spans="1:7" x14ac:dyDescent="0.2">
      <c r="A455" s="5"/>
      <c r="B455" s="5"/>
      <c r="C455" s="5"/>
      <c r="D455" s="24"/>
      <c r="E455" s="5"/>
      <c r="F455" s="15"/>
      <c r="G455" s="5"/>
    </row>
    <row r="456" spans="1:7" x14ac:dyDescent="0.2">
      <c r="A456" s="5"/>
      <c r="B456" s="5"/>
      <c r="C456" s="5"/>
      <c r="D456" s="24"/>
      <c r="E456" s="5"/>
      <c r="F456" s="15"/>
      <c r="G456" s="5"/>
    </row>
    <row r="457" spans="1:7" x14ac:dyDescent="0.2">
      <c r="A457" s="5"/>
      <c r="B457" s="5"/>
      <c r="C457" s="5"/>
      <c r="D457" s="24"/>
      <c r="E457" s="5"/>
      <c r="F457" s="15"/>
      <c r="G457" s="5"/>
    </row>
    <row r="458" spans="1:7" x14ac:dyDescent="0.2">
      <c r="A458" s="5"/>
      <c r="B458" s="5"/>
      <c r="C458" s="5"/>
      <c r="D458" s="24"/>
      <c r="E458" s="5"/>
      <c r="F458" s="15"/>
      <c r="G458" s="5"/>
    </row>
    <row r="459" spans="1:7" x14ac:dyDescent="0.2">
      <c r="A459" s="5"/>
      <c r="B459" s="5"/>
      <c r="C459" s="5"/>
      <c r="D459" s="24"/>
      <c r="E459" s="5"/>
      <c r="F459" s="15"/>
      <c r="G459" s="5"/>
    </row>
    <row r="460" spans="1:7" x14ac:dyDescent="0.2">
      <c r="A460" s="5"/>
      <c r="B460" s="5"/>
      <c r="C460" s="5"/>
      <c r="D460" s="24"/>
      <c r="E460" s="5"/>
      <c r="F460" s="15"/>
      <c r="G460" s="5"/>
    </row>
    <row r="461" spans="1:7" x14ac:dyDescent="0.2">
      <c r="A461" s="5"/>
      <c r="B461" s="5"/>
      <c r="C461" s="5"/>
      <c r="D461" s="24"/>
      <c r="E461" s="5"/>
      <c r="F461" s="15"/>
      <c r="G461" s="5"/>
    </row>
    <row r="462" spans="1:7" x14ac:dyDescent="0.2">
      <c r="A462" s="5"/>
      <c r="B462" s="5"/>
      <c r="C462" s="5"/>
      <c r="D462" s="24"/>
      <c r="E462" s="5"/>
      <c r="F462" s="15"/>
      <c r="G462" s="5"/>
    </row>
    <row r="463" spans="1:7" x14ac:dyDescent="0.2">
      <c r="A463" s="5"/>
      <c r="B463" s="5"/>
      <c r="C463" s="5"/>
      <c r="D463" s="24"/>
      <c r="E463" s="5"/>
      <c r="F463" s="15"/>
      <c r="G463" s="5"/>
    </row>
    <row r="464" spans="1:7" x14ac:dyDescent="0.2">
      <c r="A464" s="5"/>
      <c r="B464" s="5"/>
      <c r="C464" s="5"/>
      <c r="D464" s="24"/>
      <c r="E464" s="5"/>
      <c r="F464" s="15"/>
      <c r="G464" s="5"/>
    </row>
    <row r="465" spans="1:7" x14ac:dyDescent="0.2">
      <c r="A465" s="5"/>
      <c r="B465" s="5"/>
      <c r="C465" s="5"/>
      <c r="D465" s="24"/>
      <c r="E465" s="5"/>
      <c r="F465" s="15"/>
      <c r="G465" s="5"/>
    </row>
    <row r="466" spans="1:7" x14ac:dyDescent="0.2">
      <c r="A466" s="5"/>
      <c r="B466" s="5"/>
      <c r="C466" s="5"/>
      <c r="D466" s="24"/>
      <c r="E466" s="5"/>
      <c r="F466" s="15"/>
      <c r="G466" s="5"/>
    </row>
    <row r="467" spans="1:7" x14ac:dyDescent="0.2">
      <c r="A467" s="5"/>
      <c r="B467" s="5"/>
      <c r="C467" s="5"/>
      <c r="D467" s="24"/>
      <c r="E467" s="5"/>
      <c r="F467" s="15"/>
      <c r="G467" s="5"/>
    </row>
    <row r="468" spans="1:7" x14ac:dyDescent="0.2">
      <c r="A468" s="5"/>
      <c r="B468" s="5"/>
      <c r="C468" s="5"/>
      <c r="D468" s="24"/>
      <c r="E468" s="5"/>
      <c r="F468" s="15"/>
      <c r="G468" s="5"/>
    </row>
    <row r="469" spans="1:7" x14ac:dyDescent="0.2">
      <c r="A469" s="5"/>
      <c r="B469" s="5"/>
      <c r="C469" s="5"/>
      <c r="D469" s="24"/>
      <c r="E469" s="5"/>
      <c r="F469" s="15"/>
      <c r="G469" s="5"/>
    </row>
    <row r="470" spans="1:7" x14ac:dyDescent="0.2">
      <c r="A470" s="5"/>
      <c r="B470" s="5"/>
      <c r="C470" s="5"/>
      <c r="D470" s="24"/>
      <c r="E470" s="5"/>
      <c r="F470" s="15"/>
      <c r="G470" s="5"/>
    </row>
    <row r="471" spans="1:7" x14ac:dyDescent="0.2">
      <c r="A471" s="5"/>
      <c r="B471" s="5"/>
      <c r="C471" s="5"/>
      <c r="D471" s="24"/>
      <c r="E471" s="5"/>
      <c r="F471" s="15"/>
      <c r="G471" s="5"/>
    </row>
    <row r="472" spans="1:7" x14ac:dyDescent="0.2">
      <c r="A472" s="5"/>
      <c r="B472" s="5"/>
      <c r="C472" s="5"/>
      <c r="D472" s="24"/>
      <c r="E472" s="5"/>
      <c r="F472" s="15"/>
      <c r="G472" s="5"/>
    </row>
    <row r="473" spans="1:7" x14ac:dyDescent="0.2">
      <c r="A473" s="5"/>
      <c r="B473" s="5"/>
      <c r="C473" s="5"/>
      <c r="D473" s="24"/>
      <c r="E473" s="5"/>
      <c r="F473" s="15"/>
      <c r="G473" s="5"/>
    </row>
    <row r="474" spans="1:7" x14ac:dyDescent="0.2">
      <c r="A474" s="5"/>
      <c r="B474" s="5"/>
      <c r="C474" s="5"/>
      <c r="D474" s="24"/>
      <c r="E474" s="5"/>
      <c r="F474" s="15"/>
      <c r="G474" s="5"/>
    </row>
    <row r="475" spans="1:7" x14ac:dyDescent="0.2">
      <c r="A475" s="5"/>
      <c r="B475" s="5"/>
      <c r="C475" s="5"/>
      <c r="D475" s="24"/>
      <c r="E475" s="5"/>
      <c r="F475" s="15"/>
      <c r="G475" s="5"/>
    </row>
    <row r="476" spans="1:7" x14ac:dyDescent="0.2">
      <c r="A476" s="5"/>
      <c r="B476" s="5"/>
      <c r="C476" s="5"/>
      <c r="D476" s="24"/>
      <c r="E476" s="5"/>
      <c r="F476" s="15"/>
      <c r="G476" s="5"/>
    </row>
    <row r="477" spans="1:7" x14ac:dyDescent="0.2">
      <c r="A477" s="5"/>
      <c r="B477" s="5"/>
      <c r="C477" s="5"/>
      <c r="D477" s="24"/>
      <c r="E477" s="5"/>
      <c r="F477" s="15"/>
      <c r="G477" s="5"/>
    </row>
    <row r="478" spans="1:7" x14ac:dyDescent="0.2">
      <c r="A478" s="5"/>
      <c r="B478" s="5"/>
      <c r="C478" s="5"/>
      <c r="D478" s="24"/>
      <c r="E478" s="5"/>
      <c r="F478" s="15"/>
      <c r="G478" s="5"/>
    </row>
    <row r="479" spans="1:7" x14ac:dyDescent="0.2">
      <c r="A479" s="5"/>
      <c r="B479" s="5"/>
      <c r="C479" s="5"/>
      <c r="D479" s="24"/>
      <c r="E479" s="5"/>
      <c r="F479" s="15"/>
      <c r="G479" s="5"/>
    </row>
    <row r="480" spans="1:7" x14ac:dyDescent="0.2">
      <c r="A480" s="5"/>
      <c r="B480" s="5"/>
      <c r="C480" s="5"/>
      <c r="D480" s="24"/>
      <c r="E480" s="5"/>
      <c r="F480" s="15"/>
      <c r="G480" s="5"/>
    </row>
    <row r="481" spans="1:7" x14ac:dyDescent="0.2">
      <c r="A481" s="5"/>
      <c r="B481" s="5"/>
      <c r="C481" s="5"/>
      <c r="D481" s="24"/>
      <c r="E481" s="5"/>
      <c r="F481" s="15"/>
      <c r="G481" s="5"/>
    </row>
    <row r="482" spans="1:7" x14ac:dyDescent="0.2">
      <c r="A482" s="5"/>
      <c r="B482" s="5"/>
      <c r="C482" s="5"/>
      <c r="D482" s="24"/>
      <c r="E482" s="5"/>
      <c r="F482" s="15"/>
      <c r="G482" s="5"/>
    </row>
    <row r="483" spans="1:7" x14ac:dyDescent="0.2">
      <c r="A483" s="5"/>
      <c r="B483" s="5"/>
      <c r="C483" s="5"/>
      <c r="D483" s="24"/>
      <c r="E483" s="5"/>
      <c r="F483" s="15"/>
      <c r="G483" s="5"/>
    </row>
    <row r="484" spans="1:7" x14ac:dyDescent="0.2">
      <c r="A484" s="5"/>
      <c r="B484" s="5"/>
      <c r="C484" s="5"/>
      <c r="D484" s="24"/>
      <c r="E484" s="5"/>
      <c r="F484" s="15"/>
      <c r="G484" s="5"/>
    </row>
    <row r="485" spans="1:7" x14ac:dyDescent="0.2">
      <c r="A485" s="5"/>
      <c r="B485" s="5"/>
      <c r="C485" s="5"/>
      <c r="D485" s="24"/>
      <c r="E485" s="5"/>
      <c r="F485" s="15"/>
      <c r="G485" s="5"/>
    </row>
    <row r="486" spans="1:7" x14ac:dyDescent="0.2">
      <c r="A486" s="5"/>
      <c r="B486" s="5"/>
      <c r="C486" s="5"/>
      <c r="D486" s="24"/>
      <c r="E486" s="5"/>
      <c r="F486" s="15"/>
      <c r="G486" s="5"/>
    </row>
    <row r="487" spans="1:7" x14ac:dyDescent="0.2">
      <c r="A487" s="5"/>
      <c r="B487" s="5"/>
      <c r="C487" s="5"/>
      <c r="D487" s="24"/>
      <c r="E487" s="5"/>
      <c r="F487" s="15"/>
      <c r="G487" s="5"/>
    </row>
    <row r="488" spans="1:7" x14ac:dyDescent="0.2">
      <c r="A488" s="5"/>
      <c r="B488" s="5"/>
      <c r="C488" s="5"/>
      <c r="D488" s="24"/>
      <c r="E488" s="5"/>
      <c r="F488" s="15"/>
      <c r="G488" s="5"/>
    </row>
    <row r="489" spans="1:7" x14ac:dyDescent="0.2">
      <c r="A489" s="5"/>
      <c r="B489" s="5"/>
      <c r="C489" s="5"/>
      <c r="D489" s="24"/>
      <c r="E489" s="5"/>
      <c r="F489" s="15"/>
      <c r="G489" s="5"/>
    </row>
    <row r="490" spans="1:7" x14ac:dyDescent="0.2">
      <c r="A490" s="5"/>
      <c r="B490" s="5"/>
      <c r="C490" s="5"/>
      <c r="D490" s="24"/>
      <c r="E490" s="5"/>
      <c r="F490" s="15"/>
      <c r="G490" s="5"/>
    </row>
    <row r="491" spans="1:7" x14ac:dyDescent="0.2">
      <c r="A491" s="5"/>
      <c r="B491" s="5"/>
      <c r="C491" s="5"/>
      <c r="D491" s="24"/>
      <c r="E491" s="5"/>
      <c r="F491" s="15"/>
      <c r="G491" s="5"/>
    </row>
    <row r="492" spans="1:7" x14ac:dyDescent="0.2">
      <c r="A492" s="5"/>
      <c r="B492" s="5"/>
      <c r="C492" s="5"/>
      <c r="D492" s="24"/>
      <c r="E492" s="5"/>
      <c r="F492" s="15"/>
      <c r="G492" s="5"/>
    </row>
    <row r="493" spans="1:7" x14ac:dyDescent="0.2">
      <c r="A493" s="5"/>
      <c r="B493" s="5"/>
      <c r="C493" s="5"/>
      <c r="D493" s="24"/>
      <c r="E493" s="5"/>
      <c r="F493" s="15"/>
      <c r="G493" s="5"/>
    </row>
    <row r="494" spans="1:7" x14ac:dyDescent="0.2">
      <c r="A494" s="5"/>
      <c r="B494" s="5"/>
      <c r="C494" s="5"/>
      <c r="D494" s="24"/>
      <c r="E494" s="5"/>
      <c r="F494" s="15"/>
      <c r="G494" s="5"/>
    </row>
    <row r="495" spans="1:7" x14ac:dyDescent="0.2">
      <c r="A495" s="5"/>
      <c r="B495" s="5"/>
      <c r="C495" s="5"/>
      <c r="D495" s="24"/>
      <c r="E495" s="5"/>
      <c r="F495" s="15"/>
      <c r="G495" s="5"/>
    </row>
    <row r="496" spans="1:7" x14ac:dyDescent="0.2">
      <c r="A496" s="5"/>
      <c r="B496" s="5"/>
      <c r="C496" s="5"/>
      <c r="D496" s="24"/>
      <c r="E496" s="5"/>
      <c r="F496" s="15"/>
      <c r="G496" s="5"/>
    </row>
    <row r="497" spans="1:7" x14ac:dyDescent="0.2">
      <c r="A497" s="5"/>
      <c r="B497" s="5"/>
      <c r="C497" s="5"/>
      <c r="D497" s="24"/>
      <c r="E497" s="5"/>
      <c r="F497" s="15"/>
      <c r="G497" s="5"/>
    </row>
    <row r="498" spans="1:7" x14ac:dyDescent="0.2">
      <c r="A498" s="5"/>
      <c r="B498" s="5"/>
      <c r="C498" s="5"/>
      <c r="D498" s="24"/>
      <c r="E498" s="5"/>
      <c r="F498" s="15"/>
      <c r="G498" s="5"/>
    </row>
    <row r="499" spans="1:7" x14ac:dyDescent="0.2">
      <c r="A499" s="5"/>
      <c r="B499" s="5"/>
      <c r="C499" s="5"/>
      <c r="D499" s="24"/>
      <c r="E499" s="5"/>
      <c r="F499" s="15"/>
      <c r="G499" s="5"/>
    </row>
    <row r="500" spans="1:7" x14ac:dyDescent="0.2">
      <c r="A500" s="5"/>
      <c r="B500" s="5"/>
      <c r="C500" s="5"/>
      <c r="D500" s="24"/>
      <c r="E500" s="5"/>
      <c r="F500" s="15"/>
      <c r="G500" s="5"/>
    </row>
    <row r="501" spans="1:7" x14ac:dyDescent="0.2">
      <c r="A501" s="5"/>
      <c r="B501" s="5"/>
      <c r="C501" s="5"/>
      <c r="D501" s="24"/>
      <c r="E501" s="5"/>
      <c r="F501" s="15"/>
      <c r="G501" s="5"/>
    </row>
    <row r="502" spans="1:7" x14ac:dyDescent="0.2">
      <c r="A502" s="5"/>
      <c r="B502" s="5"/>
      <c r="C502" s="5"/>
      <c r="D502" s="24"/>
      <c r="E502" s="5"/>
      <c r="F502" s="15"/>
      <c r="G502" s="5"/>
    </row>
    <row r="503" spans="1:7" x14ac:dyDescent="0.2">
      <c r="A503" s="5"/>
      <c r="B503" s="5"/>
      <c r="C503" s="5"/>
      <c r="D503" s="24"/>
      <c r="E503" s="5"/>
      <c r="F503" s="15"/>
      <c r="G503" s="5"/>
    </row>
    <row r="504" spans="1:7" x14ac:dyDescent="0.2">
      <c r="A504" s="5"/>
      <c r="B504" s="5"/>
      <c r="C504" s="5"/>
      <c r="D504" s="24"/>
      <c r="E504" s="5"/>
      <c r="F504" s="15"/>
      <c r="G504" s="5"/>
    </row>
    <row r="505" spans="1:7" x14ac:dyDescent="0.2">
      <c r="A505" s="5"/>
      <c r="B505" s="5"/>
      <c r="C505" s="5"/>
      <c r="D505" s="24"/>
      <c r="E505" s="5"/>
      <c r="F505" s="15"/>
      <c r="G505" s="5"/>
    </row>
    <row r="506" spans="1:7" x14ac:dyDescent="0.2">
      <c r="A506" s="5"/>
      <c r="B506" s="5"/>
      <c r="C506" s="5"/>
      <c r="D506" s="24"/>
      <c r="E506" s="5"/>
      <c r="F506" s="15"/>
      <c r="G506" s="5"/>
    </row>
    <row r="507" spans="1:7" x14ac:dyDescent="0.2">
      <c r="A507" s="5"/>
      <c r="B507" s="5"/>
      <c r="C507" s="5"/>
      <c r="D507" s="24"/>
      <c r="E507" s="5"/>
      <c r="F507" s="15"/>
      <c r="G507" s="5"/>
    </row>
    <row r="508" spans="1:7" x14ac:dyDescent="0.2">
      <c r="A508" s="5"/>
      <c r="B508" s="5"/>
      <c r="C508" s="5"/>
      <c r="D508" s="24"/>
      <c r="E508" s="5"/>
      <c r="F508" s="15"/>
      <c r="G508" s="5"/>
    </row>
    <row r="509" spans="1:7" x14ac:dyDescent="0.2">
      <c r="A509" s="5"/>
      <c r="B509" s="5"/>
      <c r="C509" s="5"/>
      <c r="D509" s="24"/>
      <c r="E509" s="5"/>
      <c r="F509" s="15"/>
      <c r="G509" s="5"/>
    </row>
    <row r="510" spans="1:7" x14ac:dyDescent="0.2">
      <c r="A510" s="5"/>
      <c r="B510" s="5"/>
      <c r="C510" s="5"/>
      <c r="D510" s="24"/>
      <c r="E510" s="5"/>
      <c r="F510" s="15"/>
      <c r="G510" s="5"/>
    </row>
    <row r="511" spans="1:7" x14ac:dyDescent="0.2">
      <c r="A511" s="5"/>
      <c r="B511" s="5"/>
      <c r="C511" s="5"/>
      <c r="D511" s="24"/>
      <c r="E511" s="5"/>
      <c r="F511" s="15"/>
      <c r="G511" s="5"/>
    </row>
    <row r="512" spans="1:7" x14ac:dyDescent="0.2">
      <c r="A512" s="5"/>
      <c r="B512" s="5"/>
      <c r="C512" s="5"/>
      <c r="D512" s="24"/>
      <c r="E512" s="5"/>
      <c r="F512" s="15"/>
      <c r="G512" s="5"/>
    </row>
    <row r="513" spans="1:7" x14ac:dyDescent="0.2">
      <c r="A513" s="5"/>
      <c r="B513" s="5"/>
      <c r="C513" s="5"/>
      <c r="D513" s="24"/>
      <c r="E513" s="5"/>
      <c r="F513" s="15"/>
      <c r="G513" s="5"/>
    </row>
    <row r="514" spans="1:7" x14ac:dyDescent="0.2">
      <c r="A514" s="5"/>
      <c r="B514" s="5"/>
      <c r="C514" s="5"/>
      <c r="D514" s="24"/>
      <c r="E514" s="5"/>
      <c r="F514" s="15"/>
      <c r="G514" s="5"/>
    </row>
    <row r="515" spans="1:7" x14ac:dyDescent="0.2">
      <c r="A515" s="5"/>
      <c r="B515" s="5"/>
      <c r="C515" s="5"/>
      <c r="D515" s="24"/>
      <c r="E515" s="5"/>
      <c r="F515" s="15"/>
      <c r="G515" s="5"/>
    </row>
    <row r="516" spans="1:7" x14ac:dyDescent="0.2">
      <c r="A516" s="5"/>
      <c r="B516" s="5"/>
      <c r="C516" s="5"/>
      <c r="D516" s="24"/>
      <c r="E516" s="5"/>
      <c r="F516" s="15"/>
      <c r="G516" s="5"/>
    </row>
    <row r="517" spans="1:7" x14ac:dyDescent="0.2">
      <c r="A517" s="5"/>
      <c r="B517" s="5"/>
      <c r="C517" s="5"/>
      <c r="D517" s="24"/>
      <c r="E517" s="5"/>
      <c r="F517" s="15"/>
      <c r="G517" s="5"/>
    </row>
    <row r="518" spans="1:7" x14ac:dyDescent="0.2">
      <c r="A518" s="5"/>
      <c r="B518" s="5"/>
      <c r="C518" s="5"/>
      <c r="D518" s="24"/>
      <c r="E518" s="5"/>
      <c r="F518" s="15"/>
      <c r="G518" s="5"/>
    </row>
    <row r="519" spans="1:7" x14ac:dyDescent="0.2">
      <c r="A519" s="5"/>
      <c r="B519" s="5"/>
      <c r="C519" s="5"/>
      <c r="D519" s="24"/>
      <c r="E519" s="5"/>
      <c r="F519" s="15"/>
      <c r="G519" s="5"/>
    </row>
    <row r="520" spans="1:7" x14ac:dyDescent="0.2">
      <c r="A520" s="5"/>
      <c r="B520" s="5"/>
      <c r="C520" s="5"/>
      <c r="D520" s="24"/>
      <c r="E520" s="5"/>
      <c r="F520" s="15"/>
      <c r="G520" s="5"/>
    </row>
    <row r="521" spans="1:7" x14ac:dyDescent="0.2">
      <c r="A521" s="5"/>
      <c r="B521" s="5"/>
      <c r="C521" s="5"/>
      <c r="D521" s="24"/>
      <c r="E521" s="5"/>
      <c r="F521" s="15"/>
      <c r="G521" s="5"/>
    </row>
    <row r="522" spans="1:7" x14ac:dyDescent="0.2">
      <c r="A522" s="5"/>
      <c r="B522" s="5"/>
      <c r="C522" s="5"/>
      <c r="D522" s="24"/>
      <c r="E522" s="5"/>
      <c r="F522" s="15"/>
      <c r="G522" s="5"/>
    </row>
    <row r="523" spans="1:7" x14ac:dyDescent="0.2">
      <c r="A523" s="5"/>
      <c r="B523" s="5"/>
      <c r="C523" s="5"/>
      <c r="D523" s="24"/>
      <c r="E523" s="5"/>
      <c r="F523" s="15"/>
      <c r="G523" s="5"/>
    </row>
    <row r="524" spans="1:7" x14ac:dyDescent="0.2">
      <c r="A524" s="5"/>
      <c r="B524" s="5"/>
      <c r="C524" s="5"/>
      <c r="D524" s="24"/>
      <c r="E524" s="5"/>
      <c r="F524" s="15"/>
      <c r="G524" s="5"/>
    </row>
    <row r="525" spans="1:7" x14ac:dyDescent="0.2">
      <c r="A525" s="5"/>
      <c r="B525" s="5"/>
      <c r="C525" s="5"/>
      <c r="D525" s="24"/>
      <c r="E525" s="5"/>
      <c r="F525" s="15"/>
      <c r="G525" s="5"/>
    </row>
    <row r="526" spans="1:7" x14ac:dyDescent="0.2">
      <c r="A526" s="5"/>
      <c r="B526" s="5"/>
      <c r="C526" s="5"/>
      <c r="D526" s="24"/>
      <c r="E526" s="5"/>
      <c r="F526" s="15"/>
      <c r="G526" s="5"/>
    </row>
    <row r="527" spans="1:7" x14ac:dyDescent="0.2">
      <c r="A527" s="5"/>
      <c r="B527" s="5"/>
      <c r="C527" s="5"/>
      <c r="D527" s="24"/>
      <c r="E527" s="5"/>
      <c r="F527" s="15"/>
      <c r="G527" s="5"/>
    </row>
    <row r="528" spans="1:7" x14ac:dyDescent="0.2">
      <c r="A528" s="5"/>
      <c r="B528" s="5"/>
      <c r="C528" s="5"/>
      <c r="D528" s="24"/>
      <c r="E528" s="5"/>
      <c r="F528" s="15"/>
      <c r="G528" s="5"/>
    </row>
    <row r="529" spans="1:7" x14ac:dyDescent="0.2">
      <c r="A529" s="5"/>
      <c r="B529" s="5"/>
      <c r="C529" s="5"/>
      <c r="D529" s="24"/>
      <c r="E529" s="5"/>
      <c r="F529" s="15"/>
      <c r="G529" s="5"/>
    </row>
    <row r="530" spans="1:7" x14ac:dyDescent="0.2">
      <c r="A530" s="5"/>
      <c r="B530" s="5"/>
      <c r="C530" s="5"/>
      <c r="D530" s="24"/>
      <c r="E530" s="5"/>
      <c r="F530" s="15"/>
      <c r="G530" s="5"/>
    </row>
    <row r="531" spans="1:7" x14ac:dyDescent="0.2">
      <c r="A531" s="5"/>
      <c r="B531" s="5"/>
      <c r="C531" s="5"/>
      <c r="D531" s="24"/>
      <c r="E531" s="5"/>
      <c r="F531" s="15"/>
      <c r="G531" s="5"/>
    </row>
    <row r="532" spans="1:7" x14ac:dyDescent="0.2">
      <c r="A532" s="5"/>
      <c r="B532" s="5"/>
      <c r="C532" s="5"/>
      <c r="D532" s="24"/>
      <c r="E532" s="5"/>
      <c r="F532" s="15"/>
      <c r="G532" s="5"/>
    </row>
    <row r="533" spans="1:7" x14ac:dyDescent="0.2">
      <c r="A533" s="5"/>
      <c r="B533" s="5"/>
      <c r="C533" s="5"/>
      <c r="D533" s="24"/>
      <c r="E533" s="5"/>
      <c r="F533" s="15"/>
      <c r="G533" s="5"/>
    </row>
    <row r="534" spans="1:7" x14ac:dyDescent="0.2">
      <c r="A534" s="5"/>
      <c r="B534" s="5"/>
      <c r="C534" s="5"/>
      <c r="D534" s="24"/>
      <c r="E534" s="5"/>
      <c r="F534" s="15"/>
      <c r="G534" s="5"/>
    </row>
    <row r="535" spans="1:7" x14ac:dyDescent="0.2">
      <c r="A535" s="5"/>
      <c r="B535" s="5"/>
      <c r="C535" s="5"/>
      <c r="D535" s="24"/>
      <c r="E535" s="5"/>
      <c r="F535" s="15"/>
      <c r="G535" s="5"/>
    </row>
    <row r="536" spans="1:7" x14ac:dyDescent="0.2">
      <c r="A536" s="5"/>
      <c r="B536" s="5"/>
      <c r="C536" s="5"/>
      <c r="D536" s="24"/>
      <c r="E536" s="5"/>
      <c r="F536" s="15"/>
      <c r="G536" s="5"/>
    </row>
    <row r="537" spans="1:7" x14ac:dyDescent="0.2">
      <c r="A537" s="5"/>
      <c r="B537" s="5"/>
      <c r="C537" s="5"/>
      <c r="D537" s="24"/>
      <c r="E537" s="5"/>
      <c r="F537" s="15"/>
      <c r="G537" s="5"/>
    </row>
    <row r="538" spans="1:7" x14ac:dyDescent="0.2">
      <c r="A538" s="5"/>
      <c r="B538" s="5"/>
      <c r="C538" s="5"/>
      <c r="D538" s="24"/>
      <c r="E538" s="5"/>
      <c r="F538" s="15"/>
      <c r="G538" s="5"/>
    </row>
    <row r="539" spans="1:7" x14ac:dyDescent="0.2">
      <c r="A539" s="5"/>
      <c r="B539" s="5"/>
      <c r="C539" s="5"/>
      <c r="D539" s="24"/>
      <c r="E539" s="5"/>
      <c r="F539" s="15"/>
      <c r="G539" s="5"/>
    </row>
    <row r="540" spans="1:7" x14ac:dyDescent="0.2">
      <c r="A540" s="5"/>
      <c r="B540" s="5"/>
      <c r="C540" s="5"/>
      <c r="D540" s="24"/>
      <c r="E540" s="5"/>
      <c r="F540" s="15"/>
      <c r="G540" s="5"/>
    </row>
    <row r="541" spans="1:7" x14ac:dyDescent="0.2">
      <c r="A541" s="5"/>
      <c r="B541" s="5"/>
      <c r="C541" s="5"/>
      <c r="D541" s="24"/>
      <c r="E541" s="5"/>
      <c r="F541" s="15"/>
      <c r="G541" s="5"/>
    </row>
    <row r="542" spans="1:7" x14ac:dyDescent="0.2">
      <c r="A542" s="5"/>
      <c r="B542" s="5"/>
      <c r="C542" s="5"/>
      <c r="D542" s="24"/>
      <c r="E542" s="5"/>
      <c r="F542" s="15"/>
      <c r="G542" s="5"/>
    </row>
    <row r="543" spans="1:7" x14ac:dyDescent="0.2">
      <c r="A543" s="5"/>
      <c r="B543" s="5"/>
      <c r="C543" s="5"/>
      <c r="D543" s="24"/>
      <c r="E543" s="5"/>
      <c r="F543" s="15"/>
      <c r="G543" s="5"/>
    </row>
    <row r="544" spans="1:7" x14ac:dyDescent="0.2">
      <c r="A544" s="5"/>
      <c r="B544" s="5"/>
      <c r="C544" s="5"/>
      <c r="D544" s="24"/>
      <c r="E544" s="5"/>
      <c r="F544" s="15"/>
      <c r="G544" s="5"/>
    </row>
    <row r="545" spans="1:7" x14ac:dyDescent="0.2">
      <c r="A545" s="5"/>
      <c r="B545" s="5"/>
      <c r="C545" s="5"/>
      <c r="D545" s="24"/>
      <c r="E545" s="5"/>
      <c r="F545" s="15"/>
      <c r="G545" s="5"/>
    </row>
    <row r="546" spans="1:7" x14ac:dyDescent="0.2">
      <c r="A546" s="5"/>
      <c r="B546" s="5"/>
      <c r="C546" s="5"/>
      <c r="D546" s="24"/>
      <c r="E546" s="5"/>
      <c r="F546" s="15"/>
      <c r="G546" s="5"/>
    </row>
    <row r="547" spans="1:7" x14ac:dyDescent="0.2">
      <c r="A547" s="5"/>
      <c r="B547" s="5"/>
      <c r="C547" s="5"/>
      <c r="D547" s="24"/>
      <c r="E547" s="5"/>
      <c r="F547" s="15"/>
      <c r="G547" s="5"/>
    </row>
    <row r="548" spans="1:7" x14ac:dyDescent="0.2">
      <c r="A548" s="5"/>
      <c r="B548" s="5"/>
      <c r="C548" s="5"/>
      <c r="D548" s="24"/>
      <c r="E548" s="5"/>
      <c r="F548" s="15"/>
      <c r="G548" s="5"/>
    </row>
    <row r="549" spans="1:7" x14ac:dyDescent="0.2">
      <c r="A549" s="5"/>
      <c r="B549" s="5"/>
      <c r="C549" s="5"/>
      <c r="D549" s="24"/>
      <c r="E549" s="5"/>
      <c r="F549" s="15"/>
      <c r="G549" s="5"/>
    </row>
    <row r="550" spans="1:7" x14ac:dyDescent="0.2">
      <c r="A550" s="5"/>
      <c r="B550" s="5"/>
      <c r="C550" s="5"/>
      <c r="D550" s="24"/>
      <c r="E550" s="5"/>
      <c r="F550" s="15"/>
      <c r="G550" s="5"/>
    </row>
    <row r="551" spans="1:7" x14ac:dyDescent="0.2">
      <c r="A551" s="5"/>
      <c r="B551" s="5"/>
      <c r="C551" s="5"/>
      <c r="D551" s="24"/>
      <c r="E551" s="5"/>
      <c r="F551" s="15"/>
      <c r="G551" s="5"/>
    </row>
    <row r="552" spans="1:7" x14ac:dyDescent="0.2">
      <c r="A552" s="5"/>
      <c r="B552" s="5"/>
      <c r="C552" s="5"/>
      <c r="D552" s="24"/>
      <c r="E552" s="5"/>
      <c r="F552" s="15"/>
      <c r="G552" s="5"/>
    </row>
    <row r="553" spans="1:7" x14ac:dyDescent="0.2">
      <c r="A553" s="5"/>
      <c r="B553" s="5"/>
      <c r="C553" s="5"/>
      <c r="D553" s="24"/>
      <c r="E553" s="5"/>
      <c r="F553" s="15"/>
      <c r="G553" s="5"/>
    </row>
    <row r="554" spans="1:7" x14ac:dyDescent="0.2">
      <c r="A554" s="5"/>
      <c r="B554" s="5"/>
      <c r="C554" s="5"/>
      <c r="D554" s="24"/>
      <c r="E554" s="5"/>
      <c r="F554" s="15"/>
      <c r="G554" s="5"/>
    </row>
    <row r="555" spans="1:7" x14ac:dyDescent="0.2">
      <c r="A555" s="5"/>
      <c r="B555" s="5"/>
      <c r="C555" s="5"/>
      <c r="D555" s="24"/>
      <c r="E555" s="5"/>
      <c r="F555" s="15"/>
      <c r="G555" s="5"/>
    </row>
    <row r="556" spans="1:7" x14ac:dyDescent="0.2">
      <c r="A556" s="5"/>
      <c r="B556" s="5"/>
      <c r="C556" s="5"/>
      <c r="D556" s="24"/>
      <c r="E556" s="5"/>
      <c r="F556" s="15"/>
      <c r="G556" s="5"/>
    </row>
    <row r="557" spans="1:7" x14ac:dyDescent="0.2">
      <c r="A557" s="5"/>
      <c r="B557" s="5"/>
      <c r="C557" s="5"/>
      <c r="D557" s="24"/>
      <c r="E557" s="5"/>
      <c r="F557" s="15"/>
      <c r="G557" s="5"/>
    </row>
    <row r="558" spans="1:7" x14ac:dyDescent="0.2">
      <c r="A558" s="5"/>
      <c r="B558" s="5"/>
      <c r="C558" s="5"/>
      <c r="D558" s="24"/>
      <c r="E558" s="5"/>
      <c r="F558" s="15"/>
      <c r="G558" s="5"/>
    </row>
    <row r="559" spans="1:7" x14ac:dyDescent="0.2">
      <c r="A559" s="5"/>
      <c r="B559" s="5"/>
      <c r="C559" s="5"/>
      <c r="D559" s="24"/>
      <c r="E559" s="5"/>
      <c r="F559" s="15"/>
      <c r="G559" s="5"/>
    </row>
    <row r="560" spans="1:7" x14ac:dyDescent="0.2">
      <c r="A560" s="5"/>
      <c r="B560" s="5"/>
      <c r="C560" s="5"/>
      <c r="D560" s="24"/>
      <c r="E560" s="5"/>
      <c r="F560" s="15"/>
      <c r="G560" s="5"/>
    </row>
    <row r="561" spans="1:7" x14ac:dyDescent="0.2">
      <c r="A561" s="5"/>
      <c r="B561" s="5"/>
      <c r="C561" s="5"/>
      <c r="D561" s="24"/>
      <c r="E561" s="5"/>
      <c r="F561" s="15"/>
      <c r="G561" s="5"/>
    </row>
    <row r="562" spans="1:7" x14ac:dyDescent="0.2">
      <c r="A562" s="5"/>
      <c r="B562" s="5"/>
      <c r="C562" s="5"/>
      <c r="D562" s="24"/>
      <c r="E562" s="5"/>
      <c r="F562" s="15"/>
      <c r="G562" s="5"/>
    </row>
    <row r="563" spans="1:7" x14ac:dyDescent="0.2">
      <c r="A563" s="5"/>
      <c r="B563" s="5"/>
      <c r="C563" s="5"/>
      <c r="D563" s="24"/>
      <c r="E563" s="5"/>
      <c r="F563" s="15"/>
      <c r="G563" s="5"/>
    </row>
    <row r="564" spans="1:7" x14ac:dyDescent="0.2">
      <c r="A564" s="5"/>
      <c r="B564" s="5"/>
      <c r="C564" s="5"/>
      <c r="D564" s="24"/>
      <c r="E564" s="5"/>
      <c r="F564" s="15"/>
      <c r="G564" s="5"/>
    </row>
    <row r="565" spans="1:7" x14ac:dyDescent="0.2">
      <c r="A565" s="5"/>
      <c r="B565" s="5"/>
      <c r="C565" s="5"/>
      <c r="D565" s="24"/>
      <c r="E565" s="5"/>
      <c r="F565" s="15"/>
      <c r="G565" s="5"/>
    </row>
    <row r="566" spans="1:7" x14ac:dyDescent="0.2">
      <c r="A566" s="5"/>
      <c r="B566" s="5"/>
      <c r="C566" s="5"/>
      <c r="D566" s="24"/>
      <c r="E566" s="5"/>
      <c r="F566" s="15"/>
      <c r="G566" s="5"/>
    </row>
    <row r="567" spans="1:7" x14ac:dyDescent="0.2">
      <c r="A567" s="5"/>
      <c r="B567" s="5"/>
      <c r="C567" s="5"/>
      <c r="D567" s="24"/>
      <c r="E567" s="5"/>
      <c r="F567" s="15"/>
      <c r="G567" s="5"/>
    </row>
    <row r="568" spans="1:7" x14ac:dyDescent="0.2">
      <c r="A568" s="5"/>
      <c r="B568" s="5"/>
      <c r="C568" s="5"/>
      <c r="D568" s="24"/>
      <c r="E568" s="5"/>
      <c r="F568" s="15"/>
      <c r="G568" s="5"/>
    </row>
    <row r="569" spans="1:7" x14ac:dyDescent="0.2">
      <c r="A569" s="5"/>
      <c r="B569" s="5"/>
      <c r="C569" s="5"/>
      <c r="D569" s="24"/>
      <c r="E569" s="5"/>
      <c r="F569" s="15"/>
      <c r="G569" s="5"/>
    </row>
    <row r="570" spans="1:7" x14ac:dyDescent="0.2">
      <c r="A570" s="5"/>
      <c r="B570" s="5"/>
      <c r="C570" s="5"/>
      <c r="D570" s="24"/>
      <c r="E570" s="5"/>
      <c r="F570" s="15"/>
      <c r="G570" s="5"/>
    </row>
    <row r="571" spans="1:7" x14ac:dyDescent="0.2">
      <c r="A571" s="5"/>
      <c r="B571" s="5"/>
      <c r="C571" s="5"/>
      <c r="D571" s="24"/>
      <c r="E571" s="5"/>
      <c r="F571" s="15"/>
      <c r="G571" s="5"/>
    </row>
    <row r="572" spans="1:7" x14ac:dyDescent="0.2">
      <c r="A572" s="5"/>
      <c r="B572" s="5"/>
      <c r="C572" s="5"/>
      <c r="D572" s="24"/>
      <c r="E572" s="5"/>
      <c r="F572" s="15"/>
      <c r="G572" s="5"/>
    </row>
    <row r="573" spans="1:7" x14ac:dyDescent="0.2">
      <c r="A573" s="5"/>
      <c r="B573" s="5"/>
      <c r="C573" s="5"/>
      <c r="D573" s="24"/>
      <c r="E573" s="5"/>
      <c r="F573" s="15"/>
      <c r="G573" s="5"/>
    </row>
    <row r="574" spans="1:7" x14ac:dyDescent="0.2">
      <c r="A574" s="5"/>
      <c r="B574" s="5"/>
      <c r="C574" s="5"/>
      <c r="D574" s="24"/>
      <c r="E574" s="5"/>
      <c r="F574" s="15"/>
      <c r="G574" s="5"/>
    </row>
    <row r="575" spans="1:7" x14ac:dyDescent="0.2">
      <c r="A575" s="5"/>
      <c r="B575" s="5"/>
      <c r="C575" s="5"/>
      <c r="D575" s="24"/>
      <c r="E575" s="5"/>
      <c r="F575" s="15"/>
      <c r="G575" s="5"/>
    </row>
    <row r="576" spans="1:7" x14ac:dyDescent="0.2">
      <c r="A576" s="5"/>
      <c r="B576" s="5"/>
      <c r="C576" s="5"/>
      <c r="D576" s="24"/>
      <c r="E576" s="5"/>
      <c r="F576" s="15"/>
      <c r="G576" s="5"/>
    </row>
    <row r="577" spans="1:7" x14ac:dyDescent="0.2">
      <c r="A577" s="5"/>
      <c r="B577" s="5"/>
      <c r="C577" s="5"/>
      <c r="D577" s="24"/>
      <c r="E577" s="5"/>
      <c r="F577" s="15"/>
      <c r="G577" s="5"/>
    </row>
    <row r="578" spans="1:7" x14ac:dyDescent="0.2">
      <c r="A578" s="5"/>
      <c r="B578" s="5"/>
      <c r="C578" s="5"/>
      <c r="D578" s="24"/>
      <c r="E578" s="5"/>
      <c r="F578" s="15"/>
      <c r="G578" s="5"/>
    </row>
    <row r="579" spans="1:7" x14ac:dyDescent="0.2">
      <c r="A579" s="5"/>
      <c r="B579" s="5"/>
      <c r="C579" s="5"/>
      <c r="D579" s="24"/>
      <c r="E579" s="5"/>
      <c r="F579" s="15"/>
      <c r="G579" s="5"/>
    </row>
    <row r="580" spans="1:7" x14ac:dyDescent="0.2">
      <c r="A580" s="5"/>
      <c r="B580" s="5"/>
      <c r="C580" s="5"/>
      <c r="D580" s="24"/>
      <c r="E580" s="5"/>
      <c r="F580" s="15"/>
      <c r="G580" s="5"/>
    </row>
    <row r="581" spans="1:7" x14ac:dyDescent="0.2">
      <c r="A581" s="5"/>
      <c r="B581" s="5"/>
      <c r="C581" s="5"/>
      <c r="D581" s="24"/>
      <c r="E581" s="5"/>
      <c r="F581" s="15"/>
      <c r="G581" s="5"/>
    </row>
    <row r="582" spans="1:7" x14ac:dyDescent="0.2">
      <c r="A582" s="5"/>
      <c r="B582" s="5"/>
      <c r="C582" s="5"/>
      <c r="D582" s="24"/>
      <c r="E582" s="5"/>
      <c r="F582" s="15"/>
      <c r="G582" s="5"/>
    </row>
    <row r="583" spans="1:7" x14ac:dyDescent="0.2">
      <c r="A583" s="5"/>
      <c r="B583" s="5"/>
      <c r="C583" s="5"/>
      <c r="D583" s="24"/>
      <c r="E583" s="5"/>
      <c r="F583" s="15"/>
      <c r="G583" s="5"/>
    </row>
    <row r="584" spans="1:7" x14ac:dyDescent="0.2">
      <c r="A584" s="5"/>
      <c r="B584" s="5"/>
      <c r="C584" s="5"/>
      <c r="D584" s="24"/>
      <c r="E584" s="5"/>
      <c r="F584" s="15"/>
      <c r="G584" s="5"/>
    </row>
    <row r="585" spans="1:7" x14ac:dyDescent="0.2">
      <c r="A585" s="5"/>
      <c r="B585" s="5"/>
      <c r="C585" s="5"/>
      <c r="D585" s="24"/>
      <c r="E585" s="5"/>
      <c r="F585" s="15"/>
      <c r="G585" s="5"/>
    </row>
    <row r="586" spans="1:7" x14ac:dyDescent="0.2">
      <c r="A586" s="5"/>
      <c r="B586" s="5"/>
      <c r="C586" s="5"/>
      <c r="D586" s="24"/>
      <c r="E586" s="5"/>
      <c r="F586" s="15"/>
      <c r="G586" s="5"/>
    </row>
    <row r="587" spans="1:7" x14ac:dyDescent="0.2">
      <c r="A587" s="5"/>
      <c r="B587" s="5"/>
      <c r="C587" s="5"/>
      <c r="D587" s="24"/>
      <c r="E587" s="5"/>
      <c r="F587" s="15"/>
      <c r="G587" s="5"/>
    </row>
    <row r="588" spans="1:7" x14ac:dyDescent="0.2">
      <c r="A588" s="5"/>
      <c r="B588" s="5"/>
      <c r="C588" s="5"/>
      <c r="D588" s="24"/>
      <c r="E588" s="5"/>
      <c r="F588" s="15"/>
      <c r="G588" s="5"/>
    </row>
    <row r="589" spans="1:7" x14ac:dyDescent="0.2">
      <c r="A589" s="5"/>
      <c r="B589" s="5"/>
      <c r="C589" s="5"/>
      <c r="D589" s="24"/>
      <c r="E589" s="5"/>
      <c r="F589" s="15"/>
      <c r="G589" s="5"/>
    </row>
    <row r="590" spans="1:7" x14ac:dyDescent="0.2">
      <c r="A590" s="5"/>
      <c r="B590" s="5"/>
      <c r="C590" s="5"/>
      <c r="D590" s="24"/>
      <c r="E590" s="5"/>
      <c r="F590" s="15"/>
      <c r="G590" s="5"/>
    </row>
    <row r="591" spans="1:7" x14ac:dyDescent="0.2">
      <c r="A591" s="5"/>
      <c r="B591" s="5"/>
      <c r="C591" s="5"/>
      <c r="D591" s="24"/>
      <c r="E591" s="5"/>
      <c r="F591" s="15"/>
      <c r="G591" s="5"/>
    </row>
    <row r="592" spans="1:7" x14ac:dyDescent="0.2">
      <c r="A592" s="5"/>
      <c r="B592" s="5"/>
      <c r="C592" s="5"/>
      <c r="D592" s="24"/>
      <c r="E592" s="5"/>
      <c r="F592" s="15"/>
      <c r="G592" s="5"/>
    </row>
    <row r="593" spans="1:7" x14ac:dyDescent="0.2">
      <c r="A593" s="5"/>
      <c r="B593" s="5"/>
      <c r="C593" s="5"/>
      <c r="D593" s="24"/>
      <c r="E593" s="5"/>
      <c r="F593" s="15"/>
      <c r="G593" s="5"/>
    </row>
    <row r="594" spans="1:7" x14ac:dyDescent="0.2">
      <c r="A594" s="5"/>
      <c r="B594" s="5"/>
      <c r="C594" s="5"/>
      <c r="D594" s="24"/>
      <c r="E594" s="5"/>
      <c r="F594" s="15"/>
      <c r="G594" s="5"/>
    </row>
    <row r="595" spans="1:7" x14ac:dyDescent="0.2">
      <c r="A595" s="5"/>
      <c r="B595" s="5"/>
      <c r="C595" s="5"/>
      <c r="D595" s="24"/>
      <c r="E595" s="5"/>
      <c r="F595" s="15"/>
      <c r="G595" s="5"/>
    </row>
    <row r="596" spans="1:7" x14ac:dyDescent="0.2">
      <c r="A596" s="5"/>
      <c r="B596" s="5"/>
      <c r="C596" s="5"/>
      <c r="D596" s="24"/>
      <c r="E596" s="5"/>
      <c r="F596" s="15"/>
      <c r="G596" s="5"/>
    </row>
    <row r="597" spans="1:7" x14ac:dyDescent="0.2">
      <c r="A597" s="5"/>
      <c r="B597" s="5"/>
      <c r="C597" s="5"/>
      <c r="D597" s="24"/>
      <c r="E597" s="5"/>
      <c r="F597" s="15"/>
      <c r="G597" s="5"/>
    </row>
    <row r="598" spans="1:7" x14ac:dyDescent="0.2">
      <c r="A598" s="5"/>
      <c r="B598" s="5"/>
      <c r="C598" s="5"/>
      <c r="D598" s="24"/>
      <c r="E598" s="5"/>
      <c r="F598" s="15"/>
      <c r="G598" s="5"/>
    </row>
    <row r="599" spans="1:7" x14ac:dyDescent="0.2">
      <c r="A599" s="5"/>
      <c r="B599" s="5"/>
      <c r="C599" s="5"/>
      <c r="D599" s="24"/>
      <c r="E599" s="5"/>
      <c r="F599" s="15"/>
      <c r="G599" s="5"/>
    </row>
    <row r="600" spans="1:7" x14ac:dyDescent="0.2">
      <c r="A600" s="5"/>
      <c r="B600" s="5"/>
      <c r="C600" s="5"/>
      <c r="D600" s="24"/>
      <c r="E600" s="5"/>
      <c r="F600" s="15"/>
      <c r="G600" s="5"/>
    </row>
    <row r="601" spans="1:7" x14ac:dyDescent="0.2">
      <c r="A601" s="5"/>
      <c r="B601" s="5"/>
      <c r="C601" s="5"/>
      <c r="D601" s="24"/>
      <c r="E601" s="5"/>
      <c r="F601" s="15"/>
      <c r="G601" s="5"/>
    </row>
    <row r="602" spans="1:7" x14ac:dyDescent="0.2">
      <c r="A602" s="5"/>
      <c r="B602" s="5"/>
      <c r="C602" s="5"/>
      <c r="D602" s="24"/>
      <c r="E602" s="5"/>
      <c r="F602" s="15"/>
      <c r="G602" s="5"/>
    </row>
    <row r="603" spans="1:7" x14ac:dyDescent="0.2">
      <c r="A603" s="5"/>
      <c r="B603" s="5"/>
      <c r="C603" s="5"/>
      <c r="D603" s="24"/>
      <c r="E603" s="5"/>
      <c r="F603" s="15"/>
      <c r="G603" s="5"/>
    </row>
    <row r="604" spans="1:7" x14ac:dyDescent="0.2">
      <c r="A604" s="5"/>
      <c r="B604" s="5"/>
      <c r="C604" s="5"/>
      <c r="D604" s="24"/>
      <c r="E604" s="5"/>
      <c r="F604" s="15"/>
      <c r="G604" s="5"/>
    </row>
    <row r="605" spans="1:7" x14ac:dyDescent="0.2">
      <c r="A605" s="5"/>
      <c r="B605" s="5"/>
      <c r="C605" s="5"/>
      <c r="D605" s="24"/>
      <c r="E605" s="5"/>
      <c r="F605" s="15"/>
      <c r="G605" s="5"/>
    </row>
    <row r="606" spans="1:7" x14ac:dyDescent="0.2">
      <c r="A606" s="5"/>
      <c r="B606" s="5"/>
      <c r="C606" s="5"/>
      <c r="D606" s="24"/>
      <c r="E606" s="5"/>
      <c r="F606" s="15"/>
      <c r="G606" s="5"/>
    </row>
    <row r="607" spans="1:7" x14ac:dyDescent="0.2">
      <c r="A607" s="5"/>
      <c r="B607" s="5"/>
      <c r="C607" s="5"/>
      <c r="D607" s="24"/>
      <c r="E607" s="5"/>
      <c r="F607" s="15"/>
      <c r="G607" s="5"/>
    </row>
    <row r="608" spans="1:7" x14ac:dyDescent="0.2">
      <c r="A608" s="5"/>
      <c r="B608" s="5"/>
      <c r="C608" s="5"/>
      <c r="D608" s="24"/>
      <c r="E608" s="5"/>
      <c r="F608" s="15"/>
      <c r="G608" s="5"/>
    </row>
    <row r="609" spans="1:7" x14ac:dyDescent="0.2">
      <c r="A609" s="5"/>
      <c r="B609" s="5"/>
      <c r="C609" s="5"/>
      <c r="D609" s="24"/>
      <c r="E609" s="5"/>
      <c r="F609" s="15"/>
      <c r="G609" s="5"/>
    </row>
    <row r="610" spans="1:7" x14ac:dyDescent="0.2">
      <c r="A610" s="5"/>
      <c r="B610" s="5"/>
      <c r="C610" s="5"/>
      <c r="D610" s="24"/>
      <c r="E610" s="5"/>
      <c r="F610" s="15"/>
      <c r="G610" s="5"/>
    </row>
    <row r="611" spans="1:7" x14ac:dyDescent="0.2">
      <c r="A611" s="5"/>
      <c r="B611" s="5"/>
      <c r="C611" s="5"/>
      <c r="D611" s="24"/>
      <c r="E611" s="5"/>
      <c r="F611" s="15"/>
      <c r="G611" s="5"/>
    </row>
    <row r="612" spans="1:7" x14ac:dyDescent="0.2">
      <c r="A612" s="5"/>
      <c r="B612" s="5"/>
      <c r="C612" s="5"/>
      <c r="D612" s="24"/>
      <c r="E612" s="5"/>
      <c r="F612" s="15"/>
      <c r="G612" s="5"/>
    </row>
    <row r="613" spans="1:7" x14ac:dyDescent="0.2">
      <c r="A613" s="5"/>
      <c r="B613" s="5"/>
      <c r="C613" s="5"/>
      <c r="D613" s="24"/>
      <c r="E613" s="5"/>
      <c r="F613" s="15"/>
      <c r="G613" s="5"/>
    </row>
    <row r="614" spans="1:7" x14ac:dyDescent="0.2">
      <c r="A614" s="5"/>
      <c r="B614" s="5"/>
      <c r="C614" s="5"/>
      <c r="D614" s="24"/>
      <c r="E614" s="5"/>
      <c r="F614" s="15"/>
      <c r="G614" s="5"/>
    </row>
    <row r="615" spans="1:7" x14ac:dyDescent="0.2">
      <c r="A615" s="5"/>
      <c r="B615" s="5"/>
      <c r="C615" s="5"/>
      <c r="D615" s="24"/>
      <c r="E615" s="5"/>
      <c r="F615" s="15"/>
      <c r="G615" s="5"/>
    </row>
    <row r="616" spans="1:7" x14ac:dyDescent="0.2">
      <c r="A616" s="5"/>
      <c r="B616" s="5"/>
      <c r="C616" s="5"/>
      <c r="D616" s="24"/>
      <c r="E616" s="5"/>
      <c r="F616" s="15"/>
      <c r="G616" s="5"/>
    </row>
    <row r="617" spans="1:7" x14ac:dyDescent="0.2">
      <c r="A617" s="5"/>
      <c r="B617" s="5"/>
      <c r="C617" s="5"/>
      <c r="D617" s="24"/>
      <c r="E617" s="5"/>
      <c r="F617" s="15"/>
      <c r="G617" s="5"/>
    </row>
    <row r="618" spans="1:7" x14ac:dyDescent="0.2">
      <c r="A618" s="5"/>
      <c r="B618" s="5"/>
      <c r="C618" s="5"/>
      <c r="D618" s="24"/>
      <c r="E618" s="5"/>
      <c r="F618" s="15"/>
      <c r="G618" s="5"/>
    </row>
    <row r="619" spans="1:7" x14ac:dyDescent="0.2">
      <c r="A619" s="5"/>
      <c r="B619" s="5"/>
      <c r="C619" s="5"/>
      <c r="D619" s="24"/>
      <c r="E619" s="5"/>
      <c r="F619" s="15"/>
      <c r="G619" s="5"/>
    </row>
    <row r="620" spans="1:7" x14ac:dyDescent="0.2">
      <c r="A620" s="5"/>
      <c r="B620" s="5"/>
      <c r="C620" s="5"/>
      <c r="D620" s="24"/>
      <c r="E620" s="5"/>
      <c r="F620" s="15"/>
      <c r="G620" s="5"/>
    </row>
    <row r="621" spans="1:7" x14ac:dyDescent="0.2">
      <c r="A621" s="5"/>
      <c r="B621" s="5"/>
      <c r="C621" s="5"/>
      <c r="D621" s="24"/>
      <c r="E621" s="5"/>
      <c r="F621" s="15"/>
      <c r="G621" s="5"/>
    </row>
    <row r="622" spans="1:7" x14ac:dyDescent="0.2">
      <c r="A622" s="5"/>
      <c r="B622" s="5"/>
      <c r="C622" s="5"/>
      <c r="D622" s="24"/>
      <c r="E622" s="5"/>
      <c r="F622" s="15"/>
      <c r="G622" s="5"/>
    </row>
    <row r="623" spans="1:7" x14ac:dyDescent="0.2">
      <c r="A623" s="5"/>
      <c r="B623" s="5"/>
      <c r="C623" s="5"/>
      <c r="D623" s="24"/>
      <c r="E623" s="5"/>
      <c r="F623" s="15"/>
      <c r="G623" s="5"/>
    </row>
    <row r="624" spans="1:7" x14ac:dyDescent="0.2">
      <c r="A624" s="5"/>
      <c r="B624" s="5"/>
      <c r="C624" s="5"/>
      <c r="D624" s="24"/>
      <c r="E624" s="5"/>
      <c r="F624" s="15"/>
      <c r="G624" s="5"/>
    </row>
    <row r="625" spans="1:7" x14ac:dyDescent="0.2">
      <c r="A625" s="5"/>
      <c r="B625" s="5"/>
      <c r="C625" s="5"/>
      <c r="D625" s="24"/>
      <c r="E625" s="5"/>
      <c r="F625" s="15"/>
      <c r="G625" s="5"/>
    </row>
    <row r="626" spans="1:7" x14ac:dyDescent="0.2">
      <c r="A626" s="5"/>
      <c r="B626" s="5"/>
      <c r="C626" s="5"/>
      <c r="D626" s="24"/>
      <c r="E626" s="5"/>
      <c r="F626" s="15"/>
      <c r="G626" s="5"/>
    </row>
    <row r="627" spans="1:7" x14ac:dyDescent="0.2">
      <c r="A627" s="5"/>
      <c r="B627" s="5"/>
      <c r="C627" s="5"/>
      <c r="D627" s="24"/>
      <c r="E627" s="5"/>
      <c r="F627" s="15"/>
      <c r="G627" s="5"/>
    </row>
    <row r="628" spans="1:7" x14ac:dyDescent="0.2">
      <c r="A628" s="5"/>
      <c r="B628" s="5"/>
      <c r="C628" s="5"/>
      <c r="D628" s="24"/>
      <c r="E628" s="5"/>
      <c r="F628" s="15"/>
      <c r="G628" s="5"/>
    </row>
    <row r="629" spans="1:7" x14ac:dyDescent="0.2">
      <c r="A629" s="5"/>
      <c r="B629" s="5"/>
      <c r="C629" s="5"/>
      <c r="D629" s="24"/>
      <c r="E629" s="5"/>
      <c r="F629" s="15"/>
      <c r="G629" s="5"/>
    </row>
    <row r="630" spans="1:7" x14ac:dyDescent="0.2">
      <c r="A630" s="5"/>
      <c r="B630" s="5"/>
      <c r="C630" s="5"/>
      <c r="D630" s="24"/>
      <c r="E630" s="5"/>
      <c r="F630" s="15"/>
      <c r="G630" s="5"/>
    </row>
    <row r="631" spans="1:7" x14ac:dyDescent="0.2">
      <c r="A631" s="5"/>
      <c r="B631" s="5"/>
      <c r="C631" s="5"/>
      <c r="D631" s="24"/>
      <c r="E631" s="5"/>
      <c r="F631" s="15"/>
      <c r="G631" s="5"/>
    </row>
    <row r="632" spans="1:7" x14ac:dyDescent="0.2">
      <c r="A632" s="5"/>
      <c r="B632" s="5"/>
      <c r="C632" s="5"/>
      <c r="D632" s="24"/>
      <c r="E632" s="5"/>
      <c r="F632" s="15"/>
      <c r="G632" s="5"/>
    </row>
    <row r="633" spans="1:7" x14ac:dyDescent="0.2">
      <c r="A633" s="5"/>
      <c r="B633" s="5"/>
      <c r="C633" s="5"/>
      <c r="D633" s="24"/>
      <c r="E633" s="5"/>
      <c r="F633" s="15"/>
      <c r="G633" s="5"/>
    </row>
    <row r="634" spans="1:7" x14ac:dyDescent="0.2">
      <c r="A634" s="5"/>
      <c r="B634" s="5"/>
      <c r="C634" s="5"/>
      <c r="D634" s="24"/>
      <c r="E634" s="5"/>
      <c r="F634" s="15"/>
      <c r="G634" s="5"/>
    </row>
    <row r="635" spans="1:7" x14ac:dyDescent="0.2">
      <c r="A635" s="5"/>
      <c r="B635" s="5"/>
      <c r="C635" s="5"/>
      <c r="D635" s="24"/>
      <c r="E635" s="5"/>
      <c r="F635" s="15"/>
      <c r="G635" s="5"/>
    </row>
    <row r="636" spans="1:7" x14ac:dyDescent="0.2">
      <c r="A636" s="5"/>
      <c r="B636" s="5"/>
      <c r="C636" s="5"/>
      <c r="D636" s="24"/>
      <c r="E636" s="5"/>
      <c r="F636" s="15"/>
      <c r="G636" s="5"/>
    </row>
    <row r="637" spans="1:7" x14ac:dyDescent="0.2">
      <c r="A637" s="5"/>
      <c r="B637" s="5"/>
      <c r="C637" s="5"/>
      <c r="D637" s="24"/>
      <c r="E637" s="5"/>
      <c r="F637" s="15"/>
      <c r="G637" s="5"/>
    </row>
    <row r="638" spans="1:7" x14ac:dyDescent="0.2">
      <c r="A638" s="5"/>
      <c r="B638" s="5"/>
      <c r="C638" s="5"/>
      <c r="D638" s="24"/>
      <c r="E638" s="5"/>
      <c r="F638" s="15"/>
      <c r="G638" s="5"/>
    </row>
    <row r="639" spans="1:7" x14ac:dyDescent="0.2">
      <c r="A639" s="5"/>
      <c r="B639" s="5"/>
      <c r="C639" s="5"/>
      <c r="D639" s="24"/>
      <c r="E639" s="5"/>
      <c r="F639" s="15"/>
      <c r="G639" s="5"/>
    </row>
    <row r="640" spans="1:7" x14ac:dyDescent="0.2">
      <c r="A640" s="5"/>
      <c r="B640" s="5"/>
      <c r="C640" s="5"/>
      <c r="D640" s="24"/>
      <c r="E640" s="5"/>
      <c r="F640" s="15"/>
      <c r="G640" s="5"/>
    </row>
    <row r="641" spans="1:7" x14ac:dyDescent="0.2">
      <c r="A641" s="5"/>
      <c r="B641" s="5"/>
      <c r="C641" s="5"/>
      <c r="D641" s="24"/>
      <c r="E641" s="5"/>
      <c r="F641" s="15"/>
      <c r="G641" s="5"/>
    </row>
    <row r="642" spans="1:7" x14ac:dyDescent="0.2">
      <c r="A642" s="5"/>
      <c r="B642" s="5"/>
      <c r="C642" s="5"/>
      <c r="D642" s="24"/>
      <c r="E642" s="5"/>
      <c r="F642" s="15"/>
      <c r="G642" s="5"/>
    </row>
    <row r="643" spans="1:7" x14ac:dyDescent="0.2">
      <c r="A643" s="5"/>
      <c r="B643" s="5"/>
      <c r="C643" s="5"/>
      <c r="D643" s="24"/>
      <c r="E643" s="5"/>
      <c r="F643" s="15"/>
      <c r="G643" s="5"/>
    </row>
    <row r="644" spans="1:7" x14ac:dyDescent="0.2">
      <c r="A644" s="5"/>
      <c r="B644" s="5"/>
      <c r="C644" s="5"/>
      <c r="D644" s="24"/>
      <c r="E644" s="5"/>
      <c r="F644" s="15"/>
      <c r="G644" s="5"/>
    </row>
    <row r="645" spans="1:7" x14ac:dyDescent="0.2">
      <c r="A645" s="5"/>
      <c r="B645" s="5"/>
      <c r="C645" s="5"/>
      <c r="D645" s="24"/>
      <c r="E645" s="5"/>
      <c r="F645" s="15"/>
      <c r="G645" s="5"/>
    </row>
    <row r="646" spans="1:7" x14ac:dyDescent="0.2">
      <c r="A646" s="5"/>
      <c r="B646" s="5"/>
      <c r="C646" s="5"/>
      <c r="D646" s="24"/>
      <c r="E646" s="5"/>
      <c r="F646" s="15"/>
      <c r="G646" s="5"/>
    </row>
    <row r="647" spans="1:7" x14ac:dyDescent="0.2">
      <c r="A647" s="5"/>
      <c r="B647" s="5"/>
      <c r="C647" s="5"/>
      <c r="D647" s="24"/>
      <c r="E647" s="5"/>
      <c r="F647" s="15"/>
      <c r="G647" s="5"/>
    </row>
    <row r="648" spans="1:7" x14ac:dyDescent="0.2">
      <c r="A648" s="5"/>
      <c r="B648" s="5"/>
      <c r="C648" s="5"/>
      <c r="D648" s="24"/>
      <c r="E648" s="5"/>
      <c r="F648" s="15"/>
      <c r="G648" s="5"/>
    </row>
    <row r="649" spans="1:7" x14ac:dyDescent="0.2">
      <c r="A649" s="5"/>
      <c r="B649" s="5"/>
      <c r="C649" s="5"/>
      <c r="D649" s="24"/>
      <c r="E649" s="5"/>
      <c r="F649" s="15"/>
      <c r="G649" s="5"/>
    </row>
    <row r="650" spans="1:7" x14ac:dyDescent="0.2">
      <c r="A650" s="5"/>
      <c r="B650" s="5"/>
      <c r="C650" s="5"/>
      <c r="D650" s="24"/>
      <c r="E650" s="5"/>
      <c r="F650" s="15"/>
      <c r="G650" s="5"/>
    </row>
    <row r="651" spans="1:7" x14ac:dyDescent="0.2">
      <c r="A651" s="5"/>
      <c r="B651" s="5"/>
      <c r="C651" s="5"/>
      <c r="D651" s="24"/>
      <c r="E651" s="5"/>
      <c r="F651" s="15"/>
      <c r="G651" s="5"/>
    </row>
    <row r="652" spans="1:7" x14ac:dyDescent="0.2">
      <c r="A652" s="5"/>
      <c r="B652" s="5"/>
      <c r="C652" s="5"/>
      <c r="D652" s="24"/>
      <c r="E652" s="5"/>
      <c r="F652" s="15"/>
      <c r="G652" s="5"/>
    </row>
    <row r="653" spans="1:7" x14ac:dyDescent="0.2">
      <c r="A653" s="5"/>
      <c r="B653" s="5"/>
      <c r="C653" s="5"/>
      <c r="D653" s="24"/>
      <c r="E653" s="5"/>
      <c r="F653" s="15"/>
      <c r="G653" s="5"/>
    </row>
    <row r="654" spans="1:7" x14ac:dyDescent="0.2">
      <c r="A654" s="5"/>
      <c r="B654" s="5"/>
      <c r="C654" s="5"/>
      <c r="D654" s="24"/>
      <c r="E654" s="5"/>
      <c r="F654" s="15"/>
      <c r="G654" s="5"/>
    </row>
    <row r="655" spans="1:7" x14ac:dyDescent="0.2">
      <c r="A655" s="5"/>
      <c r="B655" s="5"/>
      <c r="C655" s="5"/>
      <c r="D655" s="24"/>
      <c r="E655" s="5"/>
      <c r="F655" s="15"/>
      <c r="G655" s="5"/>
    </row>
    <row r="656" spans="1:7" x14ac:dyDescent="0.2">
      <c r="A656" s="5"/>
      <c r="B656" s="5"/>
      <c r="C656" s="5"/>
      <c r="D656" s="24"/>
      <c r="E656" s="5"/>
      <c r="F656" s="15"/>
      <c r="G656" s="5"/>
    </row>
    <row r="657" spans="1:7" x14ac:dyDescent="0.2">
      <c r="A657" s="5"/>
      <c r="B657" s="5"/>
      <c r="C657" s="5"/>
      <c r="D657" s="24"/>
      <c r="E657" s="5"/>
      <c r="F657" s="15"/>
      <c r="G657" s="5"/>
    </row>
    <row r="658" spans="1:7" x14ac:dyDescent="0.2">
      <c r="A658" s="5"/>
      <c r="B658" s="5"/>
      <c r="C658" s="5"/>
      <c r="D658" s="24"/>
      <c r="E658" s="5"/>
      <c r="F658" s="15"/>
      <c r="G658" s="5"/>
    </row>
    <row r="659" spans="1:7" x14ac:dyDescent="0.2">
      <c r="A659" s="5"/>
      <c r="B659" s="5"/>
      <c r="C659" s="5"/>
      <c r="D659" s="24"/>
      <c r="E659" s="5"/>
      <c r="F659" s="15"/>
      <c r="G659" s="5"/>
    </row>
    <row r="660" spans="1:7" x14ac:dyDescent="0.2">
      <c r="A660" s="5"/>
      <c r="B660" s="5"/>
      <c r="C660" s="5"/>
      <c r="D660" s="24"/>
      <c r="E660" s="5"/>
      <c r="F660" s="15"/>
      <c r="G660" s="5"/>
    </row>
    <row r="661" spans="1:7" x14ac:dyDescent="0.2">
      <c r="A661" s="5"/>
      <c r="B661" s="5"/>
      <c r="C661" s="5"/>
      <c r="D661" s="24"/>
      <c r="E661" s="5"/>
      <c r="F661" s="15"/>
      <c r="G661" s="5"/>
    </row>
    <row r="662" spans="1:7" x14ac:dyDescent="0.2">
      <c r="A662" s="5"/>
      <c r="B662" s="5"/>
      <c r="C662" s="5"/>
      <c r="D662" s="24"/>
      <c r="E662" s="5"/>
      <c r="F662" s="15"/>
      <c r="G662" s="5"/>
    </row>
    <row r="663" spans="1:7" x14ac:dyDescent="0.2">
      <c r="A663" s="5"/>
      <c r="B663" s="5"/>
      <c r="C663" s="5"/>
      <c r="D663" s="24"/>
      <c r="E663" s="5"/>
      <c r="F663" s="15"/>
      <c r="G663" s="5"/>
    </row>
    <row r="664" spans="1:7" x14ac:dyDescent="0.2">
      <c r="A664" s="5"/>
      <c r="B664" s="5"/>
      <c r="C664" s="5"/>
      <c r="D664" s="24"/>
      <c r="E664" s="5"/>
      <c r="F664" s="15"/>
      <c r="G664" s="5"/>
    </row>
    <row r="665" spans="1:7" x14ac:dyDescent="0.2">
      <c r="A665" s="5"/>
      <c r="B665" s="5"/>
      <c r="C665" s="5"/>
      <c r="D665" s="24"/>
      <c r="E665" s="5"/>
      <c r="F665" s="15"/>
      <c r="G665" s="5"/>
    </row>
    <row r="666" spans="1:7" x14ac:dyDescent="0.2">
      <c r="A666" s="5"/>
      <c r="B666" s="5"/>
      <c r="C666" s="5"/>
      <c r="D666" s="24"/>
      <c r="E666" s="5"/>
      <c r="F666" s="15"/>
      <c r="G666" s="5"/>
    </row>
    <row r="667" spans="1:7" x14ac:dyDescent="0.2">
      <c r="A667" s="5"/>
      <c r="B667" s="5"/>
      <c r="C667" s="5"/>
      <c r="D667" s="24"/>
      <c r="E667" s="5"/>
      <c r="F667" s="15"/>
      <c r="G667" s="5"/>
    </row>
    <row r="668" spans="1:7" x14ac:dyDescent="0.2">
      <c r="A668" s="5"/>
      <c r="B668" s="5"/>
      <c r="C668" s="5"/>
      <c r="D668" s="24"/>
      <c r="E668" s="5"/>
      <c r="F668" s="15"/>
      <c r="G668" s="5"/>
    </row>
    <row r="669" spans="1:7" x14ac:dyDescent="0.2">
      <c r="A669" s="5"/>
      <c r="B669" s="5"/>
      <c r="C669" s="5"/>
      <c r="D669" s="24"/>
      <c r="E669" s="5"/>
      <c r="F669" s="15"/>
      <c r="G669" s="5"/>
    </row>
    <row r="670" spans="1:7" x14ac:dyDescent="0.2">
      <c r="A670" s="5"/>
      <c r="B670" s="5"/>
      <c r="C670" s="5"/>
      <c r="D670" s="24"/>
      <c r="E670" s="5"/>
      <c r="F670" s="15"/>
      <c r="G670" s="5"/>
    </row>
    <row r="671" spans="1:7" x14ac:dyDescent="0.2">
      <c r="A671" s="5"/>
      <c r="B671" s="5"/>
      <c r="C671" s="5"/>
      <c r="D671" s="24"/>
      <c r="E671" s="5"/>
      <c r="F671" s="15"/>
      <c r="G671" s="5"/>
    </row>
    <row r="672" spans="1:7" x14ac:dyDescent="0.2">
      <c r="A672" s="5"/>
      <c r="B672" s="5"/>
      <c r="C672" s="5"/>
      <c r="D672" s="24"/>
      <c r="E672" s="5"/>
      <c r="F672" s="15"/>
      <c r="G672" s="5"/>
    </row>
    <row r="673" spans="1:7" x14ac:dyDescent="0.2">
      <c r="A673" s="5"/>
      <c r="B673" s="5"/>
      <c r="C673" s="5"/>
      <c r="D673" s="24"/>
      <c r="E673" s="5"/>
      <c r="F673" s="15"/>
      <c r="G673" s="5"/>
    </row>
    <row r="674" spans="1:7" x14ac:dyDescent="0.2">
      <c r="A674" s="5"/>
      <c r="B674" s="5"/>
      <c r="C674" s="5"/>
      <c r="D674" s="24"/>
      <c r="E674" s="5"/>
      <c r="F674" s="15"/>
      <c r="G674" s="5"/>
    </row>
    <row r="675" spans="1:7" x14ac:dyDescent="0.2">
      <c r="A675" s="5"/>
      <c r="B675" s="5"/>
      <c r="C675" s="5"/>
      <c r="D675" s="24"/>
      <c r="E675" s="5"/>
      <c r="F675" s="15"/>
      <c r="G675" s="5"/>
    </row>
    <row r="676" spans="1:7" x14ac:dyDescent="0.2">
      <c r="A676" s="5"/>
      <c r="B676" s="5"/>
      <c r="C676" s="5"/>
      <c r="D676" s="24"/>
      <c r="E676" s="5"/>
      <c r="F676" s="15"/>
      <c r="G676" s="5"/>
    </row>
    <row r="677" spans="1:7" x14ac:dyDescent="0.2">
      <c r="A677" s="5"/>
      <c r="B677" s="5"/>
      <c r="C677" s="5"/>
      <c r="D677" s="24"/>
      <c r="E677" s="5"/>
      <c r="F677" s="15"/>
      <c r="G677" s="5"/>
    </row>
    <row r="678" spans="1:7" x14ac:dyDescent="0.2">
      <c r="A678" s="5"/>
      <c r="B678" s="5"/>
      <c r="C678" s="5"/>
      <c r="D678" s="24"/>
      <c r="E678" s="5"/>
      <c r="F678" s="15"/>
      <c r="G678" s="5"/>
    </row>
    <row r="679" spans="1:7" x14ac:dyDescent="0.2">
      <c r="A679" s="5"/>
      <c r="B679" s="5"/>
      <c r="C679" s="5"/>
      <c r="D679" s="24"/>
      <c r="E679" s="5"/>
      <c r="F679" s="15"/>
      <c r="G679" s="5"/>
    </row>
    <row r="680" spans="1:7" x14ac:dyDescent="0.2">
      <c r="A680" s="5"/>
      <c r="B680" s="5"/>
      <c r="C680" s="5"/>
      <c r="D680" s="24"/>
      <c r="E680" s="5"/>
      <c r="F680" s="15"/>
      <c r="G680" s="5"/>
    </row>
    <row r="681" spans="1:7" x14ac:dyDescent="0.2">
      <c r="A681" s="5"/>
      <c r="B681" s="5"/>
      <c r="C681" s="5"/>
      <c r="D681" s="24"/>
      <c r="E681" s="5"/>
      <c r="F681" s="15"/>
      <c r="G681" s="5"/>
    </row>
    <row r="682" spans="1:7" x14ac:dyDescent="0.2">
      <c r="A682" s="5"/>
      <c r="B682" s="5"/>
      <c r="C682" s="5"/>
      <c r="D682" s="24"/>
      <c r="E682" s="5"/>
      <c r="F682" s="15"/>
      <c r="G682" s="5"/>
    </row>
    <row r="683" spans="1:7" x14ac:dyDescent="0.2">
      <c r="A683" s="5"/>
      <c r="B683" s="5"/>
      <c r="C683" s="5"/>
      <c r="D683" s="24"/>
      <c r="E683" s="5"/>
      <c r="F683" s="15"/>
      <c r="G683" s="5"/>
    </row>
    <row r="684" spans="1:7" x14ac:dyDescent="0.2">
      <c r="A684" s="5"/>
      <c r="B684" s="5"/>
      <c r="C684" s="5"/>
      <c r="D684" s="24"/>
      <c r="E684" s="5"/>
      <c r="F684" s="15"/>
      <c r="G684" s="5"/>
    </row>
    <row r="685" spans="1:7" x14ac:dyDescent="0.2">
      <c r="A685" s="5"/>
      <c r="B685" s="5"/>
      <c r="C685" s="5"/>
      <c r="D685" s="24"/>
      <c r="E685" s="5"/>
      <c r="F685" s="15"/>
      <c r="G685" s="5"/>
    </row>
    <row r="686" spans="1:7" x14ac:dyDescent="0.2">
      <c r="A686" s="5"/>
      <c r="B686" s="5"/>
      <c r="C686" s="5"/>
      <c r="D686" s="24"/>
      <c r="E686" s="5"/>
      <c r="F686" s="15"/>
      <c r="G686" s="5"/>
    </row>
    <row r="687" spans="1:7" x14ac:dyDescent="0.2">
      <c r="A687" s="5"/>
      <c r="B687" s="5"/>
      <c r="C687" s="5"/>
      <c r="D687" s="24"/>
      <c r="E687" s="5"/>
      <c r="F687" s="15"/>
      <c r="G687" s="5"/>
    </row>
    <row r="688" spans="1:7" x14ac:dyDescent="0.2">
      <c r="A688" s="5"/>
      <c r="B688" s="5"/>
      <c r="C688" s="5"/>
      <c r="D688" s="24"/>
      <c r="E688" s="5"/>
      <c r="F688" s="15"/>
      <c r="G688" s="5"/>
    </row>
    <row r="689" spans="1:7" x14ac:dyDescent="0.2">
      <c r="A689" s="5"/>
      <c r="B689" s="5"/>
      <c r="C689" s="5"/>
      <c r="D689" s="24"/>
      <c r="E689" s="5"/>
      <c r="F689" s="15"/>
      <c r="G689" s="5"/>
    </row>
    <row r="690" spans="1:7" x14ac:dyDescent="0.2">
      <c r="A690" s="5"/>
      <c r="B690" s="5"/>
      <c r="C690" s="5"/>
      <c r="D690" s="24"/>
      <c r="E690" s="5"/>
      <c r="F690" s="15"/>
      <c r="G690" s="5"/>
    </row>
    <row r="691" spans="1:7" x14ac:dyDescent="0.2">
      <c r="A691" s="5"/>
      <c r="B691" s="5"/>
      <c r="C691" s="5"/>
      <c r="D691" s="24"/>
      <c r="E691" s="5"/>
      <c r="F691" s="15"/>
      <c r="G691" s="5"/>
    </row>
    <row r="692" spans="1:7" x14ac:dyDescent="0.2">
      <c r="A692" s="5"/>
      <c r="B692" s="5"/>
      <c r="C692" s="5"/>
      <c r="D692" s="24"/>
      <c r="E692" s="5"/>
      <c r="F692" s="15"/>
      <c r="G692" s="5"/>
    </row>
    <row r="693" spans="1:7" x14ac:dyDescent="0.2">
      <c r="A693" s="5"/>
      <c r="B693" s="5"/>
      <c r="C693" s="5"/>
      <c r="D693" s="24"/>
      <c r="E693" s="5"/>
      <c r="F693" s="15"/>
      <c r="G693" s="5"/>
    </row>
    <row r="694" spans="1:7" x14ac:dyDescent="0.2">
      <c r="A694" s="5"/>
      <c r="B694" s="5"/>
      <c r="C694" s="5"/>
      <c r="D694" s="24"/>
      <c r="E694" s="5"/>
      <c r="F694" s="15"/>
      <c r="G694" s="5"/>
    </row>
    <row r="695" spans="1:7" x14ac:dyDescent="0.2">
      <c r="A695" s="5"/>
      <c r="B695" s="5"/>
      <c r="C695" s="5"/>
      <c r="D695" s="24"/>
      <c r="E695" s="5"/>
      <c r="F695" s="15"/>
      <c r="G695" s="5"/>
    </row>
    <row r="696" spans="1:7" x14ac:dyDescent="0.2">
      <c r="A696" s="5"/>
      <c r="B696" s="5"/>
      <c r="C696" s="5"/>
      <c r="D696" s="24"/>
      <c r="E696" s="5"/>
      <c r="F696" s="15"/>
      <c r="G696" s="5"/>
    </row>
    <row r="697" spans="1:7" x14ac:dyDescent="0.2">
      <c r="A697" s="5"/>
      <c r="B697" s="5"/>
      <c r="C697" s="5"/>
      <c r="D697" s="24"/>
      <c r="E697" s="5"/>
      <c r="F697" s="15"/>
      <c r="G697" s="5"/>
    </row>
    <row r="698" spans="1:7" x14ac:dyDescent="0.2">
      <c r="A698" s="5"/>
      <c r="B698" s="5"/>
      <c r="C698" s="5"/>
      <c r="D698" s="24"/>
      <c r="E698" s="5"/>
      <c r="F698" s="15"/>
      <c r="G698" s="5"/>
    </row>
    <row r="699" spans="1:7" x14ac:dyDescent="0.2">
      <c r="A699" s="5"/>
      <c r="B699" s="5"/>
      <c r="C699" s="5"/>
      <c r="D699" s="24"/>
      <c r="E699" s="5"/>
      <c r="F699" s="15"/>
      <c r="G699" s="5"/>
    </row>
    <row r="700" spans="1:7" x14ac:dyDescent="0.2">
      <c r="A700" s="5"/>
      <c r="B700" s="5"/>
      <c r="C700" s="5"/>
      <c r="D700" s="24"/>
      <c r="E700" s="5"/>
      <c r="F700" s="15"/>
      <c r="G700" s="5"/>
    </row>
    <row r="701" spans="1:7" x14ac:dyDescent="0.2">
      <c r="A701" s="5"/>
      <c r="B701" s="5"/>
      <c r="C701" s="5"/>
      <c r="D701" s="24"/>
      <c r="E701" s="5"/>
      <c r="F701" s="15"/>
      <c r="G701" s="5"/>
    </row>
    <row r="702" spans="1:7" x14ac:dyDescent="0.2">
      <c r="A702" s="5"/>
      <c r="B702" s="5"/>
      <c r="C702" s="5"/>
      <c r="D702" s="24"/>
      <c r="E702" s="5"/>
      <c r="F702" s="15"/>
      <c r="G702" s="5"/>
    </row>
    <row r="703" spans="1:7" x14ac:dyDescent="0.2">
      <c r="A703" s="5"/>
      <c r="B703" s="5"/>
      <c r="C703" s="5"/>
      <c r="D703" s="24"/>
      <c r="E703" s="5"/>
      <c r="F703" s="15"/>
      <c r="G703" s="5"/>
    </row>
    <row r="704" spans="1:7" x14ac:dyDescent="0.2">
      <c r="A704" s="5"/>
      <c r="B704" s="5"/>
      <c r="C704" s="5"/>
      <c r="D704" s="24"/>
      <c r="E704" s="5"/>
      <c r="F704" s="15"/>
      <c r="G704" s="5"/>
    </row>
    <row r="705" spans="1:7" x14ac:dyDescent="0.2">
      <c r="A705" s="5"/>
      <c r="B705" s="5"/>
      <c r="C705" s="5"/>
      <c r="D705" s="24"/>
      <c r="E705" s="5"/>
      <c r="F705" s="15"/>
      <c r="G705" s="5"/>
    </row>
    <row r="706" spans="1:7" x14ac:dyDescent="0.2">
      <c r="A706" s="5"/>
      <c r="B706" s="5"/>
      <c r="C706" s="5"/>
      <c r="D706" s="24"/>
      <c r="E706" s="5"/>
      <c r="F706" s="15"/>
      <c r="G706" s="5"/>
    </row>
    <row r="707" spans="1:7" x14ac:dyDescent="0.2">
      <c r="A707" s="5"/>
      <c r="B707" s="5"/>
      <c r="C707" s="5"/>
      <c r="D707" s="24"/>
      <c r="E707" s="5"/>
      <c r="F707" s="15"/>
      <c r="G707" s="5"/>
    </row>
    <row r="708" spans="1:7" x14ac:dyDescent="0.2">
      <c r="A708" s="5"/>
      <c r="B708" s="5"/>
      <c r="C708" s="5"/>
      <c r="D708" s="24"/>
      <c r="E708" s="5"/>
      <c r="F708" s="15"/>
      <c r="G708" s="5"/>
    </row>
    <row r="709" spans="1:7" x14ac:dyDescent="0.2">
      <c r="A709" s="5"/>
      <c r="B709" s="5"/>
      <c r="C709" s="5"/>
      <c r="D709" s="24"/>
      <c r="E709" s="5"/>
      <c r="F709" s="15"/>
      <c r="G709" s="5"/>
    </row>
    <row r="710" spans="1:7" x14ac:dyDescent="0.2">
      <c r="A710" s="5"/>
      <c r="B710" s="5"/>
      <c r="C710" s="5"/>
      <c r="D710" s="24"/>
      <c r="E710" s="5"/>
      <c r="F710" s="15"/>
      <c r="G710" s="5"/>
    </row>
    <row r="711" spans="1:7" x14ac:dyDescent="0.2">
      <c r="A711" s="5"/>
      <c r="B711" s="5"/>
      <c r="C711" s="5"/>
      <c r="D711" s="24"/>
      <c r="E711" s="5"/>
      <c r="F711" s="15"/>
      <c r="G711" s="5"/>
    </row>
    <row r="712" spans="1:7" x14ac:dyDescent="0.2">
      <c r="A712" s="5"/>
      <c r="B712" s="5"/>
      <c r="C712" s="5"/>
      <c r="D712" s="24"/>
      <c r="E712" s="5"/>
      <c r="F712" s="15"/>
      <c r="G712" s="5"/>
    </row>
    <row r="713" spans="1:7" x14ac:dyDescent="0.2">
      <c r="A713" s="5"/>
      <c r="B713" s="5"/>
      <c r="C713" s="5"/>
      <c r="D713" s="24"/>
      <c r="E713" s="5"/>
      <c r="F713" s="15"/>
      <c r="G713" s="5"/>
    </row>
    <row r="714" spans="1:7" x14ac:dyDescent="0.2">
      <c r="A714" s="5"/>
      <c r="B714" s="5"/>
      <c r="C714" s="5"/>
      <c r="D714" s="24"/>
      <c r="E714" s="5"/>
      <c r="F714" s="15"/>
      <c r="G714" s="5"/>
    </row>
    <row r="715" spans="1:7" x14ac:dyDescent="0.2">
      <c r="A715" s="5"/>
      <c r="B715" s="5"/>
      <c r="C715" s="5"/>
      <c r="D715" s="24"/>
      <c r="E715" s="5"/>
      <c r="F715" s="15"/>
      <c r="G715" s="5"/>
    </row>
    <row r="716" spans="1:7" x14ac:dyDescent="0.2">
      <c r="A716" s="5"/>
      <c r="B716" s="5"/>
      <c r="C716" s="5"/>
      <c r="D716" s="24"/>
      <c r="E716" s="5"/>
      <c r="F716" s="15"/>
      <c r="G716" s="5"/>
    </row>
    <row r="717" spans="1:7" x14ac:dyDescent="0.2">
      <c r="A717" s="5"/>
      <c r="B717" s="5"/>
      <c r="C717" s="5"/>
      <c r="D717" s="24"/>
      <c r="E717" s="5"/>
      <c r="F717" s="15"/>
      <c r="G717" s="5"/>
    </row>
    <row r="718" spans="1:7" x14ac:dyDescent="0.2">
      <c r="A718" s="5"/>
      <c r="B718" s="5"/>
      <c r="C718" s="5"/>
      <c r="D718" s="24"/>
      <c r="E718" s="5"/>
      <c r="F718" s="15"/>
      <c r="G718" s="5"/>
    </row>
    <row r="719" spans="1:7" x14ac:dyDescent="0.2">
      <c r="A719" s="5"/>
      <c r="B719" s="5"/>
      <c r="C719" s="5"/>
      <c r="D719" s="24"/>
      <c r="E719" s="5"/>
      <c r="F719" s="15"/>
      <c r="G719" s="5"/>
    </row>
    <row r="720" spans="1:7" x14ac:dyDescent="0.2">
      <c r="A720" s="5"/>
      <c r="B720" s="5"/>
      <c r="C720" s="5"/>
      <c r="D720" s="24"/>
      <c r="E720" s="5"/>
      <c r="F720" s="15"/>
      <c r="G720" s="5"/>
    </row>
    <row r="721" spans="1:7" x14ac:dyDescent="0.2">
      <c r="A721" s="5"/>
      <c r="B721" s="5"/>
      <c r="C721" s="5"/>
      <c r="D721" s="24"/>
      <c r="E721" s="5"/>
      <c r="F721" s="15"/>
      <c r="G721" s="5"/>
    </row>
    <row r="722" spans="1:7" x14ac:dyDescent="0.2">
      <c r="A722" s="5"/>
      <c r="B722" s="5"/>
      <c r="C722" s="5"/>
      <c r="D722" s="24"/>
      <c r="E722" s="5"/>
      <c r="F722" s="15"/>
      <c r="G722" s="5"/>
    </row>
    <row r="723" spans="1:7" x14ac:dyDescent="0.2">
      <c r="A723" s="5"/>
      <c r="B723" s="5"/>
      <c r="C723" s="5"/>
      <c r="D723" s="24"/>
      <c r="E723" s="5"/>
      <c r="F723" s="15"/>
      <c r="G723" s="5"/>
    </row>
    <row r="724" spans="1:7" x14ac:dyDescent="0.2">
      <c r="A724" s="5"/>
      <c r="B724" s="5"/>
      <c r="C724" s="5"/>
      <c r="D724" s="24"/>
      <c r="E724" s="5"/>
      <c r="F724" s="15"/>
      <c r="G724" s="5"/>
    </row>
    <row r="725" spans="1:7" x14ac:dyDescent="0.2">
      <c r="A725" s="5"/>
      <c r="B725" s="5"/>
      <c r="C725" s="5"/>
      <c r="D725" s="24"/>
      <c r="E725" s="5"/>
      <c r="F725" s="15"/>
      <c r="G725" s="5"/>
    </row>
    <row r="726" spans="1:7" x14ac:dyDescent="0.2">
      <c r="A726" s="5"/>
      <c r="B726" s="5"/>
      <c r="C726" s="5"/>
      <c r="D726" s="24"/>
      <c r="E726" s="5"/>
      <c r="F726" s="15"/>
      <c r="G726" s="5"/>
    </row>
    <row r="727" spans="1:7" x14ac:dyDescent="0.2">
      <c r="A727" s="5"/>
      <c r="B727" s="5"/>
      <c r="C727" s="5"/>
      <c r="D727" s="24"/>
      <c r="E727" s="5"/>
      <c r="F727" s="15"/>
      <c r="G727" s="5"/>
    </row>
    <row r="728" spans="1:7" x14ac:dyDescent="0.2">
      <c r="A728" s="5"/>
      <c r="B728" s="5"/>
      <c r="C728" s="5"/>
      <c r="D728" s="24"/>
      <c r="E728" s="5"/>
      <c r="F728" s="15"/>
      <c r="G728" s="5"/>
    </row>
    <row r="729" spans="1:7" x14ac:dyDescent="0.2">
      <c r="A729" s="5"/>
      <c r="B729" s="5"/>
      <c r="C729" s="5"/>
      <c r="D729" s="24"/>
      <c r="E729" s="5"/>
      <c r="F729" s="15"/>
      <c r="G729" s="5"/>
    </row>
    <row r="730" spans="1:7" x14ac:dyDescent="0.2">
      <c r="A730" s="5"/>
      <c r="B730" s="5"/>
      <c r="C730" s="5"/>
      <c r="D730" s="24"/>
      <c r="E730" s="5"/>
      <c r="F730" s="15"/>
      <c r="G730" s="5"/>
    </row>
    <row r="731" spans="1:7" x14ac:dyDescent="0.2">
      <c r="A731" s="5"/>
      <c r="B731" s="5"/>
      <c r="C731" s="5"/>
      <c r="D731" s="24"/>
      <c r="E731" s="5"/>
      <c r="F731" s="15"/>
      <c r="G731" s="5"/>
    </row>
    <row r="732" spans="1:7" x14ac:dyDescent="0.2">
      <c r="A732" s="5"/>
      <c r="B732" s="5"/>
      <c r="C732" s="5"/>
      <c r="D732" s="24"/>
      <c r="E732" s="5"/>
      <c r="F732" s="15"/>
      <c r="G732" s="5"/>
    </row>
    <row r="733" spans="1:7" x14ac:dyDescent="0.2">
      <c r="A733" s="5"/>
      <c r="B733" s="5"/>
      <c r="C733" s="5"/>
      <c r="D733" s="24"/>
      <c r="E733" s="5"/>
      <c r="F733" s="15"/>
      <c r="G733" s="5"/>
    </row>
    <row r="734" spans="1:7" x14ac:dyDescent="0.2">
      <c r="A734" s="5"/>
      <c r="B734" s="5"/>
      <c r="C734" s="5"/>
      <c r="D734" s="24"/>
      <c r="E734" s="5"/>
      <c r="F734" s="15"/>
      <c r="G734" s="5"/>
    </row>
    <row r="735" spans="1:7" x14ac:dyDescent="0.2">
      <c r="A735" s="5"/>
      <c r="B735" s="5"/>
      <c r="C735" s="5"/>
      <c r="D735" s="24"/>
      <c r="E735" s="5"/>
      <c r="F735" s="15"/>
      <c r="G735" s="5"/>
    </row>
    <row r="736" spans="1:7" x14ac:dyDescent="0.2">
      <c r="A736" s="5"/>
      <c r="B736" s="5"/>
      <c r="C736" s="5"/>
      <c r="D736" s="24"/>
      <c r="E736" s="5"/>
      <c r="F736" s="15"/>
      <c r="G736" s="5"/>
    </row>
    <row r="737" spans="1:7" x14ac:dyDescent="0.2">
      <c r="A737" s="5"/>
      <c r="B737" s="5"/>
      <c r="C737" s="5"/>
      <c r="D737" s="24"/>
      <c r="E737" s="5"/>
      <c r="F737" s="15"/>
      <c r="G737" s="5"/>
    </row>
    <row r="738" spans="1:7" x14ac:dyDescent="0.2">
      <c r="A738" s="5"/>
      <c r="B738" s="5"/>
      <c r="C738" s="5"/>
      <c r="D738" s="24"/>
      <c r="E738" s="5"/>
      <c r="F738" s="15"/>
      <c r="G738" s="5"/>
    </row>
    <row r="739" spans="1:7" x14ac:dyDescent="0.2">
      <c r="A739" s="5"/>
      <c r="B739" s="5"/>
      <c r="C739" s="5"/>
      <c r="D739" s="24"/>
      <c r="E739" s="5"/>
      <c r="F739" s="15"/>
      <c r="G739" s="5"/>
    </row>
    <row r="740" spans="1:7" x14ac:dyDescent="0.2">
      <c r="A740" s="5"/>
      <c r="B740" s="5"/>
      <c r="C740" s="5"/>
      <c r="D740" s="24"/>
      <c r="E740" s="5"/>
      <c r="F740" s="15"/>
      <c r="G740" s="5"/>
    </row>
    <row r="741" spans="1:7" x14ac:dyDescent="0.2">
      <c r="A741" s="5"/>
      <c r="B741" s="5"/>
      <c r="C741" s="5"/>
      <c r="D741" s="24"/>
      <c r="E741" s="5"/>
      <c r="F741" s="15"/>
      <c r="G741" s="5"/>
    </row>
    <row r="742" spans="1:7" x14ac:dyDescent="0.2">
      <c r="A742" s="5"/>
      <c r="B742" s="5"/>
      <c r="C742" s="5"/>
      <c r="D742" s="24"/>
      <c r="E742" s="5"/>
      <c r="F742" s="15"/>
      <c r="G742" s="5"/>
    </row>
    <row r="743" spans="1:7" x14ac:dyDescent="0.2">
      <c r="A743" s="5"/>
      <c r="B743" s="5"/>
      <c r="C743" s="5"/>
      <c r="D743" s="24"/>
      <c r="E743" s="5"/>
      <c r="F743" s="15"/>
      <c r="G743" s="5"/>
    </row>
    <row r="744" spans="1:7" x14ac:dyDescent="0.2">
      <c r="A744" s="5"/>
      <c r="B744" s="5"/>
      <c r="C744" s="5"/>
      <c r="D744" s="24"/>
      <c r="E744" s="5"/>
      <c r="F744" s="15"/>
      <c r="G744" s="5"/>
    </row>
    <row r="745" spans="1:7" x14ac:dyDescent="0.2">
      <c r="A745" s="5"/>
      <c r="B745" s="5"/>
      <c r="C745" s="5"/>
      <c r="D745" s="24"/>
      <c r="E745" s="5"/>
      <c r="F745" s="15"/>
      <c r="G745" s="5"/>
    </row>
    <row r="746" spans="1:7" x14ac:dyDescent="0.2">
      <c r="A746" s="5"/>
      <c r="B746" s="5"/>
      <c r="C746" s="5"/>
      <c r="D746" s="24"/>
      <c r="E746" s="5"/>
      <c r="F746" s="15"/>
      <c r="G746" s="5"/>
    </row>
    <row r="747" spans="1:7" x14ac:dyDescent="0.2">
      <c r="A747" s="5"/>
      <c r="B747" s="5"/>
      <c r="C747" s="5"/>
      <c r="D747" s="24"/>
      <c r="E747" s="5"/>
      <c r="F747" s="15"/>
      <c r="G747" s="5"/>
    </row>
    <row r="748" spans="1:7" x14ac:dyDescent="0.2">
      <c r="A748" s="5"/>
      <c r="B748" s="5"/>
      <c r="C748" s="5"/>
      <c r="D748" s="24"/>
      <c r="E748" s="5"/>
      <c r="F748" s="15"/>
      <c r="G748" s="5"/>
    </row>
    <row r="749" spans="1:7" x14ac:dyDescent="0.2">
      <c r="A749" s="5"/>
      <c r="B749" s="5"/>
      <c r="C749" s="5"/>
      <c r="D749" s="24"/>
      <c r="E749" s="5"/>
      <c r="F749" s="15"/>
      <c r="G749" s="5"/>
    </row>
    <row r="750" spans="1:7" x14ac:dyDescent="0.2">
      <c r="A750" s="5"/>
      <c r="B750" s="5"/>
      <c r="C750" s="5"/>
      <c r="D750" s="24"/>
      <c r="E750" s="5"/>
      <c r="F750" s="15"/>
      <c r="G750" s="5"/>
    </row>
    <row r="751" spans="1:7" x14ac:dyDescent="0.2">
      <c r="A751" s="5"/>
      <c r="B751" s="5"/>
      <c r="C751" s="5"/>
      <c r="D751" s="24"/>
      <c r="E751" s="5"/>
      <c r="F751" s="15"/>
      <c r="G751" s="5"/>
    </row>
    <row r="752" spans="1:7" x14ac:dyDescent="0.2">
      <c r="A752" s="5"/>
      <c r="B752" s="5"/>
      <c r="C752" s="5"/>
      <c r="D752" s="24"/>
      <c r="E752" s="5"/>
      <c r="F752" s="15"/>
      <c r="G752" s="5"/>
    </row>
    <row r="753" spans="1:7" x14ac:dyDescent="0.2">
      <c r="A753" s="5"/>
      <c r="B753" s="5"/>
      <c r="C753" s="5"/>
      <c r="D753" s="24"/>
      <c r="E753" s="5"/>
      <c r="F753" s="15"/>
      <c r="G753" s="5"/>
    </row>
    <row r="754" spans="1:7" x14ac:dyDescent="0.2">
      <c r="A754" s="5"/>
      <c r="B754" s="5"/>
      <c r="C754" s="5"/>
      <c r="D754" s="24"/>
      <c r="E754" s="5"/>
      <c r="F754" s="15"/>
      <c r="G754" s="5"/>
    </row>
    <row r="755" spans="1:7" x14ac:dyDescent="0.2">
      <c r="A755" s="5"/>
      <c r="B755" s="5"/>
      <c r="C755" s="5"/>
      <c r="D755" s="24"/>
      <c r="E755" s="5"/>
      <c r="F755" s="15"/>
      <c r="G755" s="5"/>
    </row>
    <row r="756" spans="1:7" x14ac:dyDescent="0.2">
      <c r="A756" s="5"/>
      <c r="B756" s="5"/>
      <c r="C756" s="5"/>
      <c r="D756" s="24"/>
      <c r="E756" s="5"/>
      <c r="F756" s="15"/>
      <c r="G756" s="5"/>
    </row>
    <row r="757" spans="1:7" x14ac:dyDescent="0.2">
      <c r="A757" s="5"/>
      <c r="B757" s="5"/>
      <c r="C757" s="5"/>
      <c r="D757" s="24"/>
      <c r="E757" s="5"/>
      <c r="F757" s="15"/>
      <c r="G757" s="5"/>
    </row>
    <row r="758" spans="1:7" x14ac:dyDescent="0.2">
      <c r="A758" s="5"/>
      <c r="B758" s="5"/>
      <c r="C758" s="5"/>
      <c r="D758" s="24"/>
      <c r="E758" s="5"/>
      <c r="F758" s="15"/>
      <c r="G758" s="5"/>
    </row>
    <row r="759" spans="1:7" x14ac:dyDescent="0.2">
      <c r="A759" s="5"/>
      <c r="B759" s="5"/>
      <c r="C759" s="5"/>
      <c r="D759" s="24"/>
      <c r="E759" s="5"/>
      <c r="F759" s="15"/>
      <c r="G759" s="5"/>
    </row>
    <row r="760" spans="1:7" x14ac:dyDescent="0.2">
      <c r="A760" s="5"/>
      <c r="B760" s="5"/>
      <c r="C760" s="5"/>
      <c r="D760" s="24"/>
      <c r="E760" s="5"/>
      <c r="F760" s="15"/>
      <c r="G760" s="5"/>
    </row>
    <row r="761" spans="1:7" x14ac:dyDescent="0.2">
      <c r="A761" s="5"/>
      <c r="B761" s="5"/>
      <c r="C761" s="5"/>
      <c r="D761" s="24"/>
      <c r="E761" s="5"/>
      <c r="F761" s="15"/>
      <c r="G761" s="5"/>
    </row>
    <row r="762" spans="1:7" x14ac:dyDescent="0.2">
      <c r="A762" s="5"/>
      <c r="B762" s="5"/>
      <c r="C762" s="5"/>
      <c r="D762" s="24"/>
      <c r="E762" s="5"/>
      <c r="F762" s="15"/>
      <c r="G762" s="5"/>
    </row>
    <row r="763" spans="1:7" x14ac:dyDescent="0.2">
      <c r="A763" s="5"/>
      <c r="B763" s="5"/>
      <c r="C763" s="5"/>
      <c r="D763" s="24"/>
      <c r="E763" s="5"/>
      <c r="F763" s="15"/>
      <c r="G763" s="5"/>
    </row>
    <row r="764" spans="1:7" x14ac:dyDescent="0.2">
      <c r="A764" s="5"/>
      <c r="B764" s="5"/>
      <c r="C764" s="5"/>
      <c r="D764" s="24"/>
      <c r="E764" s="5"/>
      <c r="F764" s="15"/>
      <c r="G764" s="5"/>
    </row>
    <row r="765" spans="1:7" x14ac:dyDescent="0.2">
      <c r="A765" s="5"/>
      <c r="B765" s="5"/>
      <c r="C765" s="5"/>
      <c r="D765" s="24"/>
      <c r="E765" s="5"/>
      <c r="F765" s="15"/>
      <c r="G765" s="5"/>
    </row>
    <row r="766" spans="1:7" x14ac:dyDescent="0.2">
      <c r="A766" s="5"/>
      <c r="B766" s="5"/>
      <c r="C766" s="5"/>
      <c r="D766" s="24"/>
      <c r="E766" s="5"/>
      <c r="F766" s="15"/>
      <c r="G766" s="5"/>
    </row>
    <row r="767" spans="1:7" x14ac:dyDescent="0.2">
      <c r="A767" s="5"/>
      <c r="B767" s="5"/>
      <c r="C767" s="5"/>
      <c r="D767" s="24"/>
      <c r="E767" s="5"/>
      <c r="F767" s="15"/>
      <c r="G767" s="5"/>
    </row>
    <row r="768" spans="1:7" x14ac:dyDescent="0.2">
      <c r="A768" s="5"/>
      <c r="B768" s="5"/>
      <c r="C768" s="5"/>
      <c r="D768" s="24"/>
      <c r="E768" s="5"/>
      <c r="F768" s="15"/>
      <c r="G768" s="5"/>
    </row>
    <row r="769" spans="1:7" x14ac:dyDescent="0.2">
      <c r="A769" s="5"/>
      <c r="B769" s="5"/>
      <c r="C769" s="5"/>
      <c r="D769" s="24"/>
      <c r="E769" s="5"/>
      <c r="F769" s="15"/>
      <c r="G769" s="5"/>
    </row>
    <row r="770" spans="1:7" x14ac:dyDescent="0.2">
      <c r="A770" s="5"/>
      <c r="B770" s="5"/>
      <c r="C770" s="5"/>
      <c r="D770" s="24"/>
      <c r="E770" s="5"/>
      <c r="F770" s="15"/>
      <c r="G770" s="5"/>
    </row>
    <row r="771" spans="1:7" x14ac:dyDescent="0.2">
      <c r="A771" s="5"/>
      <c r="B771" s="5"/>
      <c r="C771" s="5"/>
      <c r="D771" s="24"/>
      <c r="E771" s="5"/>
      <c r="F771" s="15"/>
      <c r="G771" s="5"/>
    </row>
    <row r="772" spans="1:7" x14ac:dyDescent="0.2">
      <c r="A772" s="5"/>
      <c r="B772" s="5"/>
      <c r="C772" s="5"/>
      <c r="D772" s="24"/>
      <c r="E772" s="5"/>
      <c r="F772" s="15"/>
      <c r="G772" s="5"/>
    </row>
    <row r="773" spans="1:7" x14ac:dyDescent="0.2">
      <c r="A773" s="5"/>
      <c r="B773" s="5"/>
      <c r="C773" s="5"/>
      <c r="D773" s="24"/>
      <c r="E773" s="5"/>
      <c r="F773" s="15"/>
      <c r="G773" s="5"/>
    </row>
    <row r="774" spans="1:7" x14ac:dyDescent="0.2">
      <c r="A774" s="5"/>
      <c r="B774" s="5"/>
      <c r="C774" s="5"/>
      <c r="D774" s="24"/>
      <c r="E774" s="5"/>
      <c r="F774" s="15"/>
      <c r="G774" s="5"/>
    </row>
    <row r="775" spans="1:7" x14ac:dyDescent="0.2">
      <c r="A775" s="5"/>
      <c r="B775" s="5"/>
      <c r="C775" s="5"/>
      <c r="D775" s="24"/>
      <c r="E775" s="5"/>
      <c r="F775" s="15"/>
      <c r="G775" s="5"/>
    </row>
    <row r="776" spans="1:7" x14ac:dyDescent="0.2">
      <c r="A776" s="5"/>
      <c r="B776" s="5"/>
      <c r="C776" s="5"/>
      <c r="D776" s="24"/>
      <c r="E776" s="5"/>
      <c r="F776" s="15"/>
      <c r="G776" s="5"/>
    </row>
    <row r="777" spans="1:7" x14ac:dyDescent="0.2">
      <c r="A777" s="5"/>
      <c r="B777" s="5"/>
      <c r="C777" s="5"/>
      <c r="D777" s="24"/>
      <c r="E777" s="5"/>
      <c r="F777" s="15"/>
      <c r="G777" s="5"/>
    </row>
    <row r="778" spans="1:7" x14ac:dyDescent="0.2">
      <c r="A778" s="5"/>
      <c r="B778" s="5"/>
      <c r="C778" s="5"/>
      <c r="D778" s="24"/>
      <c r="E778" s="5"/>
      <c r="F778" s="15"/>
      <c r="G778" s="5"/>
    </row>
    <row r="779" spans="1:7" x14ac:dyDescent="0.2">
      <c r="A779" s="5"/>
      <c r="B779" s="5"/>
      <c r="C779" s="5"/>
      <c r="D779" s="24"/>
      <c r="E779" s="5"/>
      <c r="F779" s="15"/>
      <c r="G779" s="5"/>
    </row>
    <row r="780" spans="1:7" x14ac:dyDescent="0.2">
      <c r="A780" s="5"/>
      <c r="B780" s="5"/>
      <c r="C780" s="5"/>
      <c r="D780" s="24"/>
      <c r="E780" s="5"/>
      <c r="F780" s="15"/>
      <c r="G780" s="5"/>
    </row>
    <row r="781" spans="1:7" x14ac:dyDescent="0.2">
      <c r="A781" s="5"/>
      <c r="B781" s="5"/>
      <c r="C781" s="5"/>
      <c r="D781" s="24"/>
      <c r="E781" s="5"/>
      <c r="F781" s="15"/>
      <c r="G781" s="5"/>
    </row>
    <row r="782" spans="1:7" x14ac:dyDescent="0.2">
      <c r="A782" s="5"/>
      <c r="B782" s="5"/>
      <c r="C782" s="5"/>
      <c r="D782" s="24"/>
      <c r="E782" s="5"/>
      <c r="F782" s="15"/>
      <c r="G782" s="5"/>
    </row>
    <row r="783" spans="1:7" x14ac:dyDescent="0.2">
      <c r="A783" s="5"/>
      <c r="B783" s="5"/>
      <c r="C783" s="5"/>
      <c r="D783" s="24"/>
      <c r="E783" s="5"/>
      <c r="F783" s="15"/>
      <c r="G783" s="5"/>
    </row>
    <row r="784" spans="1:7" x14ac:dyDescent="0.2">
      <c r="A784" s="5"/>
      <c r="B784" s="5"/>
      <c r="C784" s="5"/>
      <c r="D784" s="24"/>
      <c r="E784" s="5"/>
      <c r="F784" s="15"/>
      <c r="G784" s="5"/>
    </row>
    <row r="785" spans="1:7" x14ac:dyDescent="0.2">
      <c r="A785" s="5"/>
      <c r="B785" s="5"/>
      <c r="C785" s="5"/>
      <c r="D785" s="24"/>
      <c r="E785" s="5"/>
      <c r="F785" s="15"/>
      <c r="G785" s="5"/>
    </row>
    <row r="786" spans="1:7" x14ac:dyDescent="0.2">
      <c r="A786" s="5"/>
      <c r="B786" s="5"/>
      <c r="C786" s="5"/>
      <c r="D786" s="24"/>
      <c r="E786" s="5"/>
      <c r="F786" s="15"/>
      <c r="G786" s="5"/>
    </row>
    <row r="787" spans="1:7" x14ac:dyDescent="0.2">
      <c r="A787" s="5"/>
      <c r="B787" s="5"/>
      <c r="C787" s="5"/>
      <c r="D787" s="24"/>
      <c r="E787" s="5"/>
      <c r="F787" s="15"/>
      <c r="G787" s="5"/>
    </row>
    <row r="788" spans="1:7" x14ac:dyDescent="0.2">
      <c r="A788" s="5"/>
      <c r="B788" s="5"/>
      <c r="C788" s="5"/>
      <c r="D788" s="24"/>
      <c r="E788" s="5"/>
      <c r="F788" s="15"/>
      <c r="G788" s="5"/>
    </row>
    <row r="789" spans="1:7" x14ac:dyDescent="0.2">
      <c r="A789" s="5"/>
      <c r="B789" s="5"/>
      <c r="C789" s="5"/>
      <c r="D789" s="24"/>
      <c r="E789" s="5"/>
      <c r="F789" s="15"/>
      <c r="G789" s="5"/>
    </row>
    <row r="790" spans="1:7" x14ac:dyDescent="0.2">
      <c r="A790" s="5"/>
      <c r="B790" s="5"/>
      <c r="C790" s="5"/>
      <c r="D790" s="24"/>
      <c r="E790" s="5"/>
      <c r="F790" s="15"/>
      <c r="G790" s="5"/>
    </row>
    <row r="791" spans="1:7" x14ac:dyDescent="0.2">
      <c r="A791" s="5"/>
      <c r="B791" s="5"/>
      <c r="C791" s="5"/>
      <c r="D791" s="24"/>
      <c r="E791" s="5"/>
      <c r="F791" s="15"/>
      <c r="G791" s="5"/>
    </row>
    <row r="792" spans="1:7" x14ac:dyDescent="0.2">
      <c r="A792" s="5"/>
      <c r="B792" s="5"/>
      <c r="C792" s="5"/>
      <c r="D792" s="24"/>
      <c r="E792" s="5"/>
      <c r="F792" s="15"/>
      <c r="G792" s="5"/>
    </row>
    <row r="793" spans="1:7" x14ac:dyDescent="0.2">
      <c r="A793" s="5"/>
      <c r="B793" s="5"/>
      <c r="C793" s="5"/>
      <c r="D793" s="24"/>
      <c r="E793" s="5"/>
      <c r="F793" s="15"/>
      <c r="G793" s="5"/>
    </row>
    <row r="794" spans="1:7" x14ac:dyDescent="0.2">
      <c r="A794" s="5"/>
      <c r="B794" s="5"/>
      <c r="C794" s="5"/>
      <c r="D794" s="24"/>
      <c r="E794" s="5"/>
      <c r="F794" s="15"/>
      <c r="G794" s="5"/>
    </row>
    <row r="795" spans="1:7" x14ac:dyDescent="0.2">
      <c r="A795" s="5"/>
      <c r="B795" s="5"/>
      <c r="C795" s="5"/>
      <c r="D795" s="24"/>
      <c r="E795" s="5"/>
      <c r="F795" s="15"/>
      <c r="G795" s="5"/>
    </row>
    <row r="796" spans="1:7" x14ac:dyDescent="0.2">
      <c r="A796" s="5"/>
      <c r="B796" s="5"/>
      <c r="C796" s="5"/>
      <c r="D796" s="24"/>
      <c r="E796" s="5"/>
      <c r="F796" s="15"/>
      <c r="G796" s="5"/>
    </row>
    <row r="797" spans="1:7" x14ac:dyDescent="0.2">
      <c r="A797" s="5"/>
      <c r="B797" s="5"/>
      <c r="C797" s="5"/>
      <c r="D797" s="24"/>
      <c r="E797" s="5"/>
      <c r="F797" s="15"/>
      <c r="G797" s="5"/>
    </row>
    <row r="798" spans="1:7" x14ac:dyDescent="0.2">
      <c r="A798" s="5"/>
      <c r="B798" s="5"/>
      <c r="C798" s="5"/>
      <c r="D798" s="24"/>
      <c r="E798" s="5"/>
      <c r="F798" s="15"/>
      <c r="G798" s="5"/>
    </row>
    <row r="799" spans="1:7" x14ac:dyDescent="0.2">
      <c r="A799" s="5"/>
      <c r="B799" s="5"/>
      <c r="C799" s="5"/>
      <c r="D799" s="24"/>
      <c r="E799" s="5"/>
      <c r="F799" s="15"/>
      <c r="G799" s="5"/>
    </row>
    <row r="800" spans="1:7" x14ac:dyDescent="0.2">
      <c r="A800" s="5"/>
      <c r="B800" s="5"/>
      <c r="C800" s="5"/>
      <c r="D800" s="24"/>
      <c r="E800" s="5"/>
      <c r="F800" s="15"/>
      <c r="G800" s="5"/>
    </row>
    <row r="801" spans="1:7" x14ac:dyDescent="0.2">
      <c r="A801" s="5"/>
      <c r="B801" s="5"/>
      <c r="C801" s="5"/>
      <c r="D801" s="24"/>
      <c r="E801" s="5"/>
      <c r="F801" s="15"/>
      <c r="G801" s="5"/>
    </row>
    <row r="802" spans="1:7" x14ac:dyDescent="0.2">
      <c r="A802" s="5"/>
      <c r="B802" s="5"/>
      <c r="C802" s="5"/>
      <c r="D802" s="24"/>
      <c r="E802" s="5"/>
      <c r="F802" s="15"/>
      <c r="G802" s="5"/>
    </row>
    <row r="803" spans="1:7" x14ac:dyDescent="0.2">
      <c r="A803" s="5"/>
      <c r="B803" s="5"/>
      <c r="C803" s="5"/>
      <c r="D803" s="24"/>
      <c r="E803" s="5"/>
      <c r="F803" s="15"/>
      <c r="G803" s="5"/>
    </row>
    <row r="804" spans="1:7" x14ac:dyDescent="0.2">
      <c r="A804" s="5"/>
      <c r="B804" s="5"/>
      <c r="C804" s="5"/>
      <c r="D804" s="24"/>
      <c r="E804" s="5"/>
      <c r="F804" s="15"/>
      <c r="G804" s="5"/>
    </row>
    <row r="805" spans="1:7" x14ac:dyDescent="0.2">
      <c r="A805" s="5"/>
      <c r="B805" s="5"/>
      <c r="C805" s="5"/>
      <c r="D805" s="24"/>
      <c r="E805" s="5"/>
      <c r="F805" s="15"/>
      <c r="G805" s="5"/>
    </row>
    <row r="806" spans="1:7" x14ac:dyDescent="0.2">
      <c r="A806" s="5"/>
      <c r="B806" s="5"/>
      <c r="C806" s="5"/>
      <c r="D806" s="24"/>
      <c r="E806" s="5"/>
      <c r="F806" s="15"/>
      <c r="G806" s="5"/>
    </row>
    <row r="807" spans="1:7" x14ac:dyDescent="0.2">
      <c r="A807" s="5"/>
      <c r="B807" s="5"/>
      <c r="C807" s="5"/>
      <c r="D807" s="24"/>
      <c r="E807" s="5"/>
      <c r="F807" s="15"/>
      <c r="G807" s="5"/>
    </row>
    <row r="808" spans="1:7" x14ac:dyDescent="0.2">
      <c r="A808" s="5"/>
      <c r="B808" s="5"/>
      <c r="C808" s="5"/>
      <c r="D808" s="24"/>
      <c r="E808" s="5"/>
      <c r="F808" s="15"/>
      <c r="G808" s="5"/>
    </row>
    <row r="809" spans="1:7" x14ac:dyDescent="0.2">
      <c r="A809" s="5"/>
      <c r="B809" s="5"/>
      <c r="C809" s="5"/>
      <c r="D809" s="24"/>
      <c r="E809" s="5"/>
      <c r="F809" s="15"/>
      <c r="G809" s="5"/>
    </row>
    <row r="810" spans="1:7" x14ac:dyDescent="0.2">
      <c r="A810" s="5"/>
      <c r="B810" s="5"/>
      <c r="C810" s="5"/>
      <c r="D810" s="24"/>
      <c r="E810" s="5"/>
      <c r="F810" s="15"/>
      <c r="G810" s="5"/>
    </row>
    <row r="811" spans="1:7" x14ac:dyDescent="0.2">
      <c r="A811" s="5"/>
      <c r="B811" s="5"/>
      <c r="C811" s="5"/>
      <c r="D811" s="24"/>
      <c r="E811" s="5"/>
      <c r="F811" s="15"/>
      <c r="G811" s="5"/>
    </row>
    <row r="812" spans="1:7" x14ac:dyDescent="0.2">
      <c r="A812" s="5"/>
      <c r="B812" s="5"/>
      <c r="C812" s="5"/>
      <c r="D812" s="24"/>
      <c r="E812" s="5"/>
      <c r="F812" s="15"/>
      <c r="G812" s="5"/>
    </row>
    <row r="813" spans="1:7" x14ac:dyDescent="0.2">
      <c r="A813" s="5"/>
      <c r="B813" s="5"/>
      <c r="C813" s="5"/>
      <c r="D813" s="24"/>
      <c r="E813" s="5"/>
      <c r="F813" s="15"/>
      <c r="G813" s="5"/>
    </row>
    <row r="814" spans="1:7" x14ac:dyDescent="0.2">
      <c r="A814" s="5"/>
      <c r="B814" s="5"/>
      <c r="C814" s="5"/>
      <c r="D814" s="24"/>
      <c r="E814" s="5"/>
      <c r="F814" s="15"/>
      <c r="G814" s="5"/>
    </row>
    <row r="815" spans="1:7" x14ac:dyDescent="0.2">
      <c r="A815" s="5"/>
      <c r="B815" s="5"/>
      <c r="C815" s="5"/>
      <c r="D815" s="24"/>
      <c r="E815" s="5"/>
      <c r="F815" s="15"/>
      <c r="G815" s="5"/>
    </row>
    <row r="816" spans="1:7" x14ac:dyDescent="0.2">
      <c r="A816" s="5"/>
      <c r="B816" s="5"/>
      <c r="C816" s="5"/>
      <c r="D816" s="24"/>
      <c r="E816" s="5"/>
      <c r="F816" s="15"/>
      <c r="G816" s="5"/>
    </row>
    <row r="817" spans="1:7" x14ac:dyDescent="0.2">
      <c r="A817" s="5"/>
      <c r="B817" s="5"/>
      <c r="C817" s="5"/>
      <c r="D817" s="24"/>
      <c r="E817" s="5"/>
      <c r="F817" s="15"/>
      <c r="G817" s="5"/>
    </row>
    <row r="818" spans="1:7" x14ac:dyDescent="0.2">
      <c r="A818" s="5"/>
      <c r="B818" s="5"/>
      <c r="C818" s="5"/>
      <c r="D818" s="24"/>
      <c r="E818" s="5"/>
      <c r="F818" s="15"/>
      <c r="G818" s="5"/>
    </row>
    <row r="819" spans="1:7" x14ac:dyDescent="0.2">
      <c r="A819" s="5"/>
      <c r="B819" s="5"/>
      <c r="C819" s="5"/>
      <c r="D819" s="24"/>
      <c r="E819" s="5"/>
      <c r="F819" s="15"/>
      <c r="G819" s="5"/>
    </row>
    <row r="820" spans="1:7" x14ac:dyDescent="0.2">
      <c r="A820" s="5"/>
      <c r="B820" s="5"/>
      <c r="C820" s="5"/>
      <c r="D820" s="24"/>
      <c r="E820" s="5"/>
      <c r="F820" s="15"/>
      <c r="G820" s="5"/>
    </row>
    <row r="821" spans="1:7" x14ac:dyDescent="0.2">
      <c r="A821" s="5"/>
      <c r="B821" s="5"/>
      <c r="C821" s="5"/>
      <c r="D821" s="24"/>
      <c r="E821" s="5"/>
      <c r="F821" s="15"/>
      <c r="G821" s="5"/>
    </row>
    <row r="822" spans="1:7" x14ac:dyDescent="0.2">
      <c r="A822" s="5"/>
      <c r="B822" s="5"/>
      <c r="C822" s="5"/>
      <c r="D822" s="24"/>
      <c r="E822" s="5"/>
      <c r="F822" s="15"/>
      <c r="G822" s="5"/>
    </row>
    <row r="823" spans="1:7" x14ac:dyDescent="0.2">
      <c r="A823" s="5"/>
      <c r="B823" s="5"/>
      <c r="C823" s="5"/>
      <c r="D823" s="24"/>
      <c r="E823" s="5"/>
      <c r="F823" s="15"/>
      <c r="G823" s="5"/>
    </row>
    <row r="824" spans="1:7" x14ac:dyDescent="0.2">
      <c r="A824" s="5"/>
      <c r="B824" s="5"/>
      <c r="C824" s="5"/>
      <c r="D824" s="24"/>
      <c r="E824" s="5"/>
      <c r="F824" s="15"/>
      <c r="G824" s="5"/>
    </row>
    <row r="825" spans="1:7" x14ac:dyDescent="0.2">
      <c r="A825" s="5"/>
      <c r="B825" s="5"/>
      <c r="C825" s="5"/>
      <c r="D825" s="24"/>
      <c r="E825" s="5"/>
      <c r="F825" s="15"/>
      <c r="G825" s="5"/>
    </row>
    <row r="826" spans="1:7" x14ac:dyDescent="0.2">
      <c r="A826" s="5"/>
      <c r="B826" s="5"/>
      <c r="C826" s="5"/>
      <c r="D826" s="24"/>
      <c r="E826" s="5"/>
      <c r="F826" s="15"/>
      <c r="G826" s="5"/>
    </row>
    <row r="827" spans="1:7" x14ac:dyDescent="0.2">
      <c r="A827" s="5"/>
      <c r="B827" s="5"/>
      <c r="C827" s="5"/>
      <c r="D827" s="24"/>
      <c r="E827" s="5"/>
      <c r="F827" s="15"/>
      <c r="G827" s="5"/>
    </row>
    <row r="828" spans="1:7" x14ac:dyDescent="0.2">
      <c r="A828" s="5"/>
      <c r="B828" s="5"/>
      <c r="C828" s="5"/>
      <c r="D828" s="24"/>
      <c r="E828" s="5"/>
      <c r="F828" s="15"/>
      <c r="G828" s="5"/>
    </row>
    <row r="829" spans="1:7" x14ac:dyDescent="0.2">
      <c r="A829" s="5"/>
      <c r="B829" s="5"/>
      <c r="C829" s="5"/>
      <c r="D829" s="24"/>
      <c r="E829" s="5"/>
      <c r="F829" s="15"/>
      <c r="G829" s="5"/>
    </row>
    <row r="830" spans="1:7" x14ac:dyDescent="0.2">
      <c r="A830" s="5"/>
      <c r="B830" s="5"/>
      <c r="C830" s="5"/>
      <c r="D830" s="24"/>
      <c r="E830" s="5"/>
      <c r="F830" s="15"/>
      <c r="G830" s="5"/>
    </row>
    <row r="831" spans="1:7" x14ac:dyDescent="0.2">
      <c r="A831" s="5"/>
      <c r="B831" s="5"/>
      <c r="C831" s="5"/>
      <c r="D831" s="24"/>
      <c r="E831" s="5"/>
      <c r="F831" s="15"/>
      <c r="G831" s="5"/>
    </row>
    <row r="832" spans="1:7" x14ac:dyDescent="0.2">
      <c r="A832" s="5"/>
      <c r="B832" s="5"/>
      <c r="C832" s="5"/>
      <c r="D832" s="24"/>
      <c r="E832" s="5"/>
      <c r="F832" s="15"/>
      <c r="G832" s="5"/>
    </row>
    <row r="833" spans="1:7" x14ac:dyDescent="0.2">
      <c r="A833" s="5"/>
      <c r="B833" s="5"/>
      <c r="C833" s="5"/>
      <c r="D833" s="24"/>
      <c r="E833" s="5"/>
      <c r="F833" s="15"/>
      <c r="G833" s="5"/>
    </row>
    <row r="834" spans="1:7" x14ac:dyDescent="0.2">
      <c r="A834" s="5"/>
      <c r="B834" s="5"/>
      <c r="C834" s="5"/>
      <c r="D834" s="24"/>
      <c r="E834" s="5"/>
      <c r="F834" s="15"/>
      <c r="G834" s="5"/>
    </row>
    <row r="835" spans="1:7" x14ac:dyDescent="0.2">
      <c r="A835" s="5"/>
      <c r="B835" s="5"/>
      <c r="C835" s="5"/>
      <c r="D835" s="24"/>
      <c r="E835" s="5"/>
      <c r="F835" s="15"/>
      <c r="G835" s="5"/>
    </row>
    <row r="836" spans="1:7" x14ac:dyDescent="0.2">
      <c r="A836" s="5"/>
      <c r="B836" s="5"/>
      <c r="C836" s="5"/>
      <c r="D836" s="24"/>
      <c r="E836" s="5"/>
      <c r="F836" s="15"/>
      <c r="G836" s="5"/>
    </row>
    <row r="837" spans="1:7" x14ac:dyDescent="0.2">
      <c r="A837" s="5"/>
      <c r="B837" s="5"/>
      <c r="C837" s="5"/>
      <c r="D837" s="24"/>
      <c r="E837" s="5"/>
      <c r="F837" s="15"/>
      <c r="G837" s="5"/>
    </row>
    <row r="838" spans="1:7" x14ac:dyDescent="0.2">
      <c r="A838" s="5"/>
      <c r="B838" s="5"/>
      <c r="C838" s="5"/>
      <c r="D838" s="24"/>
      <c r="E838" s="5"/>
      <c r="F838" s="15"/>
      <c r="G838" s="5"/>
    </row>
    <row r="839" spans="1:7" x14ac:dyDescent="0.2">
      <c r="A839" s="5"/>
      <c r="B839" s="5"/>
      <c r="C839" s="5"/>
      <c r="D839" s="24"/>
      <c r="E839" s="5"/>
      <c r="F839" s="15"/>
      <c r="G839" s="5"/>
    </row>
    <row r="840" spans="1:7" x14ac:dyDescent="0.2">
      <c r="A840" s="5"/>
      <c r="B840" s="5"/>
      <c r="C840" s="5"/>
      <c r="D840" s="24"/>
      <c r="E840" s="5"/>
      <c r="F840" s="15"/>
      <c r="G840" s="5"/>
    </row>
    <row r="841" spans="1:7" x14ac:dyDescent="0.2">
      <c r="A841" s="5"/>
      <c r="B841" s="5"/>
      <c r="C841" s="5"/>
      <c r="D841" s="24"/>
      <c r="E841" s="5"/>
      <c r="F841" s="15"/>
      <c r="G841" s="5"/>
    </row>
    <row r="842" spans="1:7" x14ac:dyDescent="0.2">
      <c r="A842" s="5"/>
      <c r="B842" s="5"/>
      <c r="C842" s="5"/>
      <c r="D842" s="24"/>
      <c r="E842" s="5"/>
      <c r="F842" s="15"/>
      <c r="G842" s="5"/>
    </row>
    <row r="843" spans="1:7" x14ac:dyDescent="0.2">
      <c r="A843" s="5"/>
      <c r="B843" s="5"/>
      <c r="C843" s="5"/>
      <c r="D843" s="24"/>
      <c r="E843" s="5"/>
      <c r="F843" s="15"/>
      <c r="G843" s="5"/>
    </row>
    <row r="844" spans="1:7" x14ac:dyDescent="0.2">
      <c r="A844" s="5"/>
      <c r="B844" s="5"/>
      <c r="C844" s="5"/>
      <c r="D844" s="24"/>
      <c r="E844" s="5"/>
      <c r="F844" s="15"/>
      <c r="G844" s="5"/>
    </row>
    <row r="845" spans="1:7" x14ac:dyDescent="0.2">
      <c r="A845" s="5"/>
      <c r="B845" s="5"/>
      <c r="C845" s="5"/>
      <c r="D845" s="24"/>
      <c r="E845" s="5"/>
      <c r="F845" s="15"/>
      <c r="G845" s="5"/>
    </row>
    <row r="846" spans="1:7" x14ac:dyDescent="0.2">
      <c r="A846" s="5"/>
      <c r="B846" s="5"/>
      <c r="C846" s="5"/>
      <c r="D846" s="24"/>
      <c r="E846" s="5"/>
      <c r="F846" s="15"/>
      <c r="G846" s="5"/>
    </row>
    <row r="847" spans="1:7" x14ac:dyDescent="0.2">
      <c r="A847" s="5"/>
      <c r="B847" s="5"/>
      <c r="C847" s="5"/>
      <c r="D847" s="24"/>
      <c r="E847" s="5"/>
      <c r="F847" s="15"/>
      <c r="G847" s="5"/>
    </row>
    <row r="848" spans="1:7" x14ac:dyDescent="0.2">
      <c r="A848" s="5"/>
      <c r="B848" s="5"/>
      <c r="C848" s="5"/>
      <c r="D848" s="24"/>
      <c r="E848" s="5"/>
      <c r="F848" s="15"/>
      <c r="G848" s="5"/>
    </row>
    <row r="849" spans="1:7" x14ac:dyDescent="0.2">
      <c r="A849" s="5"/>
      <c r="B849" s="5"/>
      <c r="C849" s="5"/>
      <c r="D849" s="24"/>
      <c r="E849" s="5"/>
      <c r="F849" s="15"/>
      <c r="G849" s="5"/>
    </row>
    <row r="850" spans="1:7" x14ac:dyDescent="0.2">
      <c r="A850" s="5"/>
      <c r="B850" s="5"/>
      <c r="C850" s="5"/>
      <c r="D850" s="24"/>
      <c r="E850" s="5"/>
      <c r="F850" s="15"/>
      <c r="G850" s="5"/>
    </row>
    <row r="851" spans="1:7" x14ac:dyDescent="0.2">
      <c r="A851" s="5"/>
      <c r="B851" s="5"/>
      <c r="C851" s="5"/>
      <c r="D851" s="24"/>
      <c r="E851" s="5"/>
      <c r="F851" s="15"/>
      <c r="G851" s="5"/>
    </row>
    <row r="852" spans="1:7" x14ac:dyDescent="0.2">
      <c r="A852" s="5"/>
      <c r="B852" s="5"/>
      <c r="C852" s="5"/>
      <c r="D852" s="24"/>
      <c r="E852" s="5"/>
      <c r="F852" s="15"/>
      <c r="G852" s="5"/>
    </row>
    <row r="853" spans="1:7" x14ac:dyDescent="0.2">
      <c r="A853" s="5"/>
      <c r="B853" s="5"/>
      <c r="C853" s="5"/>
      <c r="D853" s="24"/>
      <c r="E853" s="5"/>
      <c r="F853" s="15"/>
      <c r="G853" s="5"/>
    </row>
    <row r="854" spans="1:7" x14ac:dyDescent="0.2">
      <c r="A854" s="5"/>
      <c r="B854" s="5"/>
      <c r="C854" s="5"/>
      <c r="D854" s="24"/>
      <c r="E854" s="5"/>
      <c r="F854" s="15"/>
      <c r="G854" s="5"/>
    </row>
    <row r="855" spans="1:7" x14ac:dyDescent="0.2">
      <c r="A855" s="5"/>
      <c r="B855" s="5"/>
      <c r="C855" s="5"/>
      <c r="D855" s="24"/>
      <c r="E855" s="5"/>
      <c r="F855" s="15"/>
      <c r="G855" s="5"/>
    </row>
    <row r="856" spans="1:7" x14ac:dyDescent="0.2">
      <c r="A856" s="5"/>
      <c r="B856" s="5"/>
      <c r="C856" s="5"/>
      <c r="D856" s="24"/>
      <c r="E856" s="5"/>
      <c r="F856" s="15"/>
      <c r="G856" s="5"/>
    </row>
    <row r="857" spans="1:7" x14ac:dyDescent="0.2">
      <c r="A857" s="5"/>
      <c r="B857" s="5"/>
      <c r="C857" s="5"/>
      <c r="D857" s="24"/>
      <c r="E857" s="5"/>
      <c r="F857" s="15"/>
      <c r="G857" s="5"/>
    </row>
    <row r="858" spans="1:7" x14ac:dyDescent="0.2">
      <c r="A858" s="5"/>
      <c r="B858" s="5"/>
      <c r="C858" s="5"/>
      <c r="D858" s="24"/>
      <c r="E858" s="5"/>
      <c r="F858" s="15"/>
      <c r="G858" s="5"/>
    </row>
    <row r="859" spans="1:7" x14ac:dyDescent="0.2">
      <c r="A859" s="5"/>
      <c r="B859" s="5"/>
      <c r="C859" s="5"/>
      <c r="D859" s="24"/>
      <c r="E859" s="5"/>
      <c r="F859" s="15"/>
      <c r="G859" s="5"/>
    </row>
    <row r="860" spans="1:7" x14ac:dyDescent="0.2">
      <c r="A860" s="5"/>
      <c r="B860" s="5"/>
      <c r="C860" s="5"/>
      <c r="D860" s="24"/>
      <c r="E860" s="5"/>
      <c r="F860" s="15"/>
      <c r="G860" s="5"/>
    </row>
    <row r="861" spans="1:7" x14ac:dyDescent="0.2">
      <c r="A861" s="5"/>
      <c r="B861" s="5"/>
      <c r="C861" s="5"/>
      <c r="D861" s="24"/>
      <c r="E861" s="5"/>
      <c r="F861" s="15"/>
      <c r="G861" s="5"/>
    </row>
    <row r="862" spans="1:7" x14ac:dyDescent="0.2">
      <c r="A862" s="5"/>
      <c r="B862" s="5"/>
      <c r="C862" s="5"/>
      <c r="D862" s="24"/>
      <c r="E862" s="5"/>
      <c r="F862" s="15"/>
      <c r="G862" s="5"/>
    </row>
    <row r="863" spans="1:7" x14ac:dyDescent="0.2">
      <c r="A863" s="5"/>
      <c r="B863" s="5"/>
      <c r="C863" s="5"/>
      <c r="D863" s="24"/>
      <c r="E863" s="5"/>
      <c r="F863" s="15"/>
      <c r="G863" s="5"/>
    </row>
    <row r="864" spans="1:7" x14ac:dyDescent="0.2">
      <c r="A864" s="5"/>
      <c r="B864" s="5"/>
      <c r="C864" s="5"/>
      <c r="D864" s="24"/>
      <c r="E864" s="5"/>
      <c r="F864" s="15"/>
      <c r="G864" s="5"/>
    </row>
    <row r="865" spans="1:7" x14ac:dyDescent="0.2">
      <c r="A865" s="5"/>
      <c r="B865" s="5"/>
      <c r="C865" s="5"/>
      <c r="D865" s="24"/>
      <c r="E865" s="5"/>
      <c r="F865" s="15"/>
      <c r="G865" s="5"/>
    </row>
    <row r="866" spans="1:7" x14ac:dyDescent="0.2">
      <c r="A866" s="5"/>
      <c r="B866" s="5"/>
      <c r="C866" s="5"/>
      <c r="D866" s="24"/>
      <c r="E866" s="5"/>
      <c r="F866" s="15"/>
      <c r="G866" s="5"/>
    </row>
    <row r="867" spans="1:7" x14ac:dyDescent="0.2">
      <c r="A867" s="5"/>
      <c r="B867" s="5"/>
      <c r="C867" s="5"/>
      <c r="D867" s="24"/>
      <c r="E867" s="5"/>
      <c r="F867" s="15"/>
      <c r="G867" s="5"/>
    </row>
    <row r="868" spans="1:7" x14ac:dyDescent="0.2">
      <c r="A868" s="5"/>
      <c r="B868" s="5"/>
      <c r="C868" s="5"/>
      <c r="D868" s="24"/>
      <c r="E868" s="5"/>
      <c r="F868" s="15"/>
      <c r="G868" s="5"/>
    </row>
    <row r="869" spans="1:7" x14ac:dyDescent="0.2">
      <c r="A869" s="5"/>
      <c r="B869" s="5"/>
      <c r="C869" s="5"/>
      <c r="D869" s="24"/>
      <c r="E869" s="5"/>
      <c r="F869" s="15"/>
      <c r="G869" s="5"/>
    </row>
    <row r="870" spans="1:7" x14ac:dyDescent="0.2">
      <c r="A870" s="5"/>
      <c r="B870" s="5"/>
      <c r="C870" s="5"/>
      <c r="D870" s="24"/>
      <c r="E870" s="5"/>
      <c r="F870" s="15"/>
      <c r="G870" s="5"/>
    </row>
    <row r="871" spans="1:7" x14ac:dyDescent="0.2">
      <c r="A871" s="5"/>
      <c r="B871" s="5"/>
      <c r="C871" s="5"/>
      <c r="D871" s="24"/>
      <c r="E871" s="5"/>
      <c r="F871" s="15"/>
      <c r="G871" s="5"/>
    </row>
    <row r="872" spans="1:7" x14ac:dyDescent="0.2">
      <c r="A872" s="5"/>
      <c r="B872" s="5"/>
      <c r="C872" s="5"/>
      <c r="D872" s="24"/>
      <c r="E872" s="5"/>
      <c r="F872" s="15"/>
      <c r="G872" s="5"/>
    </row>
    <row r="873" spans="1:7" x14ac:dyDescent="0.2">
      <c r="A873" s="5"/>
      <c r="B873" s="5"/>
      <c r="C873" s="5"/>
      <c r="D873" s="24"/>
      <c r="E873" s="5"/>
      <c r="F873" s="15"/>
      <c r="G873" s="5"/>
    </row>
    <row r="874" spans="1:7" x14ac:dyDescent="0.2">
      <c r="A874" s="5"/>
      <c r="B874" s="5"/>
      <c r="C874" s="5"/>
      <c r="D874" s="24"/>
      <c r="E874" s="5"/>
      <c r="F874" s="15"/>
      <c r="G874" s="5"/>
    </row>
    <row r="875" spans="1:7" x14ac:dyDescent="0.2">
      <c r="A875" s="5"/>
      <c r="B875" s="5"/>
      <c r="C875" s="5"/>
      <c r="D875" s="24"/>
      <c r="E875" s="5"/>
      <c r="F875" s="15"/>
      <c r="G875" s="5"/>
    </row>
    <row r="876" spans="1:7" x14ac:dyDescent="0.2">
      <c r="A876" s="5"/>
      <c r="B876" s="5"/>
      <c r="C876" s="5"/>
      <c r="D876" s="24"/>
      <c r="E876" s="5"/>
      <c r="F876" s="15"/>
      <c r="G876" s="5"/>
    </row>
    <row r="877" spans="1:7" x14ac:dyDescent="0.2">
      <c r="A877" s="5"/>
      <c r="B877" s="5"/>
      <c r="C877" s="5"/>
      <c r="D877" s="24"/>
      <c r="E877" s="5"/>
      <c r="F877" s="15"/>
      <c r="G877" s="5"/>
    </row>
    <row r="878" spans="1:7" x14ac:dyDescent="0.2">
      <c r="A878" s="5"/>
      <c r="B878" s="5"/>
      <c r="C878" s="5"/>
      <c r="D878" s="24"/>
      <c r="E878" s="5"/>
      <c r="F878" s="15"/>
      <c r="G878" s="5"/>
    </row>
    <row r="879" spans="1:7" x14ac:dyDescent="0.2">
      <c r="A879" s="5"/>
      <c r="B879" s="5"/>
      <c r="C879" s="5"/>
      <c r="D879" s="24"/>
      <c r="E879" s="5"/>
      <c r="F879" s="15"/>
      <c r="G879" s="5"/>
    </row>
    <row r="880" spans="1:7" x14ac:dyDescent="0.2">
      <c r="A880" s="5"/>
      <c r="B880" s="5"/>
      <c r="C880" s="5"/>
      <c r="D880" s="24"/>
      <c r="E880" s="5"/>
      <c r="F880" s="15"/>
      <c r="G880" s="5"/>
    </row>
    <row r="881" spans="1:7" x14ac:dyDescent="0.2">
      <c r="A881" s="5"/>
      <c r="B881" s="5"/>
      <c r="C881" s="5"/>
      <c r="D881" s="24"/>
      <c r="E881" s="5"/>
      <c r="F881" s="15"/>
      <c r="G881" s="5"/>
    </row>
    <row r="882" spans="1:7" x14ac:dyDescent="0.2">
      <c r="A882" s="5"/>
      <c r="B882" s="5"/>
      <c r="C882" s="5"/>
      <c r="D882" s="24"/>
      <c r="E882" s="5"/>
      <c r="F882" s="15"/>
      <c r="G882" s="5"/>
    </row>
    <row r="883" spans="1:7" x14ac:dyDescent="0.2">
      <c r="A883" s="5"/>
      <c r="B883" s="5"/>
      <c r="C883" s="5"/>
      <c r="D883" s="24"/>
      <c r="E883" s="5"/>
      <c r="F883" s="15"/>
      <c r="G883" s="5"/>
    </row>
    <row r="884" spans="1:7" x14ac:dyDescent="0.2">
      <c r="A884" s="5"/>
      <c r="B884" s="5"/>
      <c r="C884" s="5"/>
      <c r="D884" s="24"/>
      <c r="E884" s="5"/>
      <c r="F884" s="15"/>
      <c r="G884" s="5"/>
    </row>
    <row r="885" spans="1:7" x14ac:dyDescent="0.2">
      <c r="A885" s="5"/>
      <c r="B885" s="5"/>
      <c r="C885" s="5"/>
      <c r="D885" s="24"/>
      <c r="E885" s="5"/>
      <c r="F885" s="15"/>
      <c r="G885" s="5"/>
    </row>
    <row r="886" spans="1:7" x14ac:dyDescent="0.2">
      <c r="A886" s="5"/>
      <c r="B886" s="5"/>
      <c r="C886" s="5"/>
      <c r="D886" s="24"/>
      <c r="E886" s="5"/>
      <c r="F886" s="15"/>
      <c r="G886" s="5"/>
    </row>
    <row r="887" spans="1:7" x14ac:dyDescent="0.2">
      <c r="A887" s="5"/>
      <c r="B887" s="5"/>
      <c r="C887" s="5"/>
      <c r="D887" s="24"/>
      <c r="E887" s="5"/>
      <c r="F887" s="15"/>
      <c r="G887" s="5"/>
    </row>
    <row r="888" spans="1:7" x14ac:dyDescent="0.2">
      <c r="A888" s="5"/>
      <c r="B888" s="5"/>
      <c r="C888" s="5"/>
      <c r="D888" s="24"/>
      <c r="E888" s="5"/>
      <c r="F888" s="15"/>
      <c r="G888" s="5"/>
    </row>
    <row r="889" spans="1:7" x14ac:dyDescent="0.2">
      <c r="A889" s="5"/>
      <c r="B889" s="5"/>
      <c r="C889" s="5"/>
      <c r="D889" s="24"/>
      <c r="E889" s="5"/>
      <c r="F889" s="15"/>
      <c r="G889" s="5"/>
    </row>
    <row r="890" spans="1:7" x14ac:dyDescent="0.2">
      <c r="A890" s="5"/>
      <c r="B890" s="5"/>
      <c r="C890" s="5"/>
      <c r="D890" s="24"/>
      <c r="E890" s="5"/>
      <c r="F890" s="15"/>
      <c r="G890" s="5"/>
    </row>
    <row r="891" spans="1:7" x14ac:dyDescent="0.2">
      <c r="A891" s="5"/>
      <c r="B891" s="5"/>
      <c r="C891" s="5"/>
      <c r="D891" s="24"/>
      <c r="E891" s="5"/>
      <c r="F891" s="15"/>
      <c r="G891" s="5"/>
    </row>
    <row r="892" spans="1:7" x14ac:dyDescent="0.2">
      <c r="A892" s="5"/>
      <c r="B892" s="5"/>
      <c r="C892" s="5"/>
      <c r="D892" s="24"/>
      <c r="E892" s="5"/>
      <c r="F892" s="15"/>
      <c r="G892" s="5"/>
    </row>
    <row r="893" spans="1:7" x14ac:dyDescent="0.2">
      <c r="A893" s="5"/>
      <c r="B893" s="5"/>
      <c r="C893" s="5"/>
      <c r="D893" s="24"/>
      <c r="E893" s="5"/>
      <c r="F893" s="15"/>
      <c r="G893" s="5"/>
    </row>
    <row r="894" spans="1:7" x14ac:dyDescent="0.2">
      <c r="A894" s="5"/>
      <c r="B894" s="5"/>
      <c r="C894" s="5"/>
      <c r="D894" s="24"/>
      <c r="E894" s="5"/>
      <c r="F894" s="15"/>
      <c r="G894" s="5"/>
    </row>
    <row r="895" spans="1:7" x14ac:dyDescent="0.2">
      <c r="A895" s="5"/>
      <c r="B895" s="5"/>
      <c r="C895" s="5"/>
      <c r="D895" s="24"/>
      <c r="E895" s="5"/>
      <c r="F895" s="15"/>
      <c r="G895" s="5"/>
    </row>
    <row r="896" spans="1:7" x14ac:dyDescent="0.2">
      <c r="A896" s="5"/>
      <c r="B896" s="5"/>
      <c r="C896" s="5"/>
      <c r="D896" s="24"/>
      <c r="E896" s="5"/>
      <c r="F896" s="15"/>
      <c r="G896" s="5"/>
    </row>
    <row r="897" spans="1:7" x14ac:dyDescent="0.2">
      <c r="A897" s="5"/>
      <c r="B897" s="5"/>
      <c r="C897" s="5"/>
      <c r="D897" s="24"/>
      <c r="E897" s="5"/>
      <c r="F897" s="15"/>
      <c r="G897" s="5"/>
    </row>
    <row r="898" spans="1:7" x14ac:dyDescent="0.2">
      <c r="A898" s="5"/>
      <c r="B898" s="5"/>
      <c r="C898" s="5"/>
      <c r="D898" s="24"/>
      <c r="E898" s="5"/>
      <c r="F898" s="15"/>
      <c r="G898" s="5"/>
    </row>
    <row r="899" spans="1:7" x14ac:dyDescent="0.2">
      <c r="A899" s="5"/>
      <c r="B899" s="5"/>
      <c r="C899" s="5"/>
      <c r="D899" s="24"/>
      <c r="E899" s="5"/>
      <c r="F899" s="15"/>
      <c r="G899" s="5"/>
    </row>
    <row r="900" spans="1:7" x14ac:dyDescent="0.2">
      <c r="A900" s="5"/>
      <c r="B900" s="5"/>
      <c r="C900" s="5"/>
      <c r="D900" s="24"/>
      <c r="E900" s="5"/>
      <c r="F900" s="15"/>
      <c r="G900" s="5"/>
    </row>
    <row r="901" spans="1:7" x14ac:dyDescent="0.2">
      <c r="A901" s="5"/>
      <c r="B901" s="5"/>
      <c r="C901" s="5"/>
      <c r="D901" s="24"/>
      <c r="E901" s="5"/>
      <c r="F901" s="15"/>
      <c r="G901" s="5"/>
    </row>
    <row r="902" spans="1:7" x14ac:dyDescent="0.2">
      <c r="A902" s="5"/>
      <c r="B902" s="5"/>
      <c r="C902" s="5"/>
      <c r="D902" s="24"/>
      <c r="E902" s="5"/>
      <c r="F902" s="15"/>
      <c r="G902" s="5"/>
    </row>
    <row r="903" spans="1:7" x14ac:dyDescent="0.2">
      <c r="A903" s="5"/>
      <c r="B903" s="5"/>
      <c r="C903" s="5"/>
      <c r="D903" s="24"/>
      <c r="E903" s="5"/>
      <c r="F903" s="15"/>
      <c r="G903" s="5"/>
    </row>
    <row r="904" spans="1:7" x14ac:dyDescent="0.2">
      <c r="A904" s="5"/>
      <c r="B904" s="5"/>
      <c r="C904" s="5"/>
      <c r="D904" s="24"/>
      <c r="E904" s="5"/>
      <c r="F904" s="15"/>
      <c r="G904" s="5"/>
    </row>
    <row r="905" spans="1:7" x14ac:dyDescent="0.2">
      <c r="A905" s="5"/>
      <c r="B905" s="5"/>
      <c r="C905" s="5"/>
      <c r="D905" s="24"/>
      <c r="E905" s="5"/>
      <c r="F905" s="15"/>
      <c r="G905" s="5"/>
    </row>
    <row r="906" spans="1:7" x14ac:dyDescent="0.2">
      <c r="A906" s="5"/>
      <c r="B906" s="5"/>
      <c r="C906" s="5"/>
      <c r="D906" s="24"/>
      <c r="E906" s="5"/>
      <c r="F906" s="15"/>
      <c r="G906" s="5"/>
    </row>
    <row r="907" spans="1:7" x14ac:dyDescent="0.2">
      <c r="A907" s="5"/>
      <c r="B907" s="5"/>
      <c r="C907" s="5"/>
      <c r="D907" s="24"/>
      <c r="E907" s="5"/>
      <c r="F907" s="15"/>
      <c r="G907" s="5"/>
    </row>
    <row r="908" spans="1:7" x14ac:dyDescent="0.2">
      <c r="A908" s="5"/>
      <c r="B908" s="5"/>
      <c r="C908" s="5"/>
      <c r="D908" s="24"/>
      <c r="E908" s="5"/>
      <c r="F908" s="15"/>
      <c r="G908" s="5"/>
    </row>
    <row r="909" spans="1:7" x14ac:dyDescent="0.2">
      <c r="A909" s="5"/>
      <c r="B909" s="5"/>
      <c r="C909" s="5"/>
      <c r="D909" s="24"/>
      <c r="E909" s="5"/>
      <c r="F909" s="15"/>
      <c r="G909" s="5"/>
    </row>
    <row r="910" spans="1:7" x14ac:dyDescent="0.2">
      <c r="A910" s="5"/>
      <c r="B910" s="5"/>
      <c r="C910" s="5"/>
      <c r="D910" s="24"/>
      <c r="E910" s="5"/>
      <c r="F910" s="15"/>
      <c r="G910" s="5"/>
    </row>
    <row r="911" spans="1:7" x14ac:dyDescent="0.2">
      <c r="A911" s="5"/>
      <c r="B911" s="5"/>
      <c r="C911" s="5"/>
      <c r="D911" s="24"/>
      <c r="E911" s="5"/>
      <c r="F911" s="15"/>
      <c r="G911" s="5"/>
    </row>
    <row r="912" spans="1:7" x14ac:dyDescent="0.2">
      <c r="A912" s="5"/>
      <c r="B912" s="5"/>
      <c r="C912" s="5"/>
      <c r="D912" s="24"/>
      <c r="E912" s="5"/>
      <c r="F912" s="15"/>
      <c r="G912" s="5"/>
    </row>
    <row r="913" spans="1:7" x14ac:dyDescent="0.2">
      <c r="A913" s="5"/>
      <c r="B913" s="5"/>
      <c r="C913" s="5"/>
      <c r="D913" s="24"/>
      <c r="E913" s="5"/>
      <c r="F913" s="15"/>
      <c r="G913" s="5"/>
    </row>
    <row r="914" spans="1:7" x14ac:dyDescent="0.2">
      <c r="A914" s="5"/>
      <c r="B914" s="5"/>
      <c r="C914" s="5"/>
      <c r="D914" s="24"/>
      <c r="E914" s="5"/>
      <c r="F914" s="15"/>
      <c r="G914" s="5"/>
    </row>
    <row r="915" spans="1:7" x14ac:dyDescent="0.2">
      <c r="A915" s="5"/>
      <c r="B915" s="5"/>
      <c r="C915" s="5"/>
      <c r="D915" s="24"/>
      <c r="E915" s="5"/>
      <c r="F915" s="15"/>
      <c r="G915" s="5"/>
    </row>
    <row r="916" spans="1:7" x14ac:dyDescent="0.2">
      <c r="A916" s="5"/>
      <c r="B916" s="5"/>
      <c r="C916" s="5"/>
      <c r="D916" s="24"/>
      <c r="E916" s="5"/>
      <c r="F916" s="15"/>
      <c r="G916" s="5"/>
    </row>
    <row r="917" spans="1:7" x14ac:dyDescent="0.2">
      <c r="A917" s="5"/>
      <c r="B917" s="5"/>
      <c r="C917" s="5"/>
      <c r="D917" s="24"/>
      <c r="E917" s="5"/>
      <c r="F917" s="15"/>
      <c r="G917" s="5"/>
    </row>
    <row r="918" spans="1:7" x14ac:dyDescent="0.2">
      <c r="A918" s="5"/>
      <c r="B918" s="5"/>
      <c r="C918" s="5"/>
      <c r="D918" s="24"/>
      <c r="E918" s="5"/>
      <c r="F918" s="15"/>
      <c r="G918" s="5"/>
    </row>
    <row r="919" spans="1:7" x14ac:dyDescent="0.2">
      <c r="A919" s="5"/>
      <c r="B919" s="5"/>
      <c r="C919" s="5"/>
      <c r="D919" s="24"/>
      <c r="E919" s="5"/>
      <c r="F919" s="15"/>
      <c r="G919" s="5"/>
    </row>
    <row r="920" spans="1:7" x14ac:dyDescent="0.2">
      <c r="A920" s="5"/>
      <c r="B920" s="5"/>
      <c r="C920" s="5"/>
      <c r="D920" s="24"/>
      <c r="E920" s="5"/>
      <c r="F920" s="15"/>
      <c r="G920" s="5"/>
    </row>
    <row r="921" spans="1:7" x14ac:dyDescent="0.2">
      <c r="A921" s="5"/>
      <c r="B921" s="5"/>
      <c r="C921" s="5"/>
      <c r="D921" s="24"/>
      <c r="E921" s="5"/>
      <c r="F921" s="15"/>
      <c r="G921" s="5"/>
    </row>
    <row r="922" spans="1:7" x14ac:dyDescent="0.2">
      <c r="A922" s="5"/>
      <c r="B922" s="5"/>
      <c r="C922" s="5"/>
      <c r="D922" s="24"/>
      <c r="E922" s="5"/>
      <c r="F922" s="15"/>
      <c r="G922" s="5"/>
    </row>
    <row r="923" spans="1:7" x14ac:dyDescent="0.2">
      <c r="A923" s="5"/>
      <c r="B923" s="5"/>
      <c r="C923" s="5"/>
      <c r="D923" s="24"/>
      <c r="E923" s="5"/>
      <c r="F923" s="15"/>
      <c r="G923" s="5"/>
    </row>
    <row r="924" spans="1:7" x14ac:dyDescent="0.2">
      <c r="A924" s="5"/>
      <c r="B924" s="5"/>
      <c r="C924" s="5"/>
      <c r="D924" s="24"/>
      <c r="E924" s="5"/>
      <c r="F924" s="15"/>
      <c r="G924" s="5"/>
    </row>
    <row r="925" spans="1:7" x14ac:dyDescent="0.2">
      <c r="A925" s="5"/>
      <c r="B925" s="5"/>
      <c r="C925" s="5"/>
      <c r="D925" s="24"/>
      <c r="E925" s="5"/>
      <c r="F925" s="15"/>
      <c r="G925" s="5"/>
    </row>
    <row r="926" spans="1:7" x14ac:dyDescent="0.2">
      <c r="A926" s="5"/>
      <c r="B926" s="5"/>
      <c r="C926" s="5"/>
      <c r="D926" s="24"/>
      <c r="E926" s="5"/>
      <c r="F926" s="15"/>
      <c r="G926" s="5"/>
    </row>
    <row r="927" spans="1:7" x14ac:dyDescent="0.2">
      <c r="A927" s="5"/>
      <c r="B927" s="5"/>
      <c r="C927" s="5"/>
      <c r="D927" s="24"/>
      <c r="E927" s="5"/>
      <c r="F927" s="15"/>
      <c r="G927" s="5"/>
    </row>
    <row r="928" spans="1:7" x14ac:dyDescent="0.2">
      <c r="A928" s="5"/>
      <c r="B928" s="5"/>
      <c r="C928" s="5"/>
      <c r="D928" s="24"/>
      <c r="E928" s="5"/>
      <c r="F928" s="15"/>
      <c r="G928" s="5"/>
    </row>
    <row r="929" spans="1:7" x14ac:dyDescent="0.2">
      <c r="A929" s="5"/>
      <c r="B929" s="5"/>
      <c r="C929" s="5"/>
      <c r="D929" s="24"/>
      <c r="E929" s="5"/>
      <c r="F929" s="15"/>
      <c r="G929" s="5"/>
    </row>
    <row r="930" spans="1:7" x14ac:dyDescent="0.2">
      <c r="A930" s="5"/>
      <c r="B930" s="5"/>
      <c r="C930" s="5"/>
      <c r="D930" s="24"/>
      <c r="E930" s="5"/>
      <c r="F930" s="15"/>
      <c r="G930" s="5"/>
    </row>
    <row r="931" spans="1:7" x14ac:dyDescent="0.2">
      <c r="A931" s="5"/>
      <c r="B931" s="5"/>
      <c r="C931" s="5"/>
      <c r="D931" s="24"/>
      <c r="E931" s="5"/>
      <c r="F931" s="15"/>
      <c r="G931" s="5"/>
    </row>
    <row r="932" spans="1:7" x14ac:dyDescent="0.2">
      <c r="A932" s="5"/>
      <c r="B932" s="5"/>
      <c r="C932" s="5"/>
      <c r="D932" s="24"/>
      <c r="E932" s="5"/>
      <c r="F932" s="15"/>
      <c r="G932" s="5"/>
    </row>
    <row r="933" spans="1:7" x14ac:dyDescent="0.2">
      <c r="A933" s="5"/>
      <c r="B933" s="5"/>
      <c r="C933" s="5"/>
      <c r="D933" s="24"/>
      <c r="E933" s="5"/>
      <c r="F933" s="15"/>
      <c r="G933" s="5"/>
    </row>
    <row r="934" spans="1:7" x14ac:dyDescent="0.2">
      <c r="A934" s="5"/>
      <c r="B934" s="5"/>
      <c r="C934" s="5"/>
      <c r="D934" s="24"/>
      <c r="E934" s="5"/>
      <c r="F934" s="15"/>
      <c r="G934" s="5"/>
    </row>
    <row r="935" spans="1:7" x14ac:dyDescent="0.2">
      <c r="A935" s="5"/>
      <c r="B935" s="5"/>
      <c r="C935" s="5"/>
      <c r="D935" s="24"/>
      <c r="E935" s="5"/>
      <c r="F935" s="15"/>
      <c r="G935" s="5"/>
    </row>
    <row r="936" spans="1:7" x14ac:dyDescent="0.2">
      <c r="A936" s="5"/>
      <c r="B936" s="5"/>
      <c r="C936" s="5"/>
      <c r="D936" s="24"/>
      <c r="E936" s="5"/>
      <c r="F936" s="15"/>
      <c r="G936" s="5"/>
    </row>
    <row r="937" spans="1:7" x14ac:dyDescent="0.2">
      <c r="A937" s="5"/>
      <c r="B937" s="5"/>
      <c r="C937" s="5"/>
      <c r="D937" s="24"/>
      <c r="E937" s="5"/>
      <c r="F937" s="15"/>
      <c r="G937" s="5"/>
    </row>
    <row r="938" spans="1:7" x14ac:dyDescent="0.2">
      <c r="A938" s="5"/>
      <c r="B938" s="5"/>
      <c r="C938" s="5"/>
      <c r="D938" s="24"/>
      <c r="E938" s="5"/>
      <c r="F938" s="15"/>
      <c r="G938" s="5"/>
    </row>
    <row r="939" spans="1:7" x14ac:dyDescent="0.2">
      <c r="A939" s="5"/>
      <c r="B939" s="5"/>
      <c r="C939" s="5"/>
      <c r="D939" s="24"/>
      <c r="E939" s="5"/>
      <c r="F939" s="15"/>
      <c r="G939" s="5"/>
    </row>
    <row r="940" spans="1:7" x14ac:dyDescent="0.2">
      <c r="A940" s="5"/>
      <c r="B940" s="5"/>
      <c r="C940" s="5"/>
      <c r="D940" s="24"/>
      <c r="E940" s="5"/>
      <c r="F940" s="15"/>
      <c r="G940" s="5"/>
    </row>
    <row r="941" spans="1:7" x14ac:dyDescent="0.2">
      <c r="A941" s="5"/>
      <c r="B941" s="5"/>
      <c r="C941" s="5"/>
      <c r="D941" s="24"/>
      <c r="E941" s="5"/>
      <c r="F941" s="15"/>
      <c r="G941" s="5"/>
    </row>
    <row r="942" spans="1:7" x14ac:dyDescent="0.2">
      <c r="A942" s="5"/>
      <c r="B942" s="5"/>
      <c r="C942" s="5"/>
      <c r="D942" s="24"/>
      <c r="E942" s="5"/>
      <c r="F942" s="15"/>
      <c r="G942" s="5"/>
    </row>
    <row r="943" spans="1:7" x14ac:dyDescent="0.2">
      <c r="A943" s="5"/>
      <c r="B943" s="5"/>
      <c r="C943" s="5"/>
      <c r="D943" s="24"/>
      <c r="E943" s="5"/>
      <c r="F943" s="15"/>
      <c r="G943" s="5"/>
    </row>
    <row r="944" spans="1:7" x14ac:dyDescent="0.2">
      <c r="A944" s="5"/>
      <c r="B944" s="5"/>
      <c r="C944" s="5"/>
      <c r="D944" s="24"/>
      <c r="E944" s="5"/>
      <c r="F944" s="15"/>
      <c r="G944" s="5"/>
    </row>
    <row r="945" spans="1:7" x14ac:dyDescent="0.2">
      <c r="A945" s="5"/>
      <c r="B945" s="5"/>
      <c r="C945" s="5"/>
      <c r="D945" s="24"/>
      <c r="E945" s="5"/>
      <c r="F945" s="15"/>
      <c r="G945" s="5"/>
    </row>
    <row r="946" spans="1:7" x14ac:dyDescent="0.2">
      <c r="A946" s="5"/>
      <c r="B946" s="5"/>
      <c r="C946" s="5"/>
      <c r="D946" s="24"/>
      <c r="E946" s="5"/>
      <c r="F946" s="15"/>
      <c r="G946" s="5"/>
    </row>
    <row r="947" spans="1:7" x14ac:dyDescent="0.2">
      <c r="A947" s="5"/>
      <c r="B947" s="5"/>
      <c r="C947" s="5"/>
      <c r="D947" s="24"/>
      <c r="E947" s="5"/>
      <c r="F947" s="15"/>
      <c r="G947" s="5"/>
    </row>
    <row r="948" spans="1:7" x14ac:dyDescent="0.2">
      <c r="A948" s="5"/>
      <c r="B948" s="5"/>
      <c r="C948" s="5"/>
      <c r="D948" s="24"/>
      <c r="E948" s="5"/>
      <c r="F948" s="15"/>
      <c r="G948" s="5"/>
    </row>
    <row r="949" spans="1:7" x14ac:dyDescent="0.2">
      <c r="A949" s="5"/>
      <c r="B949" s="5"/>
      <c r="C949" s="5"/>
      <c r="D949" s="24"/>
      <c r="E949" s="5"/>
      <c r="F949" s="15"/>
      <c r="G949" s="5"/>
    </row>
    <row r="950" spans="1:7" x14ac:dyDescent="0.2">
      <c r="A950" s="5"/>
      <c r="B950" s="5"/>
      <c r="C950" s="5"/>
      <c r="D950" s="24"/>
      <c r="E950" s="5"/>
      <c r="F950" s="15"/>
      <c r="G950" s="5"/>
    </row>
    <row r="951" spans="1:7" x14ac:dyDescent="0.2">
      <c r="A951" s="5"/>
      <c r="B951" s="5"/>
      <c r="C951" s="5"/>
      <c r="D951" s="24"/>
      <c r="E951" s="5"/>
      <c r="F951" s="15"/>
      <c r="G951" s="5"/>
    </row>
    <row r="952" spans="1:7" x14ac:dyDescent="0.2">
      <c r="A952" s="5"/>
      <c r="B952" s="5"/>
      <c r="C952" s="5"/>
      <c r="D952" s="24"/>
      <c r="E952" s="5"/>
      <c r="F952" s="15"/>
      <c r="G952" s="5"/>
    </row>
    <row r="953" spans="1:7" x14ac:dyDescent="0.2">
      <c r="A953" s="5"/>
      <c r="B953" s="5"/>
      <c r="C953" s="5"/>
      <c r="D953" s="24"/>
      <c r="E953" s="5"/>
      <c r="F953" s="15"/>
      <c r="G953" s="5"/>
    </row>
    <row r="954" spans="1:7" x14ac:dyDescent="0.2">
      <c r="A954" s="5"/>
      <c r="B954" s="5"/>
      <c r="C954" s="5"/>
      <c r="D954" s="24"/>
      <c r="E954" s="5"/>
      <c r="F954" s="15"/>
      <c r="G954" s="5"/>
    </row>
    <row r="955" spans="1:7" x14ac:dyDescent="0.2">
      <c r="A955" s="5"/>
      <c r="B955" s="5"/>
      <c r="C955" s="5"/>
      <c r="D955" s="24"/>
      <c r="E955" s="5"/>
      <c r="F955" s="15"/>
      <c r="G955" s="5"/>
    </row>
    <row r="956" spans="1:7" x14ac:dyDescent="0.2">
      <c r="A956" s="5"/>
      <c r="B956" s="5"/>
      <c r="C956" s="5"/>
      <c r="D956" s="24"/>
      <c r="E956" s="5"/>
      <c r="F956" s="15"/>
      <c r="G956" s="5"/>
    </row>
    <row r="957" spans="1:7" x14ac:dyDescent="0.2">
      <c r="A957" s="5"/>
      <c r="B957" s="5"/>
      <c r="C957" s="5"/>
      <c r="D957" s="24"/>
      <c r="E957" s="5"/>
      <c r="F957" s="15"/>
      <c r="G957" s="5"/>
    </row>
    <row r="958" spans="1:7" x14ac:dyDescent="0.2">
      <c r="A958" s="5"/>
      <c r="B958" s="5"/>
      <c r="C958" s="5"/>
      <c r="D958" s="24"/>
      <c r="E958" s="5"/>
      <c r="F958" s="15"/>
      <c r="G958" s="5"/>
    </row>
    <row r="959" spans="1:7" x14ac:dyDescent="0.2">
      <c r="A959" s="5"/>
      <c r="B959" s="5"/>
      <c r="C959" s="5"/>
      <c r="D959" s="24"/>
      <c r="E959" s="5"/>
      <c r="F959" s="15"/>
      <c r="G959" s="5"/>
    </row>
    <row r="960" spans="1:7" x14ac:dyDescent="0.2">
      <c r="A960" s="5"/>
      <c r="B960" s="5"/>
      <c r="C960" s="5"/>
      <c r="D960" s="24"/>
      <c r="E960" s="5"/>
      <c r="F960" s="15"/>
      <c r="G960" s="5"/>
    </row>
    <row r="961" spans="1:7" x14ac:dyDescent="0.2">
      <c r="A961" s="5"/>
      <c r="B961" s="5"/>
      <c r="C961" s="5"/>
      <c r="D961" s="24"/>
      <c r="E961" s="5"/>
      <c r="F961" s="15"/>
      <c r="G961" s="5"/>
    </row>
    <row r="962" spans="1:7" x14ac:dyDescent="0.2">
      <c r="A962" s="5"/>
      <c r="B962" s="5"/>
      <c r="C962" s="5"/>
      <c r="D962" s="24"/>
      <c r="E962" s="5"/>
      <c r="F962" s="15"/>
      <c r="G962" s="5"/>
    </row>
    <row r="963" spans="1:7" x14ac:dyDescent="0.2">
      <c r="A963" s="5"/>
      <c r="B963" s="5"/>
      <c r="C963" s="5"/>
      <c r="D963" s="24"/>
      <c r="E963" s="5"/>
      <c r="F963" s="15"/>
      <c r="G963" s="5"/>
    </row>
    <row r="964" spans="1:7" x14ac:dyDescent="0.2">
      <c r="A964" s="5"/>
      <c r="B964" s="5"/>
      <c r="C964" s="5"/>
      <c r="D964" s="24"/>
      <c r="E964" s="5"/>
      <c r="F964" s="15"/>
      <c r="G964" s="5"/>
    </row>
    <row r="965" spans="1:7" x14ac:dyDescent="0.2">
      <c r="A965" s="5"/>
      <c r="B965" s="5"/>
      <c r="C965" s="5"/>
      <c r="D965" s="24"/>
      <c r="E965" s="5"/>
      <c r="F965" s="15"/>
      <c r="G965" s="5"/>
    </row>
    <row r="966" spans="1:7" x14ac:dyDescent="0.2">
      <c r="A966" s="5"/>
      <c r="B966" s="5"/>
      <c r="C966" s="5"/>
      <c r="D966" s="24"/>
      <c r="E966" s="5"/>
      <c r="F966" s="15"/>
      <c r="G966" s="5"/>
    </row>
    <row r="967" spans="1:7" x14ac:dyDescent="0.2">
      <c r="A967" s="5"/>
      <c r="B967" s="5"/>
      <c r="C967" s="5"/>
      <c r="D967" s="24"/>
      <c r="E967" s="5"/>
      <c r="F967" s="15"/>
      <c r="G967" s="5"/>
    </row>
    <row r="968" spans="1:7" x14ac:dyDescent="0.2">
      <c r="A968" s="5"/>
      <c r="B968" s="5"/>
      <c r="C968" s="5"/>
      <c r="D968" s="24"/>
      <c r="E968" s="5"/>
      <c r="F968" s="15"/>
      <c r="G968" s="5"/>
    </row>
    <row r="969" spans="1:7" x14ac:dyDescent="0.2">
      <c r="A969" s="5"/>
      <c r="B969" s="5"/>
      <c r="C969" s="5"/>
      <c r="D969" s="24"/>
      <c r="E969" s="5"/>
      <c r="F969" s="15"/>
      <c r="G969" s="5"/>
    </row>
    <row r="970" spans="1:7" x14ac:dyDescent="0.2">
      <c r="A970" s="5"/>
      <c r="B970" s="5"/>
      <c r="C970" s="5"/>
      <c r="D970" s="24"/>
      <c r="E970" s="5"/>
      <c r="F970" s="15"/>
      <c r="G970" s="5"/>
    </row>
    <row r="971" spans="1:7" x14ac:dyDescent="0.2">
      <c r="A971" s="5"/>
      <c r="B971" s="5"/>
      <c r="C971" s="5"/>
      <c r="D971" s="24"/>
      <c r="E971" s="5"/>
      <c r="F971" s="15"/>
      <c r="G971" s="5"/>
    </row>
    <row r="972" spans="1:7" x14ac:dyDescent="0.2">
      <c r="A972" s="5"/>
      <c r="B972" s="5"/>
      <c r="C972" s="5"/>
      <c r="D972" s="24"/>
      <c r="E972" s="5"/>
      <c r="F972" s="15"/>
      <c r="G972" s="5"/>
    </row>
    <row r="973" spans="1:7" x14ac:dyDescent="0.2">
      <c r="A973" s="5"/>
      <c r="B973" s="5"/>
      <c r="C973" s="5"/>
      <c r="D973" s="24"/>
      <c r="E973" s="5"/>
      <c r="F973" s="15"/>
      <c r="G973" s="5"/>
    </row>
    <row r="974" spans="1:7" x14ac:dyDescent="0.2">
      <c r="A974" s="5"/>
      <c r="B974" s="5"/>
      <c r="C974" s="5"/>
      <c r="D974" s="24"/>
      <c r="E974" s="5"/>
      <c r="F974" s="15"/>
      <c r="G974" s="5"/>
    </row>
    <row r="975" spans="1:7" x14ac:dyDescent="0.2">
      <c r="A975" s="5"/>
      <c r="B975" s="5"/>
      <c r="C975" s="5"/>
      <c r="D975" s="24"/>
      <c r="E975" s="5"/>
      <c r="F975" s="15"/>
      <c r="G975" s="5"/>
    </row>
    <row r="976" spans="1:7" x14ac:dyDescent="0.2">
      <c r="A976" s="5"/>
      <c r="B976" s="5"/>
      <c r="C976" s="5"/>
      <c r="D976" s="24"/>
      <c r="E976" s="5"/>
      <c r="F976" s="15"/>
      <c r="G976" s="5"/>
    </row>
    <row r="977" spans="1:7" x14ac:dyDescent="0.2">
      <c r="A977" s="5"/>
      <c r="B977" s="5"/>
      <c r="C977" s="5"/>
      <c r="D977" s="24"/>
      <c r="E977" s="5"/>
      <c r="F977" s="15"/>
      <c r="G977" s="5"/>
    </row>
    <row r="978" spans="1:7" x14ac:dyDescent="0.2">
      <c r="A978" s="5"/>
      <c r="B978" s="5"/>
      <c r="C978" s="5"/>
      <c r="D978" s="24"/>
      <c r="E978" s="5"/>
      <c r="F978" s="15"/>
      <c r="G978" s="5"/>
    </row>
    <row r="979" spans="1:7" x14ac:dyDescent="0.2">
      <c r="A979" s="5"/>
      <c r="B979" s="5"/>
      <c r="C979" s="5"/>
      <c r="D979" s="24"/>
      <c r="E979" s="5"/>
      <c r="F979" s="15"/>
      <c r="G979" s="5"/>
    </row>
    <row r="980" spans="1:7" x14ac:dyDescent="0.2">
      <c r="A980" s="5"/>
      <c r="B980" s="5"/>
      <c r="C980" s="5"/>
      <c r="D980" s="24"/>
      <c r="E980" s="5"/>
      <c r="F980" s="15"/>
      <c r="G980" s="5"/>
    </row>
    <row r="981" spans="1:7" x14ac:dyDescent="0.2">
      <c r="A981" s="5"/>
      <c r="B981" s="5"/>
      <c r="C981" s="5"/>
      <c r="D981" s="24"/>
      <c r="E981" s="5"/>
      <c r="F981" s="15"/>
      <c r="G981" s="5"/>
    </row>
    <row r="982" spans="1:7" x14ac:dyDescent="0.2">
      <c r="A982" s="5"/>
      <c r="B982" s="5"/>
      <c r="C982" s="5"/>
      <c r="D982" s="24"/>
      <c r="E982" s="5"/>
      <c r="F982" s="15"/>
      <c r="G982" s="5"/>
    </row>
    <row r="983" spans="1:7" x14ac:dyDescent="0.2">
      <c r="A983" s="5"/>
      <c r="B983" s="5"/>
      <c r="C983" s="5"/>
      <c r="D983" s="24"/>
      <c r="E983" s="5"/>
      <c r="F983" s="15"/>
      <c r="G983" s="5"/>
    </row>
    <row r="984" spans="1:7" x14ac:dyDescent="0.2">
      <c r="A984" s="5"/>
      <c r="B984" s="5"/>
      <c r="C984" s="5"/>
      <c r="D984" s="24"/>
      <c r="E984" s="5"/>
      <c r="F984" s="15"/>
      <c r="G984" s="5"/>
    </row>
    <row r="985" spans="1:7" x14ac:dyDescent="0.2">
      <c r="A985" s="5"/>
      <c r="B985" s="5"/>
      <c r="C985" s="5"/>
      <c r="D985" s="24"/>
      <c r="E985" s="5"/>
      <c r="F985" s="15"/>
      <c r="G985" s="5"/>
    </row>
    <row r="986" spans="1:7" x14ac:dyDescent="0.2">
      <c r="A986" s="5"/>
      <c r="B986" s="5"/>
      <c r="C986" s="5"/>
      <c r="D986" s="24"/>
      <c r="E986" s="5"/>
      <c r="F986" s="15"/>
      <c r="G986" s="5"/>
    </row>
    <row r="987" spans="1:7" x14ac:dyDescent="0.2">
      <c r="A987" s="5"/>
      <c r="B987" s="5"/>
      <c r="C987" s="5"/>
      <c r="D987" s="24"/>
      <c r="E987" s="5"/>
      <c r="F987" s="15"/>
      <c r="G987" s="5"/>
    </row>
    <row r="988" spans="1:7" x14ac:dyDescent="0.2">
      <c r="A988" s="5"/>
      <c r="B988" s="5"/>
      <c r="C988" s="5"/>
      <c r="D988" s="24"/>
      <c r="E988" s="5"/>
      <c r="F988" s="15"/>
      <c r="G988" s="5"/>
    </row>
    <row r="989" spans="1:7" x14ac:dyDescent="0.2">
      <c r="A989" s="5"/>
      <c r="B989" s="5"/>
      <c r="C989" s="5"/>
      <c r="D989" s="24"/>
      <c r="E989" s="5"/>
      <c r="F989" s="15"/>
      <c r="G989" s="5"/>
    </row>
    <row r="990" spans="1:7" x14ac:dyDescent="0.2">
      <c r="A990" s="5"/>
      <c r="B990" s="5"/>
      <c r="C990" s="5"/>
      <c r="D990" s="24"/>
      <c r="E990" s="5"/>
      <c r="F990" s="15"/>
      <c r="G990" s="5"/>
    </row>
    <row r="991" spans="1:7" x14ac:dyDescent="0.2">
      <c r="A991" s="5"/>
      <c r="B991" s="5"/>
      <c r="C991" s="5"/>
      <c r="D991" s="24"/>
      <c r="E991" s="5"/>
      <c r="F991" s="15"/>
      <c r="G991" s="5"/>
    </row>
    <row r="992" spans="1:7" x14ac:dyDescent="0.2">
      <c r="A992" s="5"/>
      <c r="B992" s="5"/>
      <c r="C992" s="5"/>
      <c r="D992" s="24"/>
      <c r="E992" s="5"/>
      <c r="F992" s="15"/>
      <c r="G992" s="5"/>
    </row>
    <row r="993" spans="1:7" x14ac:dyDescent="0.2">
      <c r="A993" s="5"/>
      <c r="B993" s="5"/>
      <c r="C993" s="5"/>
      <c r="D993" s="24"/>
      <c r="E993" s="5"/>
      <c r="F993" s="15"/>
      <c r="G993" s="5"/>
    </row>
    <row r="994" spans="1:7" x14ac:dyDescent="0.2">
      <c r="A994" s="5"/>
      <c r="B994" s="5"/>
      <c r="C994" s="5"/>
      <c r="D994" s="24"/>
      <c r="E994" s="5"/>
      <c r="F994" s="15"/>
      <c r="G994" s="5"/>
    </row>
    <row r="995" spans="1:7" x14ac:dyDescent="0.2">
      <c r="A995" s="5"/>
      <c r="B995" s="5"/>
      <c r="C995" s="5"/>
      <c r="D995" s="24"/>
      <c r="E995" s="5"/>
      <c r="F995" s="15"/>
      <c r="G995" s="5"/>
    </row>
    <row r="996" spans="1:7" x14ac:dyDescent="0.2">
      <c r="A996" s="5"/>
      <c r="B996" s="5"/>
      <c r="C996" s="5"/>
      <c r="D996" s="24"/>
      <c r="E996" s="5"/>
      <c r="F996" s="15"/>
      <c r="G996" s="5"/>
    </row>
    <row r="997" spans="1:7" x14ac:dyDescent="0.2">
      <c r="A997" s="5"/>
      <c r="B997" s="5"/>
      <c r="C997" s="5"/>
      <c r="D997" s="24"/>
      <c r="E997" s="5"/>
      <c r="F997" s="15"/>
      <c r="G997" s="5"/>
    </row>
    <row r="998" spans="1:7" x14ac:dyDescent="0.2">
      <c r="A998" s="5"/>
      <c r="B998" s="5"/>
      <c r="C998" s="5"/>
      <c r="D998" s="24"/>
      <c r="E998" s="5"/>
      <c r="F998" s="15"/>
      <c r="G998" s="5"/>
    </row>
    <row r="999" spans="1:7" x14ac:dyDescent="0.2">
      <c r="A999" s="5"/>
      <c r="B999" s="5"/>
      <c r="C999" s="5"/>
      <c r="D999" s="24"/>
      <c r="E999" s="5"/>
      <c r="F999" s="15"/>
      <c r="G999" s="5"/>
    </row>
    <row r="1000" spans="1:7" x14ac:dyDescent="0.2">
      <c r="A1000" s="5"/>
      <c r="B1000" s="5"/>
      <c r="C1000" s="5"/>
      <c r="D1000" s="24"/>
      <c r="E1000" s="5"/>
      <c r="F1000" s="15"/>
      <c r="G1000" s="5"/>
    </row>
    <row r="1001" spans="1:7" x14ac:dyDescent="0.2">
      <c r="A1001" s="5"/>
      <c r="B1001" s="5"/>
      <c r="C1001" s="5"/>
      <c r="D1001" s="24"/>
      <c r="E1001" s="5"/>
      <c r="F1001" s="15"/>
      <c r="G1001" s="5"/>
    </row>
    <row r="1002" spans="1:7" x14ac:dyDescent="0.2">
      <c r="A1002" s="5"/>
      <c r="B1002" s="5"/>
      <c r="C1002" s="5"/>
      <c r="D1002" s="24"/>
      <c r="E1002" s="5"/>
      <c r="F1002" s="15"/>
      <c r="G1002" s="5"/>
    </row>
    <row r="1003" spans="1:7" x14ac:dyDescent="0.2">
      <c r="A1003" s="5"/>
      <c r="B1003" s="5"/>
      <c r="C1003" s="5"/>
      <c r="D1003" s="24"/>
      <c r="E1003" s="5"/>
      <c r="F1003" s="15"/>
      <c r="G1003" s="5"/>
    </row>
    <row r="1004" spans="1:7" x14ac:dyDescent="0.2">
      <c r="A1004" s="5"/>
      <c r="B1004" s="5"/>
      <c r="C1004" s="5"/>
      <c r="D1004" s="24"/>
      <c r="E1004" s="5"/>
      <c r="F1004" s="15"/>
      <c r="G1004" s="5"/>
    </row>
    <row r="1005" spans="1:7" x14ac:dyDescent="0.2">
      <c r="A1005" s="5"/>
      <c r="B1005" s="5"/>
      <c r="C1005" s="5"/>
      <c r="D1005" s="24"/>
      <c r="E1005" s="5"/>
      <c r="F1005" s="15"/>
      <c r="G1005" s="5"/>
    </row>
    <row r="1006" spans="1:7" x14ac:dyDescent="0.2">
      <c r="A1006" s="5"/>
      <c r="B1006" s="5"/>
      <c r="C1006" s="5"/>
      <c r="D1006" s="24"/>
      <c r="E1006" s="5"/>
      <c r="F1006" s="15"/>
      <c r="G1006" s="5"/>
    </row>
    <row r="1007" spans="1:7" x14ac:dyDescent="0.2">
      <c r="A1007" s="5"/>
      <c r="B1007" s="5"/>
      <c r="C1007" s="5"/>
      <c r="D1007" s="24"/>
      <c r="E1007" s="5"/>
      <c r="F1007" s="15"/>
      <c r="G1007" s="5"/>
    </row>
    <row r="1008" spans="1:7" x14ac:dyDescent="0.2">
      <c r="A1008" s="5"/>
      <c r="B1008" s="5"/>
      <c r="C1008" s="5"/>
      <c r="D1008" s="24"/>
      <c r="E1008" s="5"/>
      <c r="F1008" s="15"/>
      <c r="G1008" s="5"/>
    </row>
    <row r="1009" spans="1:7" x14ac:dyDescent="0.2">
      <c r="A1009" s="5"/>
      <c r="B1009" s="5"/>
      <c r="C1009" s="5"/>
      <c r="D1009" s="24"/>
      <c r="E1009" s="5"/>
      <c r="F1009" s="15"/>
      <c r="G1009" s="5"/>
    </row>
    <row r="1010" spans="1:7" x14ac:dyDescent="0.2">
      <c r="A1010" s="5"/>
      <c r="B1010" s="5"/>
      <c r="C1010" s="5"/>
      <c r="D1010" s="24"/>
      <c r="E1010" s="5"/>
      <c r="F1010" s="15"/>
      <c r="G1010" s="5"/>
    </row>
    <row r="1011" spans="1:7" x14ac:dyDescent="0.2">
      <c r="A1011" s="5"/>
      <c r="B1011" s="5"/>
      <c r="C1011" s="5"/>
      <c r="D1011" s="24"/>
      <c r="E1011" s="5"/>
      <c r="F1011" s="15"/>
      <c r="G1011" s="5"/>
    </row>
    <row r="1012" spans="1:7" x14ac:dyDescent="0.2">
      <c r="A1012" s="5"/>
      <c r="B1012" s="5"/>
      <c r="C1012" s="5"/>
      <c r="D1012" s="24"/>
      <c r="E1012" s="5"/>
      <c r="F1012" s="15"/>
      <c r="G1012" s="5"/>
    </row>
    <row r="1013" spans="1:7" x14ac:dyDescent="0.2">
      <c r="A1013" s="5"/>
      <c r="B1013" s="5"/>
      <c r="C1013" s="5"/>
      <c r="D1013" s="24"/>
      <c r="E1013" s="5"/>
      <c r="F1013" s="15"/>
      <c r="G1013" s="5"/>
    </row>
    <row r="1014" spans="1:7" x14ac:dyDescent="0.2">
      <c r="A1014" s="5"/>
      <c r="B1014" s="5"/>
      <c r="C1014" s="5"/>
      <c r="D1014" s="24"/>
      <c r="E1014" s="5"/>
      <c r="F1014" s="15"/>
      <c r="G1014" s="5"/>
    </row>
    <row r="1015" spans="1:7" x14ac:dyDescent="0.2">
      <c r="A1015" s="5"/>
      <c r="B1015" s="5"/>
      <c r="C1015" s="5"/>
      <c r="D1015" s="24"/>
      <c r="E1015" s="5"/>
      <c r="F1015" s="15"/>
      <c r="G1015" s="5"/>
    </row>
    <row r="1016" spans="1:7" x14ac:dyDescent="0.2">
      <c r="A1016" s="5"/>
      <c r="B1016" s="5"/>
      <c r="C1016" s="5"/>
      <c r="D1016" s="24"/>
      <c r="E1016" s="5"/>
      <c r="F1016" s="15"/>
      <c r="G1016" s="5"/>
    </row>
    <row r="1017" spans="1:7" x14ac:dyDescent="0.2">
      <c r="A1017" s="5"/>
      <c r="B1017" s="5"/>
      <c r="C1017" s="5"/>
      <c r="D1017" s="24"/>
      <c r="E1017" s="5"/>
      <c r="F1017" s="15"/>
      <c r="G1017" s="5"/>
    </row>
    <row r="1018" spans="1:7" x14ac:dyDescent="0.2">
      <c r="A1018" s="5"/>
      <c r="B1018" s="5"/>
      <c r="C1018" s="5"/>
      <c r="D1018" s="24"/>
      <c r="E1018" s="5"/>
      <c r="F1018" s="15"/>
      <c r="G1018" s="5"/>
    </row>
    <row r="1019" spans="1:7" x14ac:dyDescent="0.2">
      <c r="A1019" s="5"/>
      <c r="B1019" s="5"/>
      <c r="C1019" s="5"/>
      <c r="D1019" s="24"/>
      <c r="E1019" s="5"/>
      <c r="F1019" s="15"/>
      <c r="G1019" s="5"/>
    </row>
    <row r="1020" spans="1:7" x14ac:dyDescent="0.2">
      <c r="A1020" s="5"/>
      <c r="B1020" s="5"/>
      <c r="C1020" s="5"/>
      <c r="D1020" s="24"/>
      <c r="E1020" s="5"/>
      <c r="F1020" s="15"/>
      <c r="G1020" s="5"/>
    </row>
    <row r="1021" spans="1:7" x14ac:dyDescent="0.2">
      <c r="A1021" s="5"/>
      <c r="B1021" s="5"/>
      <c r="C1021" s="5"/>
      <c r="D1021" s="24"/>
      <c r="E1021" s="5"/>
      <c r="F1021" s="15"/>
      <c r="G1021" s="5"/>
    </row>
    <row r="1022" spans="1:7" x14ac:dyDescent="0.2">
      <c r="A1022" s="5"/>
      <c r="B1022" s="5"/>
      <c r="C1022" s="5"/>
      <c r="D1022" s="24"/>
      <c r="E1022" s="5"/>
      <c r="F1022" s="15"/>
      <c r="G1022" s="5"/>
    </row>
    <row r="1023" spans="1:7" x14ac:dyDescent="0.2">
      <c r="A1023" s="5"/>
      <c r="B1023" s="5"/>
      <c r="C1023" s="5"/>
      <c r="D1023" s="24"/>
      <c r="E1023" s="5"/>
      <c r="F1023" s="15"/>
      <c r="G1023" s="5"/>
    </row>
    <row r="1024" spans="1:7" x14ac:dyDescent="0.2">
      <c r="A1024" s="5"/>
      <c r="B1024" s="5"/>
      <c r="C1024" s="5"/>
      <c r="D1024" s="24"/>
      <c r="E1024" s="5"/>
      <c r="F1024" s="15"/>
      <c r="G1024" s="5"/>
    </row>
    <row r="1025" spans="1:7" x14ac:dyDescent="0.2">
      <c r="A1025" s="5"/>
      <c r="B1025" s="5"/>
      <c r="C1025" s="5"/>
      <c r="D1025" s="24"/>
      <c r="E1025" s="5"/>
      <c r="F1025" s="15"/>
      <c r="G1025" s="5"/>
    </row>
    <row r="1026" spans="1:7" x14ac:dyDescent="0.2">
      <c r="A1026" s="5"/>
      <c r="B1026" s="5"/>
      <c r="C1026" s="5"/>
      <c r="D1026" s="24"/>
      <c r="E1026" s="5"/>
      <c r="F1026" s="15"/>
      <c r="G1026" s="5"/>
    </row>
    <row r="1027" spans="1:7" x14ac:dyDescent="0.2">
      <c r="A1027" s="5"/>
      <c r="B1027" s="5"/>
      <c r="C1027" s="5"/>
      <c r="D1027" s="24"/>
      <c r="E1027" s="5"/>
      <c r="F1027" s="15"/>
      <c r="G1027" s="5"/>
    </row>
    <row r="1028" spans="1:7" x14ac:dyDescent="0.2">
      <c r="A1028" s="5"/>
      <c r="B1028" s="5"/>
      <c r="C1028" s="5"/>
      <c r="D1028" s="24"/>
      <c r="E1028" s="5"/>
      <c r="F1028" s="15"/>
      <c r="G1028" s="5"/>
    </row>
    <row r="1029" spans="1:7" x14ac:dyDescent="0.2">
      <c r="A1029" s="5"/>
      <c r="B1029" s="5"/>
      <c r="C1029" s="5"/>
      <c r="D1029" s="24"/>
      <c r="E1029" s="5"/>
      <c r="F1029" s="15"/>
      <c r="G1029" s="5"/>
    </row>
    <row r="1030" spans="1:7" x14ac:dyDescent="0.2">
      <c r="A1030" s="5"/>
      <c r="B1030" s="5"/>
      <c r="C1030" s="5"/>
      <c r="D1030" s="24"/>
      <c r="E1030" s="5"/>
      <c r="F1030" s="15"/>
      <c r="G1030" s="5"/>
    </row>
    <row r="1031" spans="1:7" x14ac:dyDescent="0.2">
      <c r="A1031" s="5"/>
      <c r="B1031" s="5"/>
      <c r="C1031" s="5"/>
      <c r="D1031" s="24"/>
      <c r="E1031" s="5"/>
      <c r="F1031" s="15"/>
      <c r="G1031" s="5"/>
    </row>
    <row r="1032" spans="1:7" x14ac:dyDescent="0.2">
      <c r="A1032" s="5"/>
      <c r="B1032" s="5"/>
      <c r="C1032" s="5"/>
      <c r="D1032" s="24"/>
      <c r="E1032" s="5"/>
      <c r="F1032" s="15"/>
      <c r="G1032" s="5"/>
    </row>
    <row r="1033" spans="1:7" x14ac:dyDescent="0.2">
      <c r="A1033" s="5"/>
      <c r="B1033" s="5"/>
      <c r="C1033" s="5"/>
      <c r="D1033" s="24"/>
      <c r="E1033" s="5"/>
      <c r="F1033" s="15"/>
      <c r="G1033" s="5"/>
    </row>
    <row r="1034" spans="1:7" x14ac:dyDescent="0.2">
      <c r="A1034" s="5"/>
      <c r="B1034" s="5"/>
      <c r="C1034" s="5"/>
      <c r="D1034" s="24"/>
      <c r="E1034" s="5"/>
      <c r="F1034" s="15"/>
      <c r="G1034" s="5"/>
    </row>
    <row r="1035" spans="1:7" x14ac:dyDescent="0.2">
      <c r="A1035" s="5"/>
      <c r="B1035" s="5"/>
      <c r="C1035" s="5"/>
      <c r="D1035" s="24"/>
      <c r="E1035" s="5"/>
      <c r="F1035" s="15"/>
      <c r="G1035" s="5"/>
    </row>
    <row r="1036" spans="1:7" x14ac:dyDescent="0.2">
      <c r="A1036" s="5"/>
      <c r="B1036" s="5"/>
      <c r="C1036" s="5"/>
      <c r="D1036" s="24"/>
      <c r="E1036" s="5"/>
      <c r="F1036" s="15"/>
      <c r="G1036" s="5"/>
    </row>
    <row r="1037" spans="1:7" x14ac:dyDescent="0.2">
      <c r="A1037" s="5"/>
      <c r="B1037" s="5"/>
      <c r="C1037" s="5"/>
      <c r="D1037" s="24"/>
      <c r="E1037" s="5"/>
      <c r="F1037" s="15"/>
      <c r="G1037" s="5"/>
    </row>
    <row r="1038" spans="1:7" x14ac:dyDescent="0.2">
      <c r="A1038" s="5"/>
      <c r="B1038" s="5"/>
      <c r="C1038" s="5"/>
      <c r="D1038" s="24"/>
      <c r="E1038" s="5"/>
      <c r="F1038" s="15"/>
      <c r="G1038" s="5"/>
    </row>
    <row r="1039" spans="1:7" x14ac:dyDescent="0.2">
      <c r="A1039" s="5"/>
      <c r="B1039" s="5"/>
      <c r="C1039" s="5"/>
      <c r="D1039" s="24"/>
      <c r="E1039" s="5"/>
      <c r="F1039" s="15"/>
      <c r="G1039" s="5"/>
    </row>
    <row r="1040" spans="1:7" x14ac:dyDescent="0.2">
      <c r="A1040" s="5"/>
      <c r="B1040" s="5"/>
      <c r="C1040" s="5"/>
      <c r="D1040" s="24"/>
      <c r="E1040" s="5"/>
      <c r="F1040" s="15"/>
      <c r="G1040" s="5"/>
    </row>
    <row r="1041" spans="1:7" x14ac:dyDescent="0.2">
      <c r="A1041" s="5"/>
      <c r="B1041" s="5"/>
      <c r="C1041" s="5"/>
      <c r="D1041" s="24"/>
      <c r="E1041" s="5"/>
      <c r="F1041" s="15"/>
      <c r="G1041" s="5"/>
    </row>
    <row r="1042" spans="1:7" x14ac:dyDescent="0.2">
      <c r="A1042" s="5"/>
      <c r="B1042" s="5"/>
      <c r="C1042" s="5"/>
      <c r="D1042" s="24"/>
      <c r="E1042" s="5"/>
      <c r="F1042" s="15"/>
      <c r="G1042" s="5"/>
    </row>
    <row r="1043" spans="1:7" x14ac:dyDescent="0.2">
      <c r="A1043" s="5"/>
      <c r="B1043" s="5"/>
      <c r="C1043" s="5"/>
      <c r="D1043" s="24"/>
      <c r="E1043" s="5"/>
      <c r="F1043" s="15"/>
      <c r="G1043" s="5"/>
    </row>
    <row r="1044" spans="1:7" x14ac:dyDescent="0.2">
      <c r="A1044" s="5"/>
      <c r="B1044" s="5"/>
      <c r="C1044" s="5"/>
      <c r="D1044" s="24"/>
      <c r="E1044" s="5"/>
      <c r="F1044" s="15"/>
      <c r="G1044" s="5"/>
    </row>
    <row r="1045" spans="1:7" x14ac:dyDescent="0.2">
      <c r="A1045" s="5"/>
      <c r="B1045" s="5"/>
      <c r="C1045" s="5"/>
      <c r="D1045" s="24"/>
      <c r="E1045" s="5"/>
      <c r="F1045" s="15"/>
      <c r="G1045" s="5"/>
    </row>
    <row r="1046" spans="1:7" x14ac:dyDescent="0.2">
      <c r="A1046" s="5"/>
      <c r="B1046" s="5"/>
      <c r="C1046" s="5"/>
      <c r="D1046" s="24"/>
      <c r="E1046" s="5"/>
      <c r="F1046" s="15"/>
      <c r="G1046" s="5"/>
    </row>
    <row r="1047" spans="1:7" x14ac:dyDescent="0.2">
      <c r="A1047" s="5"/>
      <c r="B1047" s="5"/>
      <c r="C1047" s="5"/>
      <c r="D1047" s="24"/>
      <c r="E1047" s="5"/>
      <c r="F1047" s="15"/>
      <c r="G1047" s="5"/>
    </row>
    <row r="1048" spans="1:7" x14ac:dyDescent="0.2">
      <c r="A1048" s="5"/>
      <c r="B1048" s="5"/>
      <c r="C1048" s="5"/>
      <c r="D1048" s="24"/>
      <c r="E1048" s="5"/>
      <c r="F1048" s="15"/>
      <c r="G1048" s="5"/>
    </row>
    <row r="1049" spans="1:7" x14ac:dyDescent="0.2">
      <c r="A1049" s="5"/>
      <c r="B1049" s="5"/>
      <c r="C1049" s="5"/>
      <c r="D1049" s="24"/>
      <c r="E1049" s="5"/>
      <c r="F1049" s="15"/>
      <c r="G1049" s="5"/>
    </row>
    <row r="1050" spans="1:7" x14ac:dyDescent="0.2">
      <c r="A1050" s="5"/>
      <c r="B1050" s="5"/>
      <c r="C1050" s="5"/>
      <c r="D1050" s="24"/>
      <c r="E1050" s="5"/>
      <c r="F1050" s="15"/>
      <c r="G1050" s="5"/>
    </row>
    <row r="1051" spans="1:7" x14ac:dyDescent="0.2">
      <c r="A1051" s="5"/>
      <c r="B1051" s="5"/>
      <c r="C1051" s="5"/>
      <c r="D1051" s="24"/>
      <c r="E1051" s="5"/>
      <c r="F1051" s="15"/>
      <c r="G1051" s="5"/>
    </row>
    <row r="1052" spans="1:7" x14ac:dyDescent="0.2">
      <c r="A1052" s="5"/>
      <c r="B1052" s="5"/>
      <c r="C1052" s="5"/>
      <c r="D1052" s="24"/>
      <c r="E1052" s="5"/>
      <c r="F1052" s="15"/>
      <c r="G1052" s="5"/>
    </row>
    <row r="1053" spans="1:7" x14ac:dyDescent="0.2">
      <c r="A1053" s="5"/>
      <c r="B1053" s="5"/>
      <c r="C1053" s="5"/>
      <c r="D1053" s="24"/>
      <c r="E1053" s="5"/>
      <c r="F1053" s="15"/>
      <c r="G1053" s="5"/>
    </row>
    <row r="1054" spans="1:7" x14ac:dyDescent="0.2">
      <c r="A1054" s="5"/>
      <c r="B1054" s="5"/>
      <c r="C1054" s="5"/>
      <c r="D1054" s="24"/>
      <c r="E1054" s="5"/>
      <c r="F1054" s="15"/>
      <c r="G1054" s="5"/>
    </row>
    <row r="1055" spans="1:7" x14ac:dyDescent="0.2">
      <c r="A1055" s="5"/>
      <c r="B1055" s="5"/>
      <c r="C1055" s="5"/>
      <c r="D1055" s="24"/>
      <c r="E1055" s="5"/>
      <c r="F1055" s="15"/>
      <c r="G1055" s="5"/>
    </row>
    <row r="1056" spans="1:7" x14ac:dyDescent="0.2">
      <c r="A1056" s="5"/>
      <c r="B1056" s="5"/>
      <c r="C1056" s="5"/>
      <c r="D1056" s="24"/>
      <c r="E1056" s="5"/>
      <c r="F1056" s="15"/>
      <c r="G1056" s="5"/>
    </row>
    <row r="1057" spans="1:7" x14ac:dyDescent="0.2">
      <c r="A1057" s="5"/>
      <c r="B1057" s="5"/>
      <c r="C1057" s="5"/>
      <c r="D1057" s="24"/>
      <c r="E1057" s="5"/>
      <c r="F1057" s="15"/>
      <c r="G1057" s="5"/>
    </row>
    <row r="1058" spans="1:7" x14ac:dyDescent="0.2">
      <c r="A1058" s="5"/>
      <c r="B1058" s="5"/>
      <c r="C1058" s="5"/>
      <c r="D1058" s="24"/>
      <c r="E1058" s="5"/>
      <c r="F1058" s="15"/>
      <c r="G1058" s="5"/>
    </row>
    <row r="1059" spans="1:7" x14ac:dyDescent="0.2">
      <c r="A1059" s="5"/>
      <c r="B1059" s="5"/>
      <c r="C1059" s="5"/>
      <c r="D1059" s="24"/>
      <c r="E1059" s="5"/>
      <c r="F1059" s="15"/>
      <c r="G1059" s="5"/>
    </row>
    <row r="1060" spans="1:7" x14ac:dyDescent="0.2">
      <c r="A1060" s="5"/>
      <c r="B1060" s="5"/>
      <c r="C1060" s="5"/>
      <c r="D1060" s="24"/>
      <c r="E1060" s="5"/>
      <c r="F1060" s="15"/>
      <c r="G1060" s="5"/>
    </row>
    <row r="1061" spans="1:7" x14ac:dyDescent="0.2">
      <c r="A1061" s="5"/>
      <c r="B1061" s="5"/>
      <c r="C1061" s="5"/>
      <c r="D1061" s="24"/>
      <c r="E1061" s="5"/>
      <c r="F1061" s="15"/>
      <c r="G1061" s="5"/>
    </row>
    <row r="1062" spans="1:7" x14ac:dyDescent="0.2">
      <c r="A1062" s="5"/>
      <c r="B1062" s="5"/>
      <c r="C1062" s="5"/>
      <c r="D1062" s="24"/>
      <c r="E1062" s="5"/>
      <c r="F1062" s="15"/>
      <c r="G1062" s="5"/>
    </row>
    <row r="1063" spans="1:7" x14ac:dyDescent="0.2">
      <c r="A1063" s="5"/>
      <c r="B1063" s="5"/>
      <c r="C1063" s="5"/>
      <c r="D1063" s="24"/>
      <c r="E1063" s="5"/>
      <c r="F1063" s="15"/>
      <c r="G1063" s="5"/>
    </row>
    <row r="1064" spans="1:7" x14ac:dyDescent="0.2">
      <c r="A1064" s="5"/>
      <c r="B1064" s="5"/>
      <c r="C1064" s="5"/>
      <c r="D1064" s="24"/>
      <c r="E1064" s="5"/>
      <c r="F1064" s="15"/>
      <c r="G1064" s="5"/>
    </row>
    <row r="1065" spans="1:7" x14ac:dyDescent="0.2">
      <c r="A1065" s="5"/>
      <c r="B1065" s="5"/>
      <c r="C1065" s="5"/>
      <c r="D1065" s="24"/>
      <c r="E1065" s="5"/>
      <c r="F1065" s="15"/>
      <c r="G1065" s="5"/>
    </row>
    <row r="1066" spans="1:7" x14ac:dyDescent="0.2">
      <c r="A1066" s="5"/>
      <c r="B1066" s="5"/>
      <c r="C1066" s="5"/>
      <c r="D1066" s="24"/>
      <c r="E1066" s="5"/>
      <c r="F1066" s="15"/>
      <c r="G1066" s="5"/>
    </row>
    <row r="1067" spans="1:7" x14ac:dyDescent="0.2">
      <c r="A1067" s="5"/>
      <c r="B1067" s="5"/>
      <c r="C1067" s="5"/>
      <c r="D1067" s="24"/>
      <c r="E1067" s="5"/>
      <c r="F1067" s="15"/>
      <c r="G1067" s="5"/>
    </row>
    <row r="1068" spans="1:7" x14ac:dyDescent="0.2">
      <c r="A1068" s="5"/>
      <c r="B1068" s="5"/>
      <c r="C1068" s="5"/>
      <c r="D1068" s="24"/>
      <c r="E1068" s="5"/>
      <c r="F1068" s="15"/>
      <c r="G1068" s="5"/>
    </row>
    <row r="1069" spans="1:7" x14ac:dyDescent="0.2">
      <c r="A1069" s="5"/>
      <c r="B1069" s="5"/>
      <c r="C1069" s="5"/>
      <c r="D1069" s="24"/>
      <c r="E1069" s="5"/>
      <c r="F1069" s="15"/>
      <c r="G1069" s="5"/>
    </row>
    <row r="1070" spans="1:7" x14ac:dyDescent="0.2">
      <c r="A1070" s="5"/>
      <c r="B1070" s="5"/>
      <c r="C1070" s="5"/>
      <c r="D1070" s="24"/>
      <c r="E1070" s="5"/>
      <c r="F1070" s="15"/>
      <c r="G1070" s="5"/>
    </row>
    <row r="1071" spans="1:7" x14ac:dyDescent="0.2">
      <c r="A1071" s="5"/>
      <c r="B1071" s="5"/>
      <c r="C1071" s="5"/>
      <c r="D1071" s="24"/>
      <c r="E1071" s="5"/>
      <c r="F1071" s="15"/>
      <c r="G1071" s="5"/>
    </row>
    <row r="1072" spans="1:7" x14ac:dyDescent="0.2">
      <c r="A1072" s="5"/>
      <c r="B1072" s="5"/>
      <c r="C1072" s="5"/>
      <c r="D1072" s="24"/>
      <c r="E1072" s="5"/>
      <c r="F1072" s="15"/>
      <c r="G1072" s="5"/>
    </row>
    <row r="1073" spans="1:7" x14ac:dyDescent="0.2">
      <c r="A1073" s="5"/>
      <c r="B1073" s="5"/>
      <c r="C1073" s="5"/>
      <c r="D1073" s="24"/>
      <c r="E1073" s="5"/>
      <c r="F1073" s="15"/>
      <c r="G1073" s="5"/>
    </row>
    <row r="1074" spans="1:7" x14ac:dyDescent="0.2">
      <c r="A1074" s="5"/>
      <c r="B1074" s="5"/>
      <c r="C1074" s="5"/>
      <c r="D1074" s="24"/>
      <c r="E1074" s="5"/>
      <c r="F1074" s="15"/>
      <c r="G1074" s="5"/>
    </row>
    <row r="1075" spans="1:7" x14ac:dyDescent="0.2">
      <c r="A1075" s="5"/>
      <c r="B1075" s="5"/>
      <c r="C1075" s="5"/>
      <c r="D1075" s="24"/>
      <c r="E1075" s="5"/>
      <c r="F1075" s="15"/>
      <c r="G1075" s="5"/>
    </row>
    <row r="1076" spans="1:7" x14ac:dyDescent="0.2">
      <c r="A1076" s="5"/>
      <c r="B1076" s="5"/>
      <c r="C1076" s="5"/>
      <c r="D1076" s="24"/>
      <c r="E1076" s="5"/>
      <c r="F1076" s="15"/>
      <c r="G1076" s="5"/>
    </row>
    <row r="1077" spans="1:7" x14ac:dyDescent="0.2">
      <c r="A1077" s="5"/>
      <c r="B1077" s="5"/>
      <c r="C1077" s="5"/>
      <c r="D1077" s="24"/>
      <c r="E1077" s="5"/>
      <c r="F1077" s="15"/>
      <c r="G1077" s="5"/>
    </row>
    <row r="1078" spans="1:7" x14ac:dyDescent="0.2">
      <c r="A1078" s="5"/>
      <c r="B1078" s="5"/>
      <c r="C1078" s="5"/>
      <c r="D1078" s="24"/>
      <c r="E1078" s="5"/>
      <c r="F1078" s="15"/>
      <c r="G1078" s="5"/>
    </row>
    <row r="1079" spans="1:7" x14ac:dyDescent="0.2">
      <c r="A1079" s="5"/>
      <c r="B1079" s="5"/>
      <c r="C1079" s="5"/>
      <c r="D1079" s="24"/>
      <c r="E1079" s="5"/>
      <c r="F1079" s="15"/>
      <c r="G1079" s="5"/>
    </row>
    <row r="1080" spans="1:7" x14ac:dyDescent="0.2">
      <c r="A1080" s="5"/>
      <c r="B1080" s="5"/>
      <c r="C1080" s="5"/>
      <c r="D1080" s="24"/>
      <c r="E1080" s="5"/>
      <c r="F1080" s="15"/>
      <c r="G1080" s="5"/>
    </row>
    <row r="1081" spans="1:7" x14ac:dyDescent="0.2">
      <c r="A1081" s="5"/>
      <c r="B1081" s="5"/>
      <c r="C1081" s="5"/>
      <c r="D1081" s="24"/>
      <c r="E1081" s="5"/>
      <c r="F1081" s="15"/>
      <c r="G1081" s="5"/>
    </row>
    <row r="1082" spans="1:7" x14ac:dyDescent="0.2">
      <c r="A1082" s="5"/>
      <c r="B1082" s="5"/>
      <c r="C1082" s="5"/>
      <c r="D1082" s="24"/>
      <c r="E1082" s="5"/>
      <c r="F1082" s="15"/>
      <c r="G1082" s="5"/>
    </row>
    <row r="1083" spans="1:7" x14ac:dyDescent="0.2">
      <c r="A1083" s="5"/>
      <c r="B1083" s="5"/>
      <c r="C1083" s="5"/>
      <c r="D1083" s="24"/>
      <c r="E1083" s="5"/>
      <c r="F1083" s="15"/>
      <c r="G1083" s="5"/>
    </row>
    <row r="1084" spans="1:7" x14ac:dyDescent="0.2">
      <c r="A1084" s="5"/>
      <c r="B1084" s="5"/>
      <c r="C1084" s="5"/>
      <c r="D1084" s="24"/>
      <c r="E1084" s="5"/>
      <c r="F1084" s="15"/>
      <c r="G1084" s="5"/>
    </row>
    <row r="1085" spans="1:7" x14ac:dyDescent="0.2">
      <c r="A1085" s="5"/>
      <c r="B1085" s="5"/>
      <c r="C1085" s="5"/>
      <c r="D1085" s="24"/>
      <c r="E1085" s="5"/>
      <c r="F1085" s="15"/>
      <c r="G1085" s="5"/>
    </row>
    <row r="1086" spans="1:7" x14ac:dyDescent="0.2">
      <c r="A1086" s="5"/>
      <c r="B1086" s="5"/>
      <c r="C1086" s="5"/>
      <c r="D1086" s="24"/>
      <c r="E1086" s="5"/>
      <c r="F1086" s="15"/>
      <c r="G1086" s="5"/>
    </row>
    <row r="1087" spans="1:7" x14ac:dyDescent="0.2">
      <c r="A1087" s="5"/>
      <c r="B1087" s="5"/>
      <c r="C1087" s="5"/>
      <c r="D1087" s="24"/>
      <c r="E1087" s="5"/>
      <c r="F1087" s="15"/>
      <c r="G1087" s="5"/>
    </row>
    <row r="1088" spans="1:7" x14ac:dyDescent="0.2">
      <c r="A1088" s="5"/>
      <c r="B1088" s="5"/>
      <c r="C1088" s="5"/>
      <c r="D1088" s="24"/>
      <c r="E1088" s="5"/>
      <c r="F1088" s="15"/>
      <c r="G1088" s="5"/>
    </row>
    <row r="1089" spans="1:7" x14ac:dyDescent="0.2">
      <c r="A1089" s="5"/>
      <c r="B1089" s="5"/>
      <c r="C1089" s="5"/>
      <c r="D1089" s="24"/>
      <c r="E1089" s="5"/>
      <c r="F1089" s="15"/>
      <c r="G1089" s="5"/>
    </row>
    <row r="1090" spans="1:7" x14ac:dyDescent="0.2">
      <c r="A1090" s="5"/>
      <c r="B1090" s="5"/>
      <c r="C1090" s="5"/>
      <c r="D1090" s="24"/>
      <c r="E1090" s="5"/>
      <c r="F1090" s="15"/>
      <c r="G1090" s="5"/>
    </row>
    <row r="1091" spans="1:7" x14ac:dyDescent="0.2">
      <c r="A1091" s="5"/>
      <c r="B1091" s="5"/>
      <c r="C1091" s="5"/>
      <c r="D1091" s="24"/>
      <c r="E1091" s="5"/>
      <c r="F1091" s="15"/>
      <c r="G1091" s="5"/>
    </row>
    <row r="1092" spans="1:7" x14ac:dyDescent="0.2">
      <c r="A1092" s="5"/>
      <c r="B1092" s="5"/>
      <c r="C1092" s="5"/>
      <c r="D1092" s="24"/>
      <c r="E1092" s="5"/>
      <c r="F1092" s="15"/>
      <c r="G1092" s="5"/>
    </row>
    <row r="1093" spans="1:7" x14ac:dyDescent="0.2">
      <c r="A1093" s="5"/>
      <c r="B1093" s="5"/>
      <c r="C1093" s="5"/>
      <c r="D1093" s="24"/>
      <c r="E1093" s="5"/>
      <c r="F1093" s="15"/>
      <c r="G1093" s="5"/>
    </row>
    <row r="1094" spans="1:7" x14ac:dyDescent="0.2">
      <c r="A1094" s="5"/>
      <c r="B1094" s="5"/>
      <c r="C1094" s="5"/>
      <c r="D1094" s="24"/>
      <c r="E1094" s="5"/>
      <c r="F1094" s="15"/>
      <c r="G1094" s="5"/>
    </row>
    <row r="1095" spans="1:7" x14ac:dyDescent="0.2">
      <c r="A1095" s="5"/>
      <c r="B1095" s="5"/>
      <c r="C1095" s="5"/>
      <c r="D1095" s="24"/>
      <c r="E1095" s="5"/>
      <c r="F1095" s="15"/>
      <c r="G1095" s="5"/>
    </row>
    <row r="1096" spans="1:7" x14ac:dyDescent="0.2">
      <c r="A1096" s="5"/>
      <c r="B1096" s="5"/>
      <c r="C1096" s="5"/>
      <c r="D1096" s="24"/>
      <c r="E1096" s="5"/>
      <c r="F1096" s="15"/>
      <c r="G1096" s="5"/>
    </row>
    <row r="1097" spans="1:7" x14ac:dyDescent="0.2">
      <c r="A1097" s="5"/>
      <c r="B1097" s="5"/>
      <c r="C1097" s="5"/>
      <c r="D1097" s="24"/>
      <c r="E1097" s="5"/>
      <c r="F1097" s="15"/>
      <c r="G1097" s="5"/>
    </row>
    <row r="1098" spans="1:7" x14ac:dyDescent="0.2">
      <c r="A1098" s="5"/>
      <c r="B1098" s="5"/>
      <c r="C1098" s="5"/>
      <c r="D1098" s="24"/>
      <c r="E1098" s="5"/>
      <c r="F1098" s="15"/>
      <c r="G1098" s="5"/>
    </row>
    <row r="1099" spans="1:7" x14ac:dyDescent="0.2">
      <c r="A1099" s="5"/>
      <c r="B1099" s="5"/>
      <c r="C1099" s="5"/>
      <c r="D1099" s="24"/>
      <c r="E1099" s="5"/>
      <c r="F1099" s="15"/>
      <c r="G1099" s="5"/>
    </row>
    <row r="1100" spans="1:7" x14ac:dyDescent="0.2">
      <c r="A1100" s="5"/>
      <c r="B1100" s="5"/>
      <c r="C1100" s="5"/>
      <c r="D1100" s="24"/>
      <c r="E1100" s="5"/>
      <c r="F1100" s="15"/>
      <c r="G1100" s="5"/>
    </row>
    <row r="1101" spans="1:7" x14ac:dyDescent="0.2">
      <c r="A1101" s="5"/>
      <c r="B1101" s="5"/>
      <c r="C1101" s="5"/>
      <c r="D1101" s="24"/>
      <c r="E1101" s="5"/>
      <c r="F1101" s="15"/>
      <c r="G1101" s="5"/>
    </row>
    <row r="1102" spans="1:7" x14ac:dyDescent="0.2">
      <c r="A1102" s="5"/>
      <c r="B1102" s="5"/>
      <c r="C1102" s="5"/>
      <c r="D1102" s="24"/>
      <c r="E1102" s="5"/>
      <c r="F1102" s="15"/>
      <c r="G1102" s="5"/>
    </row>
    <row r="1103" spans="1:7" x14ac:dyDescent="0.2">
      <c r="A1103" s="5"/>
      <c r="B1103" s="5"/>
      <c r="C1103" s="5"/>
      <c r="D1103" s="24"/>
      <c r="E1103" s="5"/>
      <c r="F1103" s="15"/>
      <c r="G1103" s="5"/>
    </row>
    <row r="1104" spans="1:7" x14ac:dyDescent="0.2">
      <c r="A1104" s="5"/>
      <c r="B1104" s="5"/>
      <c r="C1104" s="5"/>
      <c r="D1104" s="24"/>
      <c r="E1104" s="5"/>
      <c r="F1104" s="15"/>
      <c r="G1104" s="5"/>
    </row>
    <row r="1105" spans="1:7" x14ac:dyDescent="0.2">
      <c r="A1105" s="5"/>
      <c r="B1105" s="5"/>
      <c r="C1105" s="5"/>
      <c r="D1105" s="24"/>
      <c r="E1105" s="5"/>
      <c r="F1105" s="15"/>
      <c r="G1105" s="5"/>
    </row>
    <row r="1106" spans="1:7" x14ac:dyDescent="0.2">
      <c r="A1106" s="5"/>
      <c r="B1106" s="5"/>
      <c r="C1106" s="5"/>
      <c r="D1106" s="24"/>
      <c r="E1106" s="5"/>
      <c r="F1106" s="15"/>
      <c r="G1106" s="5"/>
    </row>
    <row r="1107" spans="1:7" x14ac:dyDescent="0.2">
      <c r="A1107" s="5"/>
      <c r="B1107" s="5"/>
      <c r="C1107" s="5"/>
      <c r="D1107" s="24"/>
      <c r="E1107" s="5"/>
      <c r="F1107" s="15"/>
      <c r="G1107" s="5"/>
    </row>
    <row r="1108" spans="1:7" x14ac:dyDescent="0.2">
      <c r="A1108" s="5"/>
      <c r="B1108" s="5"/>
      <c r="C1108" s="5"/>
      <c r="D1108" s="24"/>
      <c r="E1108" s="5"/>
      <c r="F1108" s="15"/>
      <c r="G1108" s="5"/>
    </row>
    <row r="1109" spans="1:7" x14ac:dyDescent="0.2">
      <c r="A1109" s="5"/>
      <c r="B1109" s="5"/>
      <c r="C1109" s="5"/>
      <c r="D1109" s="24"/>
      <c r="E1109" s="5"/>
      <c r="F1109" s="15"/>
      <c r="G1109" s="5"/>
    </row>
    <row r="1110" spans="1:7" x14ac:dyDescent="0.2">
      <c r="A1110" s="5"/>
      <c r="B1110" s="5"/>
      <c r="C1110" s="5"/>
      <c r="D1110" s="24"/>
      <c r="E1110" s="5"/>
      <c r="F1110" s="15"/>
      <c r="G1110" s="5"/>
    </row>
    <row r="1111" spans="1:7" x14ac:dyDescent="0.2">
      <c r="A1111" s="5"/>
      <c r="B1111" s="5"/>
      <c r="C1111" s="5"/>
      <c r="D1111" s="24"/>
      <c r="E1111" s="5"/>
      <c r="F1111" s="15"/>
      <c r="G1111" s="5"/>
    </row>
    <row r="1112" spans="1:7" x14ac:dyDescent="0.2">
      <c r="A1112" s="5"/>
      <c r="B1112" s="5"/>
      <c r="C1112" s="5"/>
      <c r="D1112" s="24"/>
      <c r="E1112" s="5"/>
      <c r="F1112" s="15"/>
      <c r="G1112" s="5"/>
    </row>
    <row r="1113" spans="1:7" x14ac:dyDescent="0.2">
      <c r="A1113" s="5"/>
      <c r="B1113" s="5"/>
      <c r="C1113" s="5"/>
      <c r="D1113" s="24"/>
      <c r="E1113" s="5"/>
      <c r="F1113" s="15"/>
      <c r="G1113" s="5"/>
    </row>
    <row r="1114" spans="1:7" x14ac:dyDescent="0.2">
      <c r="A1114" s="5"/>
      <c r="B1114" s="5"/>
      <c r="C1114" s="5"/>
      <c r="D1114" s="24"/>
      <c r="E1114" s="5"/>
      <c r="F1114" s="15"/>
      <c r="G1114" s="5"/>
    </row>
    <row r="1115" spans="1:7" x14ac:dyDescent="0.2">
      <c r="A1115" s="5"/>
      <c r="B1115" s="5"/>
      <c r="C1115" s="5"/>
      <c r="D1115" s="24"/>
      <c r="E1115" s="5"/>
      <c r="F1115" s="15"/>
      <c r="G1115" s="5"/>
    </row>
    <row r="1116" spans="1:7" x14ac:dyDescent="0.2">
      <c r="A1116" s="5"/>
      <c r="B1116" s="5"/>
      <c r="C1116" s="5"/>
      <c r="D1116" s="24"/>
      <c r="E1116" s="5"/>
      <c r="F1116" s="15"/>
      <c r="G1116" s="5"/>
    </row>
    <row r="1117" spans="1:7" x14ac:dyDescent="0.2">
      <c r="A1117" s="5"/>
      <c r="B1117" s="5"/>
      <c r="C1117" s="5"/>
      <c r="D1117" s="24"/>
      <c r="E1117" s="5"/>
      <c r="F1117" s="15"/>
      <c r="G1117" s="5"/>
    </row>
    <row r="1118" spans="1:7" x14ac:dyDescent="0.2">
      <c r="A1118" s="5"/>
      <c r="B1118" s="5"/>
      <c r="C1118" s="5"/>
      <c r="D1118" s="24"/>
      <c r="E1118" s="5"/>
      <c r="F1118" s="15"/>
      <c r="G1118" s="5"/>
    </row>
    <row r="1119" spans="1:7" x14ac:dyDescent="0.2">
      <c r="A1119" s="5"/>
      <c r="B1119" s="5"/>
      <c r="C1119" s="5"/>
      <c r="D1119" s="24"/>
      <c r="E1119" s="5"/>
      <c r="F1119" s="15"/>
      <c r="G1119" s="5"/>
    </row>
    <row r="1120" spans="1:7" x14ac:dyDescent="0.2">
      <c r="A1120" s="5"/>
      <c r="B1120" s="5"/>
      <c r="C1120" s="5"/>
      <c r="D1120" s="24"/>
      <c r="E1120" s="5"/>
      <c r="F1120" s="15"/>
      <c r="G1120" s="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FC96D-6EAD-244D-B138-4925CAB09530}">
  <dimension ref="A1:CL120"/>
  <sheetViews>
    <sheetView workbookViewId="0">
      <selection activeCell="I3" sqref="I3"/>
    </sheetView>
  </sheetViews>
  <sheetFormatPr baseColWidth="10" defaultRowHeight="16" x14ac:dyDescent="0.2"/>
  <cols>
    <col min="1" max="1" width="17.6640625" customWidth="1"/>
    <col min="6" max="6" width="10.83203125" style="41"/>
  </cols>
  <sheetData>
    <row r="1" spans="1:90" x14ac:dyDescent="0.2">
      <c r="A1" s="36" t="s">
        <v>833</v>
      </c>
      <c r="B1" s="36" t="s">
        <v>2</v>
      </c>
      <c r="C1" s="36" t="s">
        <v>832</v>
      </c>
      <c r="D1" s="36" t="s">
        <v>834</v>
      </c>
      <c r="E1" s="36" t="s">
        <v>835</v>
      </c>
      <c r="F1" s="40" t="s">
        <v>836</v>
      </c>
      <c r="I1" s="36" t="s">
        <v>960</v>
      </c>
    </row>
    <row r="2" spans="1:90" x14ac:dyDescent="0.2">
      <c r="A2" s="48" t="s">
        <v>837</v>
      </c>
      <c r="B2" s="50">
        <v>1940</v>
      </c>
      <c r="C2" s="48">
        <v>12</v>
      </c>
      <c r="D2" s="36" t="s">
        <v>838</v>
      </c>
      <c r="E2" s="48" t="s">
        <v>840</v>
      </c>
      <c r="F2" s="49">
        <v>1</v>
      </c>
      <c r="I2" t="s">
        <v>840</v>
      </c>
      <c r="J2">
        <v>1</v>
      </c>
      <c r="K2">
        <v>2</v>
      </c>
      <c r="L2">
        <v>3</v>
      </c>
      <c r="M2">
        <v>3</v>
      </c>
      <c r="N2">
        <v>3</v>
      </c>
      <c r="O2">
        <v>3</v>
      </c>
      <c r="P2">
        <v>3</v>
      </c>
      <c r="Q2">
        <v>3</v>
      </c>
      <c r="R2">
        <v>4</v>
      </c>
      <c r="S2" s="38">
        <v>5</v>
      </c>
      <c r="T2" s="38">
        <v>7</v>
      </c>
      <c r="U2" s="38">
        <v>7</v>
      </c>
      <c r="V2" s="38">
        <v>7</v>
      </c>
      <c r="W2" s="38">
        <v>7</v>
      </c>
      <c r="X2" s="38">
        <v>7</v>
      </c>
      <c r="Y2" s="38">
        <v>7</v>
      </c>
      <c r="Z2" s="38">
        <v>7</v>
      </c>
      <c r="AA2" s="38">
        <v>7</v>
      </c>
      <c r="AB2" s="38">
        <v>7</v>
      </c>
      <c r="AC2" s="38">
        <v>7</v>
      </c>
      <c r="AD2" s="38">
        <v>7</v>
      </c>
      <c r="AE2" s="38">
        <v>7</v>
      </c>
      <c r="AF2" s="38">
        <v>7</v>
      </c>
      <c r="AG2" s="38">
        <v>7</v>
      </c>
      <c r="AH2" s="38">
        <v>7</v>
      </c>
      <c r="AI2" s="38">
        <v>8</v>
      </c>
      <c r="AJ2" s="38">
        <v>8</v>
      </c>
      <c r="AK2" s="38">
        <v>8</v>
      </c>
      <c r="AL2" s="38">
        <v>8</v>
      </c>
      <c r="AM2" s="38">
        <v>8</v>
      </c>
      <c r="AN2" s="38">
        <v>8</v>
      </c>
      <c r="AO2" s="38">
        <v>9</v>
      </c>
      <c r="AP2" s="38">
        <v>10</v>
      </c>
      <c r="AQ2" s="38">
        <v>10</v>
      </c>
      <c r="AR2" s="38">
        <v>10</v>
      </c>
      <c r="AS2" s="38">
        <v>10</v>
      </c>
      <c r="AT2" s="38">
        <v>10</v>
      </c>
      <c r="AU2" s="38">
        <v>10</v>
      </c>
      <c r="AV2" s="38">
        <v>10</v>
      </c>
      <c r="AW2" s="38">
        <v>10</v>
      </c>
      <c r="AX2" s="38">
        <v>10</v>
      </c>
      <c r="AY2" s="38">
        <v>10</v>
      </c>
      <c r="AZ2" s="38">
        <v>10</v>
      </c>
      <c r="BA2" s="38">
        <v>10</v>
      </c>
      <c r="BB2" s="38">
        <v>10</v>
      </c>
      <c r="BC2" s="38">
        <v>10</v>
      </c>
      <c r="BD2" s="38">
        <v>10</v>
      </c>
      <c r="BE2" s="38">
        <v>12</v>
      </c>
      <c r="BF2" s="38">
        <v>14</v>
      </c>
      <c r="BG2" s="38">
        <v>16</v>
      </c>
      <c r="BH2" s="38">
        <v>16</v>
      </c>
      <c r="BI2" s="38">
        <v>17</v>
      </c>
      <c r="BJ2" s="38">
        <v>19</v>
      </c>
      <c r="BK2" s="38">
        <v>19</v>
      </c>
      <c r="BL2" s="38">
        <v>20</v>
      </c>
      <c r="BM2" s="38">
        <v>21</v>
      </c>
      <c r="BN2" s="38">
        <v>21</v>
      </c>
      <c r="BO2" s="38">
        <v>22</v>
      </c>
      <c r="BP2" s="38">
        <v>22</v>
      </c>
      <c r="BQ2" s="38">
        <v>22</v>
      </c>
      <c r="BR2" s="38">
        <v>22</v>
      </c>
      <c r="BS2" s="38">
        <v>22</v>
      </c>
      <c r="BT2" s="38">
        <v>23</v>
      </c>
      <c r="BU2" s="38">
        <v>24</v>
      </c>
      <c r="BV2" s="38">
        <v>24</v>
      </c>
      <c r="BW2" s="38">
        <v>24</v>
      </c>
      <c r="BX2" s="38">
        <v>24</v>
      </c>
      <c r="BY2" s="38">
        <v>24</v>
      </c>
      <c r="BZ2" s="38">
        <v>25</v>
      </c>
      <c r="CA2" s="38">
        <v>26</v>
      </c>
      <c r="CB2" s="38">
        <v>26</v>
      </c>
      <c r="CC2" s="38">
        <v>26</v>
      </c>
      <c r="CD2" s="38">
        <v>26</v>
      </c>
      <c r="CE2" s="38">
        <v>27</v>
      </c>
      <c r="CF2" s="38">
        <v>27</v>
      </c>
      <c r="CG2" s="38">
        <v>28</v>
      </c>
      <c r="CH2" s="38">
        <v>28</v>
      </c>
      <c r="CI2" s="38">
        <v>29</v>
      </c>
      <c r="CJ2" s="38">
        <v>29</v>
      </c>
      <c r="CK2" s="38">
        <v>29</v>
      </c>
      <c r="CL2" s="38">
        <v>29</v>
      </c>
    </row>
    <row r="3" spans="1:90" x14ac:dyDescent="0.2">
      <c r="A3" s="48"/>
      <c r="B3" s="50"/>
      <c r="C3" s="48"/>
      <c r="D3" s="36" t="s">
        <v>839</v>
      </c>
      <c r="E3" s="48"/>
      <c r="F3" s="49"/>
      <c r="I3" t="s">
        <v>981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 s="38">
        <v>0</v>
      </c>
      <c r="T3" s="38">
        <v>0</v>
      </c>
      <c r="U3" s="38">
        <v>0</v>
      </c>
      <c r="V3" s="38">
        <v>0</v>
      </c>
      <c r="W3" s="38">
        <v>0</v>
      </c>
      <c r="X3" s="38">
        <v>0</v>
      </c>
      <c r="Y3" s="38">
        <v>0</v>
      </c>
      <c r="Z3" s="38">
        <v>0</v>
      </c>
      <c r="AA3" s="38">
        <v>0</v>
      </c>
      <c r="AB3" s="38">
        <v>0</v>
      </c>
      <c r="AC3" s="38">
        <v>0</v>
      </c>
      <c r="AD3" s="38">
        <v>0</v>
      </c>
      <c r="AE3" s="38">
        <v>0</v>
      </c>
      <c r="AF3" s="38">
        <v>0</v>
      </c>
      <c r="AG3" s="38">
        <v>0</v>
      </c>
      <c r="AH3" s="38">
        <v>0</v>
      </c>
      <c r="AI3" s="38">
        <v>0</v>
      </c>
      <c r="AJ3" s="38">
        <v>0</v>
      </c>
      <c r="AK3" s="38">
        <v>0</v>
      </c>
      <c r="AL3" s="38">
        <v>0</v>
      </c>
      <c r="AM3" s="38">
        <v>1</v>
      </c>
      <c r="AN3" s="38">
        <v>1</v>
      </c>
      <c r="AO3" s="38">
        <v>2</v>
      </c>
      <c r="AP3" s="38">
        <v>3</v>
      </c>
      <c r="AQ3" s="38">
        <v>4</v>
      </c>
      <c r="AR3" s="38">
        <v>4</v>
      </c>
      <c r="AS3" s="38">
        <v>4</v>
      </c>
      <c r="AT3" s="38">
        <v>4</v>
      </c>
      <c r="AU3" s="38">
        <v>4</v>
      </c>
      <c r="AV3" s="38">
        <v>5</v>
      </c>
      <c r="AW3" s="38">
        <v>5</v>
      </c>
      <c r="AX3" s="38">
        <v>5</v>
      </c>
      <c r="AY3" s="38">
        <v>5</v>
      </c>
      <c r="AZ3" s="38">
        <v>5</v>
      </c>
      <c r="BA3" s="38">
        <v>5</v>
      </c>
      <c r="BB3" s="38">
        <v>5</v>
      </c>
      <c r="BC3" s="38">
        <v>5</v>
      </c>
      <c r="BD3" s="38">
        <v>5</v>
      </c>
      <c r="BE3" s="38">
        <v>5</v>
      </c>
      <c r="BF3" s="38">
        <v>5</v>
      </c>
      <c r="BG3" s="38">
        <v>5</v>
      </c>
      <c r="BH3" s="38">
        <v>5</v>
      </c>
      <c r="BI3" s="38">
        <v>5</v>
      </c>
      <c r="BJ3" s="38">
        <v>5</v>
      </c>
      <c r="BK3" s="38">
        <v>5</v>
      </c>
      <c r="BL3" s="38">
        <v>5</v>
      </c>
      <c r="BM3" s="38">
        <v>5</v>
      </c>
      <c r="BN3" s="38">
        <v>6</v>
      </c>
      <c r="BO3" s="38">
        <v>6</v>
      </c>
      <c r="BP3" s="38">
        <v>6</v>
      </c>
      <c r="BQ3" s="38">
        <v>6</v>
      </c>
      <c r="BR3" s="38">
        <v>6</v>
      </c>
      <c r="BS3" s="38">
        <v>6</v>
      </c>
      <c r="BT3" s="38">
        <v>6</v>
      </c>
      <c r="BU3" s="38">
        <v>7</v>
      </c>
      <c r="BV3" s="38">
        <v>7</v>
      </c>
      <c r="BW3" s="38">
        <v>7</v>
      </c>
      <c r="BX3" s="38">
        <v>7</v>
      </c>
      <c r="BY3" s="38">
        <v>8</v>
      </c>
      <c r="BZ3" s="38">
        <v>10</v>
      </c>
      <c r="CA3" s="38">
        <v>10</v>
      </c>
      <c r="CB3" s="38">
        <v>10</v>
      </c>
      <c r="CC3" s="38">
        <v>10</v>
      </c>
      <c r="CD3" s="38">
        <v>10</v>
      </c>
      <c r="CE3" s="38">
        <v>11</v>
      </c>
      <c r="CF3" s="38">
        <v>11</v>
      </c>
      <c r="CG3" s="38">
        <v>11</v>
      </c>
      <c r="CH3" s="38">
        <v>11</v>
      </c>
      <c r="CI3" s="38">
        <v>11</v>
      </c>
      <c r="CJ3" s="38">
        <v>11</v>
      </c>
      <c r="CK3" s="38">
        <v>11</v>
      </c>
      <c r="CL3" s="38">
        <v>11</v>
      </c>
    </row>
    <row r="4" spans="1:90" x14ac:dyDescent="0.2">
      <c r="A4" s="48" t="s">
        <v>841</v>
      </c>
      <c r="B4" s="50">
        <v>1941</v>
      </c>
      <c r="C4" s="48">
        <v>17</v>
      </c>
      <c r="D4" s="36" t="s">
        <v>842</v>
      </c>
      <c r="E4" s="48" t="s">
        <v>840</v>
      </c>
      <c r="F4" s="49">
        <v>0.88</v>
      </c>
      <c r="I4" t="s">
        <v>903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 s="38">
        <v>0</v>
      </c>
      <c r="T4" s="38">
        <v>0</v>
      </c>
      <c r="U4" s="38">
        <v>0</v>
      </c>
      <c r="V4" s="38">
        <v>0</v>
      </c>
      <c r="W4" s="38">
        <v>0</v>
      </c>
      <c r="X4" s="38">
        <v>0</v>
      </c>
      <c r="Y4" s="38">
        <v>0</v>
      </c>
      <c r="Z4" s="38">
        <v>0</v>
      </c>
      <c r="AA4" s="38">
        <v>0</v>
      </c>
      <c r="AB4" s="38">
        <v>0</v>
      </c>
      <c r="AC4" s="38">
        <v>0</v>
      </c>
      <c r="AD4" s="38">
        <v>0</v>
      </c>
      <c r="AE4" s="38">
        <v>0</v>
      </c>
      <c r="AF4" s="38">
        <v>0</v>
      </c>
      <c r="AG4" s="38">
        <v>0</v>
      </c>
      <c r="AH4" s="38">
        <v>0</v>
      </c>
      <c r="AI4" s="38">
        <v>0</v>
      </c>
      <c r="AJ4" s="38">
        <v>0</v>
      </c>
      <c r="AK4" s="38">
        <v>0</v>
      </c>
      <c r="AL4" s="38">
        <v>0</v>
      </c>
      <c r="AM4" s="38">
        <v>0</v>
      </c>
      <c r="AN4" s="38">
        <v>0</v>
      </c>
      <c r="AO4" s="38">
        <v>0</v>
      </c>
      <c r="AP4" s="38">
        <v>0</v>
      </c>
      <c r="AQ4" s="38">
        <v>0</v>
      </c>
      <c r="AR4" s="38">
        <v>0</v>
      </c>
      <c r="AS4" s="38">
        <v>0</v>
      </c>
      <c r="AT4" s="38">
        <v>0</v>
      </c>
      <c r="AU4" s="38">
        <v>0</v>
      </c>
      <c r="AV4" s="38">
        <v>0</v>
      </c>
      <c r="AW4" s="38">
        <v>0</v>
      </c>
      <c r="AX4" s="38">
        <v>0</v>
      </c>
      <c r="AY4" s="38">
        <v>0</v>
      </c>
      <c r="AZ4" s="38">
        <v>0</v>
      </c>
      <c r="BA4" s="38">
        <v>0</v>
      </c>
      <c r="BB4" s="38">
        <v>0</v>
      </c>
      <c r="BC4" s="38">
        <v>0</v>
      </c>
      <c r="BD4" s="38">
        <v>0</v>
      </c>
      <c r="BE4" s="38">
        <v>0</v>
      </c>
      <c r="BF4" s="38">
        <v>0</v>
      </c>
      <c r="BG4" s="38">
        <v>0</v>
      </c>
      <c r="BH4" s="38">
        <v>0</v>
      </c>
      <c r="BI4" s="38">
        <v>0</v>
      </c>
      <c r="BJ4" s="38">
        <v>0</v>
      </c>
      <c r="BK4" s="38">
        <v>0</v>
      </c>
      <c r="BL4" s="38">
        <v>1</v>
      </c>
      <c r="BM4" s="38">
        <v>1</v>
      </c>
      <c r="BN4" s="38">
        <v>1</v>
      </c>
      <c r="BO4" s="38">
        <v>1</v>
      </c>
      <c r="BP4" s="38">
        <v>1</v>
      </c>
      <c r="BQ4" s="38">
        <v>1</v>
      </c>
      <c r="BR4" s="38">
        <v>1</v>
      </c>
      <c r="BS4" s="38">
        <v>1</v>
      </c>
      <c r="BT4" s="38">
        <v>1</v>
      </c>
      <c r="BU4" s="38">
        <v>1</v>
      </c>
      <c r="BV4" s="38">
        <v>1</v>
      </c>
      <c r="BW4" s="38">
        <v>1</v>
      </c>
      <c r="BX4" s="38">
        <v>1</v>
      </c>
      <c r="BY4" s="38">
        <v>1</v>
      </c>
      <c r="BZ4" s="38">
        <v>1</v>
      </c>
      <c r="CA4" s="38">
        <v>1</v>
      </c>
      <c r="CB4" s="38">
        <v>1</v>
      </c>
      <c r="CC4" s="38">
        <v>1</v>
      </c>
      <c r="CD4" s="38">
        <v>1</v>
      </c>
      <c r="CE4" s="38">
        <v>1</v>
      </c>
      <c r="CF4" s="38">
        <v>1</v>
      </c>
      <c r="CG4" s="38">
        <v>1</v>
      </c>
      <c r="CH4" s="38">
        <v>1</v>
      </c>
      <c r="CI4" s="38">
        <v>1</v>
      </c>
      <c r="CJ4" s="38">
        <v>1</v>
      </c>
      <c r="CK4" s="38">
        <v>1</v>
      </c>
      <c r="CL4" s="38">
        <v>1</v>
      </c>
    </row>
    <row r="5" spans="1:90" x14ac:dyDescent="0.2">
      <c r="A5" s="48"/>
      <c r="B5" s="50"/>
      <c r="C5" s="48"/>
      <c r="D5" s="36" t="s">
        <v>843</v>
      </c>
      <c r="E5" s="48"/>
      <c r="F5" s="49"/>
      <c r="I5" t="s">
        <v>970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 s="38">
        <v>0</v>
      </c>
      <c r="T5" s="38">
        <v>0</v>
      </c>
      <c r="U5" s="38">
        <v>0</v>
      </c>
      <c r="V5" s="38">
        <v>0</v>
      </c>
      <c r="W5" s="38">
        <v>0</v>
      </c>
      <c r="X5" s="38">
        <v>0</v>
      </c>
      <c r="Y5" s="38">
        <v>0</v>
      </c>
      <c r="Z5" s="38">
        <v>0</v>
      </c>
      <c r="AA5" s="38">
        <v>0</v>
      </c>
      <c r="AB5" s="38">
        <v>0</v>
      </c>
      <c r="AC5" s="38">
        <v>0</v>
      </c>
      <c r="AD5" s="38">
        <v>0</v>
      </c>
      <c r="AE5" s="38">
        <v>0</v>
      </c>
      <c r="AF5" s="38">
        <v>0</v>
      </c>
      <c r="AG5" s="38">
        <v>0</v>
      </c>
      <c r="AH5" s="38">
        <v>0</v>
      </c>
      <c r="AI5" s="38">
        <v>0</v>
      </c>
      <c r="AJ5" s="38">
        <v>0</v>
      </c>
      <c r="AK5" s="38">
        <v>0</v>
      </c>
      <c r="AL5" s="38">
        <v>0</v>
      </c>
      <c r="AM5" s="38">
        <v>0</v>
      </c>
      <c r="AN5" s="38">
        <v>0</v>
      </c>
      <c r="AO5" s="38">
        <v>0</v>
      </c>
      <c r="AP5" s="38">
        <v>0</v>
      </c>
      <c r="AQ5" s="38">
        <v>0</v>
      </c>
      <c r="AR5" s="38">
        <v>0</v>
      </c>
      <c r="AS5" s="38">
        <v>0</v>
      </c>
      <c r="AT5" s="38">
        <v>0</v>
      </c>
      <c r="AU5" s="38">
        <v>0</v>
      </c>
      <c r="AV5" s="38">
        <v>0</v>
      </c>
      <c r="AW5" s="38">
        <v>0</v>
      </c>
      <c r="AX5" s="38">
        <v>0</v>
      </c>
      <c r="AY5" s="38">
        <v>0</v>
      </c>
      <c r="AZ5" s="38">
        <v>0</v>
      </c>
      <c r="BA5" s="38">
        <v>0</v>
      </c>
      <c r="BB5" s="38">
        <v>0</v>
      </c>
      <c r="BC5" s="38">
        <v>0</v>
      </c>
      <c r="BD5" s="38">
        <v>0</v>
      </c>
      <c r="BE5" s="38">
        <v>0</v>
      </c>
      <c r="BF5" s="38">
        <v>0</v>
      </c>
      <c r="BG5" s="38">
        <v>0</v>
      </c>
      <c r="BH5" s="38">
        <v>0</v>
      </c>
      <c r="BI5" s="38">
        <v>0</v>
      </c>
      <c r="BJ5" s="38">
        <v>0</v>
      </c>
      <c r="BK5" s="38">
        <v>0</v>
      </c>
      <c r="BL5" s="38">
        <v>0</v>
      </c>
      <c r="BM5" s="38">
        <v>0</v>
      </c>
      <c r="BN5" s="38">
        <v>0</v>
      </c>
      <c r="BO5" s="38">
        <v>0</v>
      </c>
      <c r="BP5" s="38">
        <v>0</v>
      </c>
      <c r="BQ5" s="38">
        <v>0</v>
      </c>
      <c r="BR5" s="38">
        <v>0</v>
      </c>
      <c r="BS5" s="38">
        <v>0</v>
      </c>
      <c r="BT5" s="38">
        <v>1</v>
      </c>
      <c r="BU5" s="38">
        <v>1</v>
      </c>
      <c r="BV5" s="38">
        <v>1</v>
      </c>
      <c r="BW5" s="38">
        <v>1</v>
      </c>
      <c r="BX5" s="38">
        <v>1</v>
      </c>
      <c r="BY5" s="38">
        <v>1</v>
      </c>
      <c r="BZ5" s="38">
        <v>1</v>
      </c>
      <c r="CA5" s="38">
        <v>1</v>
      </c>
      <c r="CB5" s="38">
        <v>1</v>
      </c>
      <c r="CC5" s="38">
        <v>1</v>
      </c>
      <c r="CD5" s="38">
        <v>1</v>
      </c>
      <c r="CE5" s="38">
        <v>1</v>
      </c>
      <c r="CF5" s="38">
        <v>1</v>
      </c>
      <c r="CG5" s="38">
        <v>1</v>
      </c>
      <c r="CH5" s="38">
        <v>1</v>
      </c>
      <c r="CI5" s="38">
        <v>1</v>
      </c>
      <c r="CJ5" s="38">
        <v>1</v>
      </c>
      <c r="CK5" s="38">
        <v>1</v>
      </c>
      <c r="CL5" s="38">
        <v>1</v>
      </c>
    </row>
    <row r="6" spans="1:90" x14ac:dyDescent="0.2">
      <c r="A6" s="36" t="s">
        <v>844</v>
      </c>
      <c r="B6" s="36">
        <v>1942</v>
      </c>
      <c r="C6" s="36">
        <v>34</v>
      </c>
      <c r="D6" s="36" t="s">
        <v>845</v>
      </c>
      <c r="E6" s="36" t="s">
        <v>840</v>
      </c>
      <c r="F6" s="40">
        <v>0.91</v>
      </c>
      <c r="G6" s="39">
        <f>AVERAGE(F2:F6)</f>
        <v>0.93</v>
      </c>
      <c r="I6" t="s">
        <v>753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 s="38">
        <v>0</v>
      </c>
      <c r="T6" s="38">
        <v>0</v>
      </c>
      <c r="U6" s="38">
        <v>0</v>
      </c>
      <c r="V6" s="38">
        <v>0</v>
      </c>
      <c r="W6" s="38">
        <v>0</v>
      </c>
      <c r="X6" s="38">
        <v>0</v>
      </c>
      <c r="Y6" s="38">
        <v>0</v>
      </c>
      <c r="Z6" s="38">
        <v>0</v>
      </c>
      <c r="AA6" s="38">
        <v>0</v>
      </c>
      <c r="AB6" s="38">
        <v>0</v>
      </c>
      <c r="AC6" s="38">
        <v>0</v>
      </c>
      <c r="AD6" s="38">
        <v>0</v>
      </c>
      <c r="AE6" s="38">
        <v>0</v>
      </c>
      <c r="AF6" s="38">
        <v>0</v>
      </c>
      <c r="AG6" s="38">
        <v>0</v>
      </c>
      <c r="AH6" s="38">
        <v>0</v>
      </c>
      <c r="AI6" s="38">
        <v>0</v>
      </c>
      <c r="AJ6" s="38">
        <v>0</v>
      </c>
      <c r="AK6" s="38">
        <v>0</v>
      </c>
      <c r="AL6" s="38">
        <v>0</v>
      </c>
      <c r="AM6" s="38">
        <v>0</v>
      </c>
      <c r="AN6" s="38">
        <v>0</v>
      </c>
      <c r="AO6" s="38">
        <v>0</v>
      </c>
      <c r="AP6" s="38">
        <v>0</v>
      </c>
      <c r="AQ6" s="38">
        <v>0</v>
      </c>
      <c r="AR6" s="38">
        <v>0</v>
      </c>
      <c r="AS6" s="38">
        <v>0</v>
      </c>
      <c r="AT6" s="38">
        <v>0</v>
      </c>
      <c r="AU6" s="38">
        <v>0</v>
      </c>
      <c r="AV6" s="38">
        <v>0</v>
      </c>
      <c r="AW6" s="38">
        <v>0</v>
      </c>
      <c r="AX6" s="38">
        <v>0</v>
      </c>
      <c r="AY6" s="38">
        <v>0</v>
      </c>
      <c r="AZ6" s="38">
        <v>0</v>
      </c>
      <c r="BA6" s="38">
        <v>0</v>
      </c>
      <c r="BB6" s="38">
        <v>0</v>
      </c>
      <c r="BC6" s="38">
        <v>0</v>
      </c>
      <c r="BD6" s="38">
        <v>0</v>
      </c>
      <c r="BE6" s="38">
        <v>0</v>
      </c>
      <c r="BF6" s="38">
        <v>0</v>
      </c>
      <c r="BG6" s="38">
        <v>0</v>
      </c>
      <c r="BH6" s="38">
        <v>0</v>
      </c>
      <c r="BI6" s="38">
        <v>0</v>
      </c>
      <c r="BJ6" s="38">
        <v>0</v>
      </c>
      <c r="BK6" s="38">
        <v>0</v>
      </c>
      <c r="BL6" s="38">
        <v>0</v>
      </c>
      <c r="BM6" s="38">
        <v>0</v>
      </c>
      <c r="BN6" s="38">
        <v>0</v>
      </c>
      <c r="BO6" s="38">
        <v>0</v>
      </c>
      <c r="BP6" s="38">
        <v>0</v>
      </c>
      <c r="BQ6" s="38">
        <v>0</v>
      </c>
      <c r="BR6" s="38">
        <v>0</v>
      </c>
      <c r="BS6" s="38">
        <v>0</v>
      </c>
      <c r="BT6" s="38">
        <v>0</v>
      </c>
      <c r="BU6" s="38">
        <v>0</v>
      </c>
      <c r="BV6" s="38">
        <v>0</v>
      </c>
      <c r="BW6" s="38">
        <v>0</v>
      </c>
      <c r="BX6" s="38">
        <v>0</v>
      </c>
      <c r="BY6" s="38">
        <v>0</v>
      </c>
      <c r="BZ6" s="38">
        <v>0</v>
      </c>
      <c r="CA6" s="38">
        <v>0</v>
      </c>
      <c r="CB6" s="38">
        <v>0</v>
      </c>
      <c r="CC6" s="38">
        <v>0</v>
      </c>
      <c r="CD6" s="38">
        <v>1</v>
      </c>
      <c r="CE6" s="38">
        <v>1</v>
      </c>
      <c r="CF6" s="38">
        <v>1</v>
      </c>
      <c r="CG6" s="38">
        <v>2</v>
      </c>
      <c r="CH6" s="38">
        <v>2</v>
      </c>
      <c r="CI6" s="38">
        <v>2</v>
      </c>
      <c r="CJ6" s="38">
        <v>2</v>
      </c>
      <c r="CK6" s="38">
        <v>2</v>
      </c>
      <c r="CL6" s="38">
        <v>2</v>
      </c>
    </row>
    <row r="7" spans="1:90" x14ac:dyDescent="0.2">
      <c r="A7" s="48" t="s">
        <v>846</v>
      </c>
      <c r="B7" s="50">
        <v>1948</v>
      </c>
      <c r="C7" s="48">
        <v>48</v>
      </c>
      <c r="D7" s="36" t="s">
        <v>847</v>
      </c>
      <c r="E7" s="48" t="s">
        <v>840</v>
      </c>
      <c r="F7" s="49">
        <v>0.67</v>
      </c>
      <c r="I7" t="s">
        <v>953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  <c r="AF7" s="38">
        <v>0</v>
      </c>
      <c r="AG7" s="38">
        <v>0</v>
      </c>
      <c r="AH7" s="38">
        <v>0</v>
      </c>
      <c r="AI7" s="38">
        <v>0</v>
      </c>
      <c r="AJ7" s="38">
        <v>0</v>
      </c>
      <c r="AK7" s="38">
        <v>0</v>
      </c>
      <c r="AL7" s="38">
        <v>0</v>
      </c>
      <c r="AM7" s="38">
        <v>0</v>
      </c>
      <c r="AN7" s="38">
        <v>0</v>
      </c>
      <c r="AO7" s="38">
        <v>0</v>
      </c>
      <c r="AP7" s="38">
        <v>0</v>
      </c>
      <c r="AQ7" s="38">
        <v>0</v>
      </c>
      <c r="AR7" s="38">
        <v>0</v>
      </c>
      <c r="AS7" s="38">
        <v>0</v>
      </c>
      <c r="AT7" s="38">
        <v>0</v>
      </c>
      <c r="AU7" s="38">
        <v>0</v>
      </c>
      <c r="AV7" s="38">
        <v>0</v>
      </c>
      <c r="AW7" s="38">
        <v>0</v>
      </c>
      <c r="AX7" s="38">
        <v>0</v>
      </c>
      <c r="AY7" s="38">
        <v>0</v>
      </c>
      <c r="AZ7" s="38">
        <v>0</v>
      </c>
      <c r="BA7" s="38">
        <v>0</v>
      </c>
      <c r="BB7" s="38">
        <v>0</v>
      </c>
      <c r="BC7" s="38">
        <v>0</v>
      </c>
      <c r="BD7" s="38">
        <v>0</v>
      </c>
      <c r="BE7" s="38">
        <v>0</v>
      </c>
      <c r="BF7" s="38">
        <v>0</v>
      </c>
      <c r="BG7" s="38">
        <v>0</v>
      </c>
      <c r="BH7" s="38">
        <v>0</v>
      </c>
      <c r="BI7" s="38">
        <v>0</v>
      </c>
      <c r="BJ7" s="38">
        <v>0</v>
      </c>
      <c r="BK7" s="38">
        <v>0</v>
      </c>
      <c r="BL7" s="38">
        <v>0</v>
      </c>
      <c r="BM7" s="38">
        <v>0</v>
      </c>
      <c r="BN7" s="38">
        <v>0</v>
      </c>
      <c r="BO7" s="38">
        <v>0</v>
      </c>
      <c r="BP7" s="38">
        <v>0</v>
      </c>
      <c r="BQ7" s="38">
        <v>0</v>
      </c>
      <c r="BR7" s="38">
        <v>0</v>
      </c>
      <c r="BS7" s="38">
        <v>0</v>
      </c>
      <c r="BT7" s="38">
        <v>0</v>
      </c>
      <c r="BU7" s="38">
        <v>0</v>
      </c>
      <c r="BV7" s="38">
        <v>0</v>
      </c>
      <c r="BW7" s="38">
        <v>0</v>
      </c>
      <c r="BX7" s="38">
        <v>0</v>
      </c>
      <c r="BY7" s="38">
        <v>0</v>
      </c>
      <c r="BZ7" s="38">
        <v>0</v>
      </c>
      <c r="CA7" s="38">
        <v>0</v>
      </c>
      <c r="CB7" s="38">
        <v>0</v>
      </c>
      <c r="CC7" s="38">
        <v>0</v>
      </c>
      <c r="CD7" s="38">
        <v>0</v>
      </c>
      <c r="CE7" s="38">
        <v>0</v>
      </c>
      <c r="CF7" s="38">
        <v>0</v>
      </c>
      <c r="CG7" s="38">
        <v>0</v>
      </c>
      <c r="CH7" s="38">
        <v>1</v>
      </c>
      <c r="CI7" s="38">
        <v>2</v>
      </c>
      <c r="CJ7" s="38">
        <v>4</v>
      </c>
      <c r="CK7" s="38">
        <v>4</v>
      </c>
      <c r="CL7" s="38">
        <v>5</v>
      </c>
    </row>
    <row r="8" spans="1:90" x14ac:dyDescent="0.2">
      <c r="A8" s="48"/>
      <c r="B8" s="50"/>
      <c r="C8" s="48"/>
      <c r="D8" s="36" t="s">
        <v>848</v>
      </c>
      <c r="E8" s="48"/>
      <c r="F8" s="49"/>
      <c r="I8" t="s">
        <v>662</v>
      </c>
      <c r="J8">
        <f>SUM(J2:J7)</f>
        <v>1</v>
      </c>
      <c r="K8">
        <f t="shared" ref="K8:BV8" si="0">SUM(K2:K7)</f>
        <v>2</v>
      </c>
      <c r="L8">
        <f t="shared" si="0"/>
        <v>3</v>
      </c>
      <c r="M8">
        <f t="shared" si="0"/>
        <v>3</v>
      </c>
      <c r="N8">
        <f t="shared" si="0"/>
        <v>3</v>
      </c>
      <c r="O8">
        <f t="shared" si="0"/>
        <v>3</v>
      </c>
      <c r="P8">
        <f t="shared" si="0"/>
        <v>3</v>
      </c>
      <c r="Q8">
        <f t="shared" si="0"/>
        <v>3</v>
      </c>
      <c r="R8">
        <f t="shared" si="0"/>
        <v>4</v>
      </c>
      <c r="S8">
        <f t="shared" si="0"/>
        <v>5</v>
      </c>
      <c r="T8">
        <f t="shared" si="0"/>
        <v>7</v>
      </c>
      <c r="U8">
        <f t="shared" si="0"/>
        <v>7</v>
      </c>
      <c r="V8">
        <f t="shared" si="0"/>
        <v>7</v>
      </c>
      <c r="W8">
        <f t="shared" si="0"/>
        <v>7</v>
      </c>
      <c r="X8">
        <f t="shared" si="0"/>
        <v>7</v>
      </c>
      <c r="Y8">
        <f t="shared" si="0"/>
        <v>7</v>
      </c>
      <c r="Z8">
        <f t="shared" si="0"/>
        <v>7</v>
      </c>
      <c r="AA8">
        <f t="shared" si="0"/>
        <v>7</v>
      </c>
      <c r="AB8">
        <f t="shared" si="0"/>
        <v>7</v>
      </c>
      <c r="AC8">
        <f t="shared" si="0"/>
        <v>7</v>
      </c>
      <c r="AD8">
        <f t="shared" si="0"/>
        <v>7</v>
      </c>
      <c r="AE8">
        <f t="shared" si="0"/>
        <v>7</v>
      </c>
      <c r="AF8">
        <f t="shared" si="0"/>
        <v>7</v>
      </c>
      <c r="AG8">
        <f t="shared" si="0"/>
        <v>7</v>
      </c>
      <c r="AH8">
        <f t="shared" si="0"/>
        <v>7</v>
      </c>
      <c r="AI8">
        <f t="shared" si="0"/>
        <v>8</v>
      </c>
      <c r="AJ8">
        <f t="shared" si="0"/>
        <v>8</v>
      </c>
      <c r="AK8">
        <f t="shared" si="0"/>
        <v>8</v>
      </c>
      <c r="AL8">
        <f t="shared" si="0"/>
        <v>8</v>
      </c>
      <c r="AM8">
        <f t="shared" si="0"/>
        <v>9</v>
      </c>
      <c r="AN8">
        <f t="shared" si="0"/>
        <v>9</v>
      </c>
      <c r="AO8">
        <f t="shared" si="0"/>
        <v>11</v>
      </c>
      <c r="AP8">
        <f t="shared" si="0"/>
        <v>13</v>
      </c>
      <c r="AQ8">
        <f t="shared" si="0"/>
        <v>14</v>
      </c>
      <c r="AR8">
        <f t="shared" si="0"/>
        <v>14</v>
      </c>
      <c r="AS8">
        <f t="shared" si="0"/>
        <v>14</v>
      </c>
      <c r="AT8">
        <f t="shared" si="0"/>
        <v>14</v>
      </c>
      <c r="AU8">
        <f t="shared" si="0"/>
        <v>14</v>
      </c>
      <c r="AV8">
        <f t="shared" si="0"/>
        <v>15</v>
      </c>
      <c r="AW8">
        <f t="shared" si="0"/>
        <v>15</v>
      </c>
      <c r="AX8">
        <f t="shared" si="0"/>
        <v>15</v>
      </c>
      <c r="AY8">
        <f t="shared" si="0"/>
        <v>15</v>
      </c>
      <c r="AZ8">
        <f t="shared" si="0"/>
        <v>15</v>
      </c>
      <c r="BA8">
        <f t="shared" si="0"/>
        <v>15</v>
      </c>
      <c r="BB8">
        <f t="shared" si="0"/>
        <v>15</v>
      </c>
      <c r="BC8">
        <f t="shared" si="0"/>
        <v>15</v>
      </c>
      <c r="BD8">
        <f t="shared" si="0"/>
        <v>15</v>
      </c>
      <c r="BE8">
        <f t="shared" si="0"/>
        <v>17</v>
      </c>
      <c r="BF8">
        <f t="shared" si="0"/>
        <v>19</v>
      </c>
      <c r="BG8">
        <f t="shared" si="0"/>
        <v>21</v>
      </c>
      <c r="BH8">
        <f t="shared" si="0"/>
        <v>21</v>
      </c>
      <c r="BI8">
        <f t="shared" si="0"/>
        <v>22</v>
      </c>
      <c r="BJ8">
        <f t="shared" si="0"/>
        <v>24</v>
      </c>
      <c r="BK8">
        <f t="shared" si="0"/>
        <v>24</v>
      </c>
      <c r="BL8">
        <f t="shared" si="0"/>
        <v>26</v>
      </c>
      <c r="BM8">
        <f t="shared" si="0"/>
        <v>27</v>
      </c>
      <c r="BN8">
        <f t="shared" si="0"/>
        <v>28</v>
      </c>
      <c r="BO8">
        <f t="shared" si="0"/>
        <v>29</v>
      </c>
      <c r="BP8">
        <f t="shared" si="0"/>
        <v>29</v>
      </c>
      <c r="BQ8">
        <f t="shared" si="0"/>
        <v>29</v>
      </c>
      <c r="BR8">
        <f t="shared" si="0"/>
        <v>29</v>
      </c>
      <c r="BS8">
        <f t="shared" si="0"/>
        <v>29</v>
      </c>
      <c r="BT8">
        <f t="shared" si="0"/>
        <v>31</v>
      </c>
      <c r="BU8">
        <f t="shared" si="0"/>
        <v>33</v>
      </c>
      <c r="BV8">
        <f t="shared" si="0"/>
        <v>33</v>
      </c>
      <c r="BW8">
        <f t="shared" ref="BW8:CL8" si="1">SUM(BW2:BW7)</f>
        <v>33</v>
      </c>
      <c r="BX8">
        <f t="shared" si="1"/>
        <v>33</v>
      </c>
      <c r="BY8">
        <f t="shared" si="1"/>
        <v>34</v>
      </c>
      <c r="BZ8">
        <f t="shared" si="1"/>
        <v>37</v>
      </c>
      <c r="CA8">
        <f t="shared" si="1"/>
        <v>38</v>
      </c>
      <c r="CB8">
        <f t="shared" si="1"/>
        <v>38</v>
      </c>
      <c r="CC8">
        <f t="shared" si="1"/>
        <v>38</v>
      </c>
      <c r="CD8">
        <f t="shared" si="1"/>
        <v>39</v>
      </c>
      <c r="CE8">
        <f t="shared" si="1"/>
        <v>41</v>
      </c>
      <c r="CF8">
        <f t="shared" si="1"/>
        <v>41</v>
      </c>
      <c r="CG8">
        <f t="shared" si="1"/>
        <v>43</v>
      </c>
      <c r="CH8">
        <f t="shared" si="1"/>
        <v>44</v>
      </c>
      <c r="CI8">
        <f t="shared" si="1"/>
        <v>46</v>
      </c>
      <c r="CJ8">
        <f t="shared" si="1"/>
        <v>48</v>
      </c>
      <c r="CK8">
        <f t="shared" si="1"/>
        <v>48</v>
      </c>
      <c r="CL8">
        <f t="shared" si="1"/>
        <v>49</v>
      </c>
    </row>
    <row r="9" spans="1:90" x14ac:dyDescent="0.2">
      <c r="A9" s="48" t="s">
        <v>849</v>
      </c>
      <c r="B9" s="50">
        <v>1949</v>
      </c>
      <c r="C9" s="48">
        <v>20</v>
      </c>
      <c r="D9" s="36" t="s">
        <v>850</v>
      </c>
      <c r="E9" s="48" t="s">
        <v>840</v>
      </c>
      <c r="F9" s="49">
        <v>0.84</v>
      </c>
      <c r="I9" t="s">
        <v>961</v>
      </c>
      <c r="J9">
        <v>1940</v>
      </c>
      <c r="T9">
        <v>1950</v>
      </c>
      <c r="AD9">
        <v>1960</v>
      </c>
      <c r="AN9">
        <v>1970</v>
      </c>
      <c r="AX9">
        <v>1980</v>
      </c>
      <c r="BH9">
        <v>1990</v>
      </c>
      <c r="BR9">
        <v>2000</v>
      </c>
      <c r="CB9">
        <v>2010</v>
      </c>
      <c r="CL9">
        <v>2020</v>
      </c>
    </row>
    <row r="10" spans="1:90" x14ac:dyDescent="0.2">
      <c r="A10" s="48"/>
      <c r="B10" s="50"/>
      <c r="C10" s="48"/>
      <c r="D10" s="36" t="s">
        <v>851</v>
      </c>
      <c r="E10" s="48"/>
      <c r="F10" s="49"/>
    </row>
    <row r="11" spans="1:90" x14ac:dyDescent="0.2">
      <c r="A11" s="48"/>
      <c r="B11" s="50"/>
      <c r="C11" s="48"/>
      <c r="D11" s="36" t="s">
        <v>852</v>
      </c>
      <c r="E11" s="48"/>
      <c r="F11" s="49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</row>
    <row r="12" spans="1:90" x14ac:dyDescent="0.2">
      <c r="A12" s="48"/>
      <c r="B12" s="50"/>
      <c r="C12" s="48"/>
      <c r="D12" s="36" t="s">
        <v>853</v>
      </c>
      <c r="E12" s="48"/>
      <c r="F12" s="49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</row>
    <row r="13" spans="1:90" x14ac:dyDescent="0.2">
      <c r="A13" s="36" t="s">
        <v>854</v>
      </c>
      <c r="B13" s="36">
        <v>1950</v>
      </c>
      <c r="C13" s="36">
        <v>124</v>
      </c>
      <c r="D13" s="36" t="s">
        <v>855</v>
      </c>
      <c r="E13" s="36" t="s">
        <v>840</v>
      </c>
      <c r="F13" s="40" t="s">
        <v>856</v>
      </c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</row>
    <row r="14" spans="1:90" x14ac:dyDescent="0.2">
      <c r="A14" s="36" t="s">
        <v>857</v>
      </c>
      <c r="B14" s="36">
        <v>1950</v>
      </c>
      <c r="C14" s="36">
        <v>59</v>
      </c>
      <c r="D14" s="36" t="s">
        <v>858</v>
      </c>
      <c r="E14" s="36" t="s">
        <v>840</v>
      </c>
      <c r="F14" s="40" t="s">
        <v>856</v>
      </c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</row>
    <row r="15" spans="1:90" x14ac:dyDescent="0.2">
      <c r="A15" s="36" t="s">
        <v>859</v>
      </c>
      <c r="B15" s="36">
        <v>1965</v>
      </c>
      <c r="C15" s="36">
        <v>6</v>
      </c>
      <c r="D15" s="36" t="s">
        <v>860</v>
      </c>
      <c r="E15" s="36" t="s">
        <v>840</v>
      </c>
      <c r="F15" s="40">
        <v>1</v>
      </c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</row>
    <row r="16" spans="1:90" x14ac:dyDescent="0.2">
      <c r="A16" s="36" t="s">
        <v>861</v>
      </c>
      <c r="B16" s="36">
        <v>1969</v>
      </c>
      <c r="C16" s="36">
        <v>3</v>
      </c>
      <c r="D16" s="36" t="s">
        <v>862</v>
      </c>
      <c r="E16" s="36" t="s">
        <v>863</v>
      </c>
      <c r="F16" s="40">
        <v>1</v>
      </c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</row>
    <row r="17" spans="1:37" x14ac:dyDescent="0.2">
      <c r="A17" s="48" t="s">
        <v>864</v>
      </c>
      <c r="B17" s="50">
        <v>1971</v>
      </c>
      <c r="C17" s="48">
        <v>12</v>
      </c>
      <c r="D17" s="36" t="s">
        <v>865</v>
      </c>
      <c r="E17" s="48" t="s">
        <v>863</v>
      </c>
      <c r="F17" s="49">
        <v>0.67</v>
      </c>
    </row>
    <row r="18" spans="1:37" x14ac:dyDescent="0.2">
      <c r="A18" s="48"/>
      <c r="B18" s="50"/>
      <c r="C18" s="48"/>
      <c r="D18" s="36" t="s">
        <v>866</v>
      </c>
      <c r="E18" s="48"/>
      <c r="F18" s="49"/>
    </row>
    <row r="19" spans="1:37" x14ac:dyDescent="0.2">
      <c r="A19" s="48"/>
      <c r="B19" s="50"/>
      <c r="C19" s="48"/>
      <c r="D19" s="36" t="s">
        <v>867</v>
      </c>
      <c r="E19" s="48"/>
      <c r="F19" s="49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</row>
    <row r="20" spans="1:37" x14ac:dyDescent="0.2">
      <c r="A20" s="48"/>
      <c r="B20" s="50"/>
      <c r="C20" s="48"/>
      <c r="D20" s="36" t="s">
        <v>852</v>
      </c>
      <c r="E20" s="48"/>
      <c r="F20" s="49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</row>
    <row r="21" spans="1:37" x14ac:dyDescent="0.2">
      <c r="A21" s="48" t="s">
        <v>868</v>
      </c>
      <c r="B21" s="50">
        <v>1971</v>
      </c>
      <c r="C21" s="48">
        <v>6</v>
      </c>
      <c r="D21" s="36" t="s">
        <v>865</v>
      </c>
      <c r="E21" s="48" t="s">
        <v>840</v>
      </c>
      <c r="F21" s="49">
        <v>1</v>
      </c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</row>
    <row r="22" spans="1:37" x14ac:dyDescent="0.2">
      <c r="A22" s="48"/>
      <c r="B22" s="50"/>
      <c r="C22" s="48"/>
      <c r="D22" s="36" t="s">
        <v>869</v>
      </c>
      <c r="E22" s="48"/>
      <c r="F22" s="49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</row>
    <row r="23" spans="1:37" x14ac:dyDescent="0.2">
      <c r="A23" s="48"/>
      <c r="B23" s="50"/>
      <c r="C23" s="48"/>
      <c r="D23" s="36" t="s">
        <v>870</v>
      </c>
      <c r="E23" s="48"/>
      <c r="F23" s="49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</row>
    <row r="24" spans="1:37" x14ac:dyDescent="0.2">
      <c r="A24" s="48"/>
      <c r="B24" s="50"/>
      <c r="C24" s="48"/>
      <c r="D24" s="36" t="s">
        <v>853</v>
      </c>
      <c r="E24" s="48"/>
      <c r="F24" s="49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</row>
    <row r="25" spans="1:37" x14ac:dyDescent="0.2">
      <c r="A25" s="48" t="s">
        <v>871</v>
      </c>
      <c r="B25" s="50">
        <v>1972</v>
      </c>
      <c r="C25" s="48">
        <v>12</v>
      </c>
      <c r="D25" s="36" t="s">
        <v>838</v>
      </c>
      <c r="E25" s="48" t="s">
        <v>863</v>
      </c>
      <c r="F25" s="49">
        <v>1</v>
      </c>
    </row>
    <row r="26" spans="1:37" x14ac:dyDescent="0.2">
      <c r="A26" s="48"/>
      <c r="B26" s="50"/>
      <c r="C26" s="48"/>
      <c r="D26" s="36" t="s">
        <v>839</v>
      </c>
      <c r="E26" s="48"/>
      <c r="F26" s="49"/>
    </row>
    <row r="27" spans="1:37" x14ac:dyDescent="0.2">
      <c r="A27" s="36" t="s">
        <v>872</v>
      </c>
      <c r="B27" s="36">
        <v>1972</v>
      </c>
      <c r="C27" s="36">
        <v>3</v>
      </c>
      <c r="D27" s="36" t="s">
        <v>873</v>
      </c>
      <c r="E27" s="36" t="s">
        <v>840</v>
      </c>
      <c r="F27" s="40">
        <v>1</v>
      </c>
    </row>
    <row r="28" spans="1:37" x14ac:dyDescent="0.2">
      <c r="A28" s="48" t="s">
        <v>874</v>
      </c>
      <c r="B28" s="50">
        <v>1973</v>
      </c>
      <c r="C28" s="48">
        <v>18</v>
      </c>
      <c r="D28" s="36" t="s">
        <v>875</v>
      </c>
      <c r="E28" s="48" t="s">
        <v>863</v>
      </c>
      <c r="F28" s="49">
        <v>0.61</v>
      </c>
    </row>
    <row r="29" spans="1:37" x14ac:dyDescent="0.2">
      <c r="A29" s="48"/>
      <c r="B29" s="50"/>
      <c r="C29" s="48"/>
      <c r="D29" s="36" t="s">
        <v>867</v>
      </c>
      <c r="E29" s="48"/>
      <c r="F29" s="49"/>
    </row>
    <row r="30" spans="1:37" x14ac:dyDescent="0.2">
      <c r="A30" s="48"/>
      <c r="B30" s="50"/>
      <c r="C30" s="48"/>
      <c r="D30" s="36" t="s">
        <v>870</v>
      </c>
      <c r="E30" s="48"/>
      <c r="F30" s="49"/>
    </row>
    <row r="31" spans="1:37" x14ac:dyDescent="0.2">
      <c r="A31" s="48"/>
      <c r="B31" s="50"/>
      <c r="C31" s="48"/>
      <c r="D31" s="36" t="s">
        <v>853</v>
      </c>
      <c r="E31" s="48"/>
      <c r="F31" s="49"/>
    </row>
    <row r="32" spans="1:37" x14ac:dyDescent="0.2">
      <c r="A32" s="48" t="s">
        <v>876</v>
      </c>
      <c r="B32" s="50">
        <v>1978</v>
      </c>
      <c r="C32" s="48">
        <v>100</v>
      </c>
      <c r="D32" s="36" t="s">
        <v>877</v>
      </c>
      <c r="E32" s="48" t="s">
        <v>863</v>
      </c>
      <c r="F32" s="49">
        <v>0.77</v>
      </c>
    </row>
    <row r="33" spans="1:90" x14ac:dyDescent="0.2">
      <c r="A33" s="48"/>
      <c r="B33" s="50"/>
      <c r="C33" s="48"/>
      <c r="D33" s="36" t="s">
        <v>878</v>
      </c>
      <c r="E33" s="48"/>
      <c r="F33" s="49"/>
    </row>
    <row r="34" spans="1:90" x14ac:dyDescent="0.2">
      <c r="A34" s="48"/>
      <c r="B34" s="50"/>
      <c r="C34" s="48"/>
      <c r="D34" s="36" t="s">
        <v>879</v>
      </c>
      <c r="E34" s="48"/>
      <c r="F34" s="49"/>
    </row>
    <row r="35" spans="1:90" x14ac:dyDescent="0.2">
      <c r="A35" s="48"/>
      <c r="B35" s="50"/>
      <c r="C35" s="48"/>
      <c r="D35" s="36" t="s">
        <v>880</v>
      </c>
      <c r="E35" s="48"/>
      <c r="F35" s="49"/>
    </row>
    <row r="36" spans="1:90" x14ac:dyDescent="0.2">
      <c r="A36" s="48"/>
      <c r="B36" s="50"/>
      <c r="C36" s="48"/>
      <c r="D36" s="36" t="s">
        <v>881</v>
      </c>
      <c r="E36" s="48"/>
      <c r="F36" s="49"/>
    </row>
    <row r="37" spans="1:90" x14ac:dyDescent="0.2">
      <c r="A37" s="48"/>
      <c r="B37" s="50"/>
      <c r="C37" s="48"/>
      <c r="D37" s="36" t="s">
        <v>882</v>
      </c>
      <c r="E37" s="48"/>
      <c r="F37" s="49"/>
    </row>
    <row r="38" spans="1:90" x14ac:dyDescent="0.2">
      <c r="A38" s="48"/>
      <c r="B38" s="50"/>
      <c r="C38" s="48"/>
      <c r="D38" s="36" t="s">
        <v>883</v>
      </c>
      <c r="E38" s="48"/>
      <c r="F38" s="49"/>
    </row>
    <row r="39" spans="1:90" x14ac:dyDescent="0.2">
      <c r="A39" s="36" t="s">
        <v>884</v>
      </c>
      <c r="B39" s="36">
        <v>1987</v>
      </c>
      <c r="C39" s="36">
        <v>4</v>
      </c>
      <c r="D39" s="36" t="s">
        <v>885</v>
      </c>
      <c r="E39" s="36" t="s">
        <v>840</v>
      </c>
      <c r="F39" s="40">
        <v>0.75</v>
      </c>
    </row>
    <row r="40" spans="1:90" x14ac:dyDescent="0.2">
      <c r="A40" s="48" t="s">
        <v>886</v>
      </c>
      <c r="B40" s="50">
        <v>1987</v>
      </c>
      <c r="C40" s="48">
        <v>20</v>
      </c>
      <c r="D40" s="36" t="s">
        <v>887</v>
      </c>
      <c r="E40" s="48" t="s">
        <v>840</v>
      </c>
      <c r="F40" s="49">
        <v>1</v>
      </c>
    </row>
    <row r="41" spans="1:90" x14ac:dyDescent="0.2">
      <c r="A41" s="48"/>
      <c r="B41" s="50"/>
      <c r="C41" s="48"/>
      <c r="D41" s="36" t="s">
        <v>888</v>
      </c>
      <c r="E41" s="48"/>
      <c r="F41" s="49"/>
    </row>
    <row r="42" spans="1:90" x14ac:dyDescent="0.2">
      <c r="A42" s="48"/>
      <c r="B42" s="50"/>
      <c r="C42" s="48"/>
      <c r="D42" s="36" t="s">
        <v>889</v>
      </c>
      <c r="E42" s="48"/>
      <c r="F42" s="49"/>
    </row>
    <row r="43" spans="1:90" x14ac:dyDescent="0.2">
      <c r="A43" s="48"/>
      <c r="B43" s="50"/>
      <c r="C43" s="48"/>
      <c r="D43" s="36" t="s">
        <v>870</v>
      </c>
      <c r="E43" s="48"/>
      <c r="F43" s="49"/>
    </row>
    <row r="44" spans="1:90" x14ac:dyDescent="0.2">
      <c r="A44" s="36" t="s">
        <v>890</v>
      </c>
      <c r="B44" s="36">
        <v>1988</v>
      </c>
      <c r="C44" s="36">
        <v>27</v>
      </c>
      <c r="D44" s="36" t="s">
        <v>885</v>
      </c>
      <c r="E44" s="36" t="s">
        <v>840</v>
      </c>
      <c r="F44" s="40">
        <v>0.95</v>
      </c>
    </row>
    <row r="45" spans="1:90" x14ac:dyDescent="0.2">
      <c r="A45" s="36" t="s">
        <v>891</v>
      </c>
      <c r="B45" s="36">
        <v>1988</v>
      </c>
      <c r="C45" s="36">
        <v>4</v>
      </c>
      <c r="D45" s="36" t="s">
        <v>851</v>
      </c>
      <c r="E45" s="36" t="s">
        <v>840</v>
      </c>
      <c r="F45" s="40">
        <v>1</v>
      </c>
      <c r="I45" s="37" t="s">
        <v>971</v>
      </c>
    </row>
    <row r="46" spans="1:90" x14ac:dyDescent="0.2">
      <c r="A46" s="36" t="s">
        <v>892</v>
      </c>
      <c r="B46" s="36">
        <v>1989</v>
      </c>
      <c r="C46" s="36">
        <v>5</v>
      </c>
      <c r="D46" s="36" t="s">
        <v>893</v>
      </c>
      <c r="E46" s="36" t="s">
        <v>840</v>
      </c>
      <c r="F46" s="40">
        <v>1</v>
      </c>
      <c r="I46" t="s">
        <v>840</v>
      </c>
      <c r="J46">
        <v>100</v>
      </c>
      <c r="K46">
        <v>88</v>
      </c>
      <c r="L46">
        <v>91</v>
      </c>
      <c r="R46">
        <v>67</v>
      </c>
      <c r="S46" s="38">
        <v>84</v>
      </c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>
        <v>100</v>
      </c>
      <c r="AJ46" s="38"/>
      <c r="AK46" s="38"/>
      <c r="AL46" s="38"/>
      <c r="AM46" s="38"/>
      <c r="AN46" s="38"/>
      <c r="AO46" s="38">
        <v>100</v>
      </c>
      <c r="AP46" s="38">
        <v>100</v>
      </c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38"/>
      <c r="BE46" s="38">
        <f>(75+100)/2</f>
        <v>87.5</v>
      </c>
      <c r="BF46" s="38">
        <v>95</v>
      </c>
      <c r="BG46" s="38">
        <v>100</v>
      </c>
      <c r="BH46" s="38"/>
      <c r="BI46" s="38">
        <v>100</v>
      </c>
      <c r="BJ46" s="38">
        <v>100</v>
      </c>
      <c r="BK46" s="38"/>
      <c r="BL46" s="38">
        <v>57</v>
      </c>
      <c r="BM46" s="38">
        <v>83</v>
      </c>
      <c r="BN46" s="38"/>
      <c r="BO46" s="38">
        <v>100</v>
      </c>
      <c r="BP46" s="38"/>
      <c r="BQ46" s="38"/>
      <c r="BR46" s="38"/>
      <c r="BS46" s="38"/>
      <c r="BT46" s="38">
        <v>80</v>
      </c>
      <c r="BU46" s="38">
        <v>83</v>
      </c>
      <c r="BV46" s="38"/>
      <c r="BW46" s="38"/>
      <c r="BX46" s="38"/>
      <c r="BY46" s="38"/>
      <c r="BZ46" s="38">
        <v>73</v>
      </c>
      <c r="CA46" s="38">
        <v>100</v>
      </c>
      <c r="CB46" s="38"/>
      <c r="CC46" s="38"/>
      <c r="CD46" s="38"/>
      <c r="CE46" s="38">
        <v>100</v>
      </c>
      <c r="CF46" s="38"/>
      <c r="CG46" s="38">
        <v>100</v>
      </c>
      <c r="CH46" s="38"/>
      <c r="CI46" s="38">
        <v>100</v>
      </c>
      <c r="CJ46" s="38"/>
      <c r="CK46" s="38"/>
      <c r="CL46" s="38"/>
    </row>
    <row r="47" spans="1:90" x14ac:dyDescent="0.2">
      <c r="A47" s="36" t="s">
        <v>894</v>
      </c>
      <c r="B47" s="36">
        <v>1989</v>
      </c>
      <c r="C47" s="36">
        <v>9</v>
      </c>
      <c r="D47" s="36" t="s">
        <v>895</v>
      </c>
      <c r="E47" s="36" t="s">
        <v>840</v>
      </c>
      <c r="F47" s="40" t="s">
        <v>856</v>
      </c>
      <c r="I47" t="s">
        <v>863</v>
      </c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>
        <v>100</v>
      </c>
      <c r="AN47" s="38"/>
      <c r="AO47" s="38">
        <v>67</v>
      </c>
      <c r="AP47" s="38">
        <v>100</v>
      </c>
      <c r="AQ47" s="38">
        <v>61</v>
      </c>
      <c r="AR47" s="38"/>
      <c r="AS47" s="38"/>
      <c r="AT47" s="38"/>
      <c r="AU47" s="38"/>
      <c r="AV47" s="38">
        <v>77</v>
      </c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38"/>
      <c r="BH47" s="38"/>
      <c r="BI47" s="38"/>
      <c r="BJ47" s="38"/>
      <c r="BK47" s="38"/>
      <c r="BL47" s="38"/>
      <c r="BM47" s="38"/>
      <c r="BN47" s="38"/>
      <c r="BO47" s="38"/>
      <c r="BP47" s="38"/>
      <c r="BQ47" s="38"/>
      <c r="BR47" s="38"/>
      <c r="BS47" s="38"/>
      <c r="BT47" s="38"/>
      <c r="BU47" s="38">
        <v>90</v>
      </c>
      <c r="BV47" s="38"/>
      <c r="BW47" s="38">
        <v>95</v>
      </c>
      <c r="BX47" s="38"/>
      <c r="BY47" s="38">
        <v>100</v>
      </c>
      <c r="BZ47" s="38">
        <v>80</v>
      </c>
      <c r="CA47" s="38"/>
      <c r="CB47" s="38"/>
      <c r="CC47" s="38"/>
      <c r="CD47" s="38"/>
      <c r="CE47" s="38">
        <v>100</v>
      </c>
      <c r="CF47" s="38"/>
      <c r="CG47" s="38"/>
      <c r="CH47" s="38"/>
      <c r="CI47" s="38"/>
      <c r="CJ47" s="38"/>
      <c r="CK47" s="38"/>
      <c r="CL47" s="38"/>
    </row>
    <row r="48" spans="1:90" x14ac:dyDescent="0.2">
      <c r="A48" s="48" t="s">
        <v>896</v>
      </c>
      <c r="B48" s="50">
        <v>1991</v>
      </c>
      <c r="C48" s="48">
        <v>2</v>
      </c>
      <c r="D48" s="36" t="s">
        <v>889</v>
      </c>
      <c r="E48" s="48" t="s">
        <v>840</v>
      </c>
      <c r="F48" s="49">
        <v>1</v>
      </c>
      <c r="I48" t="s">
        <v>903</v>
      </c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38"/>
      <c r="BB48" s="38"/>
      <c r="BC48" s="38"/>
      <c r="BD48" s="38"/>
      <c r="BE48" s="38"/>
      <c r="BF48" s="38"/>
      <c r="BG48" s="38"/>
      <c r="BH48" s="38"/>
      <c r="BI48" s="38"/>
      <c r="BJ48" s="38"/>
      <c r="BK48" s="38"/>
      <c r="BL48" s="38">
        <v>93</v>
      </c>
      <c r="BM48" s="38"/>
      <c r="BN48" s="38"/>
      <c r="BO48" s="38"/>
      <c r="BP48" s="38"/>
      <c r="BQ48" s="38"/>
      <c r="BR48" s="38"/>
      <c r="BS48" s="38"/>
      <c r="BT48" s="38"/>
      <c r="BU48" s="38"/>
      <c r="BV48" s="38"/>
      <c r="BW48" s="38"/>
      <c r="BX48" s="38"/>
      <c r="BY48" s="38"/>
      <c r="BZ48" s="38"/>
      <c r="CA48" s="38"/>
      <c r="CB48" s="38"/>
      <c r="CC48" s="38"/>
      <c r="CD48" s="38"/>
      <c r="CE48" s="38"/>
      <c r="CF48" s="38"/>
      <c r="CG48" s="38"/>
      <c r="CH48" s="38"/>
      <c r="CI48" s="38"/>
      <c r="CJ48" s="38"/>
      <c r="CK48" s="38"/>
      <c r="CL48" s="38"/>
    </row>
    <row r="49" spans="1:90" x14ac:dyDescent="0.2">
      <c r="A49" s="48"/>
      <c r="B49" s="50"/>
      <c r="C49" s="48"/>
      <c r="D49" s="36" t="s">
        <v>870</v>
      </c>
      <c r="E49" s="48"/>
      <c r="F49" s="49"/>
      <c r="I49" t="s">
        <v>970</v>
      </c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38"/>
      <c r="BH49" s="38"/>
      <c r="BI49" s="38"/>
      <c r="BJ49" s="38"/>
      <c r="BK49" s="38"/>
      <c r="BL49" s="38"/>
      <c r="BM49" s="38"/>
      <c r="BN49" s="38"/>
      <c r="BO49" s="38"/>
      <c r="BP49" s="38"/>
      <c r="BQ49" s="38"/>
      <c r="BR49" s="38"/>
      <c r="BS49" s="38"/>
      <c r="BT49" s="38">
        <v>100</v>
      </c>
      <c r="BU49" s="38"/>
      <c r="BV49" s="38"/>
      <c r="BW49" s="38"/>
      <c r="BX49" s="38"/>
      <c r="BY49" s="38"/>
      <c r="BZ49" s="38"/>
      <c r="CA49" s="38"/>
      <c r="CB49" s="38"/>
      <c r="CC49" s="38"/>
      <c r="CD49" s="38"/>
      <c r="CE49" s="38"/>
      <c r="CF49" s="38"/>
      <c r="CG49" s="38"/>
      <c r="CH49" s="38"/>
      <c r="CI49" s="38"/>
      <c r="CJ49" s="38"/>
      <c r="CK49" s="38"/>
      <c r="CL49" s="38"/>
    </row>
    <row r="50" spans="1:90" x14ac:dyDescent="0.2">
      <c r="A50" s="36" t="s">
        <v>897</v>
      </c>
      <c r="B50" s="36">
        <v>1992</v>
      </c>
      <c r="C50" s="36">
        <v>7</v>
      </c>
      <c r="D50" s="36" t="s">
        <v>898</v>
      </c>
      <c r="E50" s="36" t="s">
        <v>840</v>
      </c>
      <c r="F50" s="40">
        <v>1</v>
      </c>
      <c r="I50" t="s">
        <v>753</v>
      </c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8"/>
      <c r="BC50" s="38"/>
      <c r="BD50" s="38"/>
      <c r="BE50" s="38"/>
      <c r="BF50" s="38"/>
      <c r="BG50" s="38"/>
      <c r="BH50" s="38"/>
      <c r="BI50" s="38"/>
      <c r="BJ50" s="38"/>
      <c r="BK50" s="38"/>
      <c r="BL50" s="38"/>
      <c r="BM50" s="38"/>
      <c r="BN50" s="38"/>
      <c r="BO50" s="38"/>
      <c r="BP50" s="38"/>
      <c r="BQ50" s="38"/>
      <c r="BR50" s="38"/>
      <c r="BS50" s="38"/>
      <c r="BT50" s="38"/>
      <c r="BU50" s="38"/>
      <c r="BV50" s="38"/>
      <c r="BW50" s="38"/>
      <c r="BX50" s="38"/>
      <c r="BY50" s="38"/>
      <c r="BZ50" s="38"/>
      <c r="CA50" s="38"/>
      <c r="CB50" s="38"/>
      <c r="CC50" s="38"/>
      <c r="CD50" s="38">
        <v>100</v>
      </c>
      <c r="CE50" s="38"/>
      <c r="CF50" s="38"/>
      <c r="CG50" s="38">
        <v>80</v>
      </c>
      <c r="CH50" s="38"/>
      <c r="CI50" s="38"/>
      <c r="CJ50" s="38"/>
      <c r="CK50" s="38"/>
      <c r="CL50" s="38"/>
    </row>
    <row r="51" spans="1:90" x14ac:dyDescent="0.2">
      <c r="A51" s="36" t="s">
        <v>899</v>
      </c>
      <c r="B51" s="36">
        <v>1992</v>
      </c>
      <c r="C51" s="36">
        <v>2</v>
      </c>
      <c r="D51" s="36" t="s">
        <v>900</v>
      </c>
      <c r="E51" s="36" t="s">
        <v>840</v>
      </c>
      <c r="F51" s="40">
        <v>1</v>
      </c>
      <c r="I51" t="s">
        <v>953</v>
      </c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8"/>
      <c r="BE51" s="38"/>
      <c r="BF51" s="38"/>
      <c r="BG51" s="38"/>
      <c r="BH51" s="38"/>
      <c r="BI51" s="38"/>
      <c r="BJ51" s="38"/>
      <c r="BK51" s="38"/>
      <c r="BL51" s="38"/>
      <c r="BM51" s="38"/>
      <c r="BN51" s="38"/>
      <c r="BO51" s="38"/>
      <c r="BP51" s="38"/>
      <c r="BQ51" s="38"/>
      <c r="BR51" s="38"/>
      <c r="BS51" s="38"/>
      <c r="BT51" s="38"/>
      <c r="BU51" s="38"/>
      <c r="BV51" s="38"/>
      <c r="BW51" s="38"/>
      <c r="BX51" s="38"/>
      <c r="BY51" s="38"/>
      <c r="BZ51" s="38"/>
      <c r="CA51" s="38"/>
      <c r="CB51" s="38"/>
      <c r="CC51" s="38"/>
      <c r="CD51" s="38"/>
      <c r="CE51" s="38"/>
      <c r="CF51" s="38"/>
      <c r="CG51" s="38"/>
      <c r="CH51" s="38">
        <v>100</v>
      </c>
      <c r="CI51" s="38">
        <v>100</v>
      </c>
      <c r="CJ51" s="38">
        <f>(100+75)/2</f>
        <v>87.5</v>
      </c>
      <c r="CK51" s="38"/>
      <c r="CL51" s="38">
        <v>100</v>
      </c>
    </row>
    <row r="52" spans="1:90" x14ac:dyDescent="0.2">
      <c r="A52" s="48" t="s">
        <v>901</v>
      </c>
      <c r="B52" s="50">
        <v>1994</v>
      </c>
      <c r="C52" s="48">
        <v>14</v>
      </c>
      <c r="D52" s="36" t="s">
        <v>902</v>
      </c>
      <c r="E52" s="48" t="s">
        <v>903</v>
      </c>
      <c r="F52" s="49">
        <v>0.93</v>
      </c>
      <c r="I52" t="s">
        <v>961</v>
      </c>
      <c r="J52">
        <v>1940</v>
      </c>
      <c r="T52">
        <v>1950</v>
      </c>
      <c r="AD52">
        <v>1960</v>
      </c>
      <c r="AN52">
        <v>1970</v>
      </c>
      <c r="AX52">
        <v>1980</v>
      </c>
      <c r="BH52">
        <v>1990</v>
      </c>
      <c r="BR52">
        <v>2000</v>
      </c>
      <c r="CB52">
        <v>2010</v>
      </c>
      <c r="CL52">
        <v>2020</v>
      </c>
    </row>
    <row r="53" spans="1:90" x14ac:dyDescent="0.2">
      <c r="A53" s="48"/>
      <c r="B53" s="50"/>
      <c r="C53" s="48"/>
      <c r="D53" s="36" t="s">
        <v>851</v>
      </c>
      <c r="E53" s="48"/>
      <c r="F53" s="49"/>
    </row>
    <row r="54" spans="1:90" x14ac:dyDescent="0.2">
      <c r="A54" s="48" t="s">
        <v>904</v>
      </c>
      <c r="B54" s="50">
        <v>1994</v>
      </c>
      <c r="C54" s="48">
        <v>21</v>
      </c>
      <c r="D54" s="36" t="s">
        <v>905</v>
      </c>
      <c r="E54" s="48" t="s">
        <v>840</v>
      </c>
      <c r="F54" s="49">
        <v>0.56999999999999995</v>
      </c>
    </row>
    <row r="55" spans="1:90" x14ac:dyDescent="0.2">
      <c r="A55" s="48"/>
      <c r="B55" s="50"/>
      <c r="C55" s="48"/>
      <c r="D55" s="36" t="s">
        <v>906</v>
      </c>
      <c r="E55" s="48"/>
      <c r="F55" s="49"/>
      <c r="I55" s="37" t="s">
        <v>971</v>
      </c>
    </row>
    <row r="56" spans="1:90" x14ac:dyDescent="0.2">
      <c r="A56" s="48"/>
      <c r="B56" s="50"/>
      <c r="C56" s="48"/>
      <c r="D56" s="36" t="s">
        <v>907</v>
      </c>
      <c r="E56" s="48"/>
      <c r="F56" s="49"/>
      <c r="I56" t="s">
        <v>840</v>
      </c>
      <c r="J56">
        <v>86</v>
      </c>
      <c r="L56">
        <v>100</v>
      </c>
      <c r="M56">
        <v>100</v>
      </c>
      <c r="N56" s="41">
        <f>AVERAGE(F39:F44,F46)</f>
        <v>0.92500000000000004</v>
      </c>
      <c r="O56" s="41">
        <f>AVERAGE(F48,F50,F51,F54,F62,F71)</f>
        <v>0.89999999999999991</v>
      </c>
      <c r="P56" s="41">
        <f>AVERAGE(F80:F85,F100,F105)</f>
        <v>0.84</v>
      </c>
      <c r="Q56" s="41">
        <f>AVERAGE(F107,F110,F116)</f>
        <v>1</v>
      </c>
    </row>
    <row r="57" spans="1:90" x14ac:dyDescent="0.2">
      <c r="A57" s="48"/>
      <c r="B57" s="50"/>
      <c r="C57" s="48"/>
      <c r="D57" s="36" t="s">
        <v>870</v>
      </c>
      <c r="E57" s="48"/>
      <c r="F57" s="49"/>
      <c r="I57" t="s">
        <v>863</v>
      </c>
      <c r="L57">
        <v>100</v>
      </c>
      <c r="M57" s="41">
        <f>AVERAGE(F17,F25,F28,F32)</f>
        <v>0.76249999999999996</v>
      </c>
      <c r="N57" s="41"/>
      <c r="O57" s="41"/>
      <c r="P57" s="41">
        <f>AVERAGE(F86:F99,F104)</f>
        <v>0.91249999999999987</v>
      </c>
      <c r="Q57" s="41">
        <f>F108</f>
        <v>1</v>
      </c>
    </row>
    <row r="58" spans="1:90" x14ac:dyDescent="0.2">
      <c r="A58" s="48"/>
      <c r="B58" s="50"/>
      <c r="C58" s="48"/>
      <c r="D58" s="36" t="s">
        <v>908</v>
      </c>
      <c r="E58" s="48"/>
      <c r="F58" s="49"/>
      <c r="I58" t="s">
        <v>903</v>
      </c>
      <c r="O58" s="41">
        <f>F52</f>
        <v>0.93</v>
      </c>
      <c r="P58" s="41"/>
    </row>
    <row r="59" spans="1:90" x14ac:dyDescent="0.2">
      <c r="A59" s="48"/>
      <c r="B59" s="50"/>
      <c r="C59" s="48"/>
      <c r="D59" s="36" t="s">
        <v>909</v>
      </c>
      <c r="E59" s="48"/>
      <c r="F59" s="49"/>
      <c r="I59" t="s">
        <v>970</v>
      </c>
      <c r="P59" s="41">
        <f>F79</f>
        <v>1</v>
      </c>
    </row>
    <row r="60" spans="1:90" x14ac:dyDescent="0.2">
      <c r="A60" s="48"/>
      <c r="B60" s="50"/>
      <c r="C60" s="48"/>
      <c r="D60" s="36" t="s">
        <v>883</v>
      </c>
      <c r="E60" s="48"/>
      <c r="F60" s="49"/>
      <c r="I60" t="s">
        <v>753</v>
      </c>
      <c r="Q60" s="41">
        <f>AVERAGE(F106,F114)</f>
        <v>0.9</v>
      </c>
    </row>
    <row r="61" spans="1:90" x14ac:dyDescent="0.2">
      <c r="A61" s="48"/>
      <c r="B61" s="50"/>
      <c r="C61" s="48"/>
      <c r="D61" s="36" t="s">
        <v>910</v>
      </c>
      <c r="E61" s="48"/>
      <c r="F61" s="49"/>
      <c r="I61" t="s">
        <v>953</v>
      </c>
      <c r="Q61" s="41">
        <f>AVERAGE(F115,F117:F119)</f>
        <v>0.9375</v>
      </c>
      <c r="R61" s="41">
        <f>F120</f>
        <v>1</v>
      </c>
    </row>
    <row r="62" spans="1:90" x14ac:dyDescent="0.2">
      <c r="A62" s="48" t="s">
        <v>911</v>
      </c>
      <c r="B62" s="50">
        <v>1995</v>
      </c>
      <c r="C62" s="48">
        <v>46</v>
      </c>
      <c r="D62" s="36" t="s">
        <v>906</v>
      </c>
      <c r="E62" s="48" t="s">
        <v>840</v>
      </c>
      <c r="F62" s="49">
        <v>0.83</v>
      </c>
      <c r="I62" t="s">
        <v>662</v>
      </c>
    </row>
    <row r="63" spans="1:90" x14ac:dyDescent="0.2">
      <c r="A63" s="48"/>
      <c r="B63" s="50"/>
      <c r="C63" s="48"/>
      <c r="D63" s="36" t="s">
        <v>881</v>
      </c>
      <c r="E63" s="48"/>
      <c r="F63" s="49"/>
      <c r="I63" t="s">
        <v>961</v>
      </c>
      <c r="J63" t="s">
        <v>972</v>
      </c>
      <c r="K63" t="s">
        <v>973</v>
      </c>
      <c r="L63" t="s">
        <v>974</v>
      </c>
      <c r="M63" t="s">
        <v>975</v>
      </c>
      <c r="N63" t="s">
        <v>976</v>
      </c>
      <c r="O63" t="s">
        <v>977</v>
      </c>
      <c r="P63" t="s">
        <v>978</v>
      </c>
      <c r="Q63" t="s">
        <v>979</v>
      </c>
      <c r="R63">
        <v>2020</v>
      </c>
    </row>
    <row r="64" spans="1:90" x14ac:dyDescent="0.2">
      <c r="A64" s="48"/>
      <c r="B64" s="50"/>
      <c r="C64" s="48"/>
      <c r="D64" s="36" t="s">
        <v>912</v>
      </c>
      <c r="E64" s="48"/>
      <c r="F64" s="49"/>
    </row>
    <row r="65" spans="1:6" x14ac:dyDescent="0.2">
      <c r="A65" s="48"/>
      <c r="B65" s="50"/>
      <c r="C65" s="48"/>
      <c r="D65" s="36" t="s">
        <v>913</v>
      </c>
      <c r="E65" s="48"/>
      <c r="F65" s="49"/>
    </row>
    <row r="66" spans="1:6" x14ac:dyDescent="0.2">
      <c r="A66" s="48"/>
      <c r="B66" s="50"/>
      <c r="C66" s="48"/>
      <c r="D66" s="36" t="s">
        <v>883</v>
      </c>
      <c r="E66" s="48"/>
      <c r="F66" s="49"/>
    </row>
    <row r="67" spans="1:6" x14ac:dyDescent="0.2">
      <c r="A67" s="48"/>
      <c r="B67" s="50"/>
      <c r="C67" s="48"/>
      <c r="D67" s="36" t="s">
        <v>914</v>
      </c>
      <c r="E67" s="48"/>
      <c r="F67" s="49"/>
    </row>
    <row r="68" spans="1:6" x14ac:dyDescent="0.2">
      <c r="A68" s="48"/>
      <c r="B68" s="50"/>
      <c r="C68" s="48"/>
      <c r="D68" s="36" t="s">
        <v>915</v>
      </c>
      <c r="E68" s="48"/>
      <c r="F68" s="49"/>
    </row>
    <row r="69" spans="1:6" x14ac:dyDescent="0.2">
      <c r="A69" s="48" t="s">
        <v>916</v>
      </c>
      <c r="B69" s="50">
        <v>1996</v>
      </c>
      <c r="C69" s="48">
        <v>19</v>
      </c>
      <c r="D69" s="36" t="s">
        <v>917</v>
      </c>
      <c r="E69" s="48" t="s">
        <v>863</v>
      </c>
      <c r="F69" s="49" t="s">
        <v>856</v>
      </c>
    </row>
    <row r="70" spans="1:6" x14ac:dyDescent="0.2">
      <c r="A70" s="48"/>
      <c r="B70" s="50"/>
      <c r="C70" s="48"/>
      <c r="D70" s="36" t="s">
        <v>893</v>
      </c>
      <c r="E70" s="48"/>
      <c r="F70" s="49"/>
    </row>
    <row r="71" spans="1:6" x14ac:dyDescent="0.2">
      <c r="A71" s="48" t="s">
        <v>918</v>
      </c>
      <c r="B71" s="50">
        <v>1997</v>
      </c>
      <c r="C71" s="48">
        <v>25</v>
      </c>
      <c r="D71" s="36" t="s">
        <v>905</v>
      </c>
      <c r="E71" s="48" t="s">
        <v>840</v>
      </c>
      <c r="F71" s="49">
        <v>1</v>
      </c>
    </row>
    <row r="72" spans="1:6" x14ac:dyDescent="0.2">
      <c r="A72" s="48"/>
      <c r="B72" s="50"/>
      <c r="C72" s="48"/>
      <c r="D72" s="36" t="s">
        <v>906</v>
      </c>
      <c r="E72" s="48"/>
      <c r="F72" s="49"/>
    </row>
    <row r="73" spans="1:6" x14ac:dyDescent="0.2">
      <c r="A73" s="48"/>
      <c r="B73" s="50"/>
      <c r="C73" s="48"/>
      <c r="D73" s="36" t="s">
        <v>889</v>
      </c>
      <c r="E73" s="48"/>
      <c r="F73" s="49"/>
    </row>
    <row r="74" spans="1:6" x14ac:dyDescent="0.2">
      <c r="A74" s="48"/>
      <c r="B74" s="50"/>
      <c r="C74" s="48"/>
      <c r="D74" s="36" t="s">
        <v>919</v>
      </c>
      <c r="E74" s="48"/>
      <c r="F74" s="49"/>
    </row>
    <row r="75" spans="1:6" x14ac:dyDescent="0.2">
      <c r="A75" s="48"/>
      <c r="B75" s="50"/>
      <c r="C75" s="48"/>
      <c r="D75" s="36" t="s">
        <v>920</v>
      </c>
      <c r="E75" s="48"/>
      <c r="F75" s="49"/>
    </row>
    <row r="76" spans="1:6" x14ac:dyDescent="0.2">
      <c r="A76" s="48"/>
      <c r="B76" s="50"/>
      <c r="C76" s="48"/>
      <c r="D76" s="36" t="s">
        <v>921</v>
      </c>
      <c r="E76" s="48"/>
      <c r="F76" s="49"/>
    </row>
    <row r="77" spans="1:6" x14ac:dyDescent="0.2">
      <c r="A77" s="48"/>
      <c r="B77" s="50"/>
      <c r="C77" s="48"/>
      <c r="D77" s="36" t="s">
        <v>922</v>
      </c>
      <c r="E77" s="48"/>
      <c r="F77" s="49"/>
    </row>
    <row r="78" spans="1:6" x14ac:dyDescent="0.2">
      <c r="A78" s="48"/>
      <c r="B78" s="50"/>
      <c r="C78" s="48"/>
      <c r="D78" s="36" t="s">
        <v>923</v>
      </c>
      <c r="E78" s="48"/>
      <c r="F78" s="49"/>
    </row>
    <row r="79" spans="1:6" x14ac:dyDescent="0.2">
      <c r="A79" s="36" t="s">
        <v>924</v>
      </c>
      <c r="B79" s="36">
        <v>2002</v>
      </c>
      <c r="C79" s="36">
        <v>2</v>
      </c>
      <c r="D79" s="36" t="s">
        <v>925</v>
      </c>
      <c r="E79" s="36" t="s">
        <v>926</v>
      </c>
      <c r="F79" s="40">
        <v>1</v>
      </c>
    </row>
    <row r="80" spans="1:6" x14ac:dyDescent="0.2">
      <c r="A80" s="48" t="s">
        <v>927</v>
      </c>
      <c r="B80" s="50">
        <v>2002</v>
      </c>
      <c r="C80" s="48">
        <v>5</v>
      </c>
      <c r="D80" s="36" t="s">
        <v>889</v>
      </c>
      <c r="E80" s="48" t="s">
        <v>840</v>
      </c>
      <c r="F80" s="49">
        <v>0.8</v>
      </c>
    </row>
    <row r="81" spans="1:6" x14ac:dyDescent="0.2">
      <c r="A81" s="48"/>
      <c r="B81" s="50"/>
      <c r="C81" s="48"/>
      <c r="D81" s="36" t="s">
        <v>928</v>
      </c>
      <c r="E81" s="48"/>
      <c r="F81" s="49"/>
    </row>
    <row r="82" spans="1:6" x14ac:dyDescent="0.2">
      <c r="A82" s="48"/>
      <c r="B82" s="50"/>
      <c r="C82" s="48"/>
      <c r="D82" s="36" t="s">
        <v>910</v>
      </c>
      <c r="E82" s="48"/>
      <c r="F82" s="49"/>
    </row>
    <row r="83" spans="1:6" x14ac:dyDescent="0.2">
      <c r="A83" s="48"/>
      <c r="B83" s="50"/>
      <c r="C83" s="48"/>
      <c r="D83" s="36" t="s">
        <v>853</v>
      </c>
      <c r="E83" s="48"/>
      <c r="F83" s="49"/>
    </row>
    <row r="84" spans="1:6" x14ac:dyDescent="0.2">
      <c r="A84" s="36" t="s">
        <v>929</v>
      </c>
      <c r="B84" s="50">
        <v>2003</v>
      </c>
      <c r="C84" s="48">
        <v>6</v>
      </c>
      <c r="D84" s="48" t="s">
        <v>931</v>
      </c>
      <c r="E84" s="48" t="s">
        <v>840</v>
      </c>
      <c r="F84" s="49">
        <v>0.83</v>
      </c>
    </row>
    <row r="85" spans="1:6" x14ac:dyDescent="0.2">
      <c r="A85" s="36" t="s">
        <v>930</v>
      </c>
      <c r="B85" s="50"/>
      <c r="C85" s="48"/>
      <c r="D85" s="48"/>
      <c r="E85" s="48"/>
      <c r="F85" s="49"/>
    </row>
    <row r="86" spans="1:6" x14ac:dyDescent="0.2">
      <c r="A86" s="48" t="s">
        <v>932</v>
      </c>
      <c r="B86" s="50">
        <v>2003</v>
      </c>
      <c r="C86" s="48">
        <v>58</v>
      </c>
      <c r="D86" s="36" t="s">
        <v>925</v>
      </c>
      <c r="E86" s="48" t="s">
        <v>863</v>
      </c>
      <c r="F86" s="49">
        <v>0.9</v>
      </c>
    </row>
    <row r="87" spans="1:6" x14ac:dyDescent="0.2">
      <c r="A87" s="48"/>
      <c r="B87" s="50"/>
      <c r="C87" s="48"/>
      <c r="D87" s="36" t="s">
        <v>933</v>
      </c>
      <c r="E87" s="48"/>
      <c r="F87" s="49"/>
    </row>
    <row r="88" spans="1:6" x14ac:dyDescent="0.2">
      <c r="A88" s="48"/>
      <c r="B88" s="50"/>
      <c r="C88" s="48"/>
      <c r="D88" s="36" t="s">
        <v>875</v>
      </c>
      <c r="E88" s="48"/>
      <c r="F88" s="49"/>
    </row>
    <row r="89" spans="1:6" x14ac:dyDescent="0.2">
      <c r="A89" s="48"/>
      <c r="B89" s="50"/>
      <c r="C89" s="48"/>
      <c r="D89" s="36" t="s">
        <v>934</v>
      </c>
      <c r="E89" s="48"/>
      <c r="F89" s="49"/>
    </row>
    <row r="90" spans="1:6" x14ac:dyDescent="0.2">
      <c r="A90" s="48"/>
      <c r="B90" s="50"/>
      <c r="C90" s="48"/>
      <c r="D90" s="36" t="s">
        <v>935</v>
      </c>
      <c r="E90" s="48"/>
      <c r="F90" s="49"/>
    </row>
    <row r="91" spans="1:6" x14ac:dyDescent="0.2">
      <c r="A91" s="36" t="s">
        <v>940</v>
      </c>
      <c r="B91" s="36">
        <v>2007</v>
      </c>
      <c r="C91" s="36">
        <v>2</v>
      </c>
      <c r="D91" s="36" t="s">
        <v>852</v>
      </c>
      <c r="E91" s="36" t="s">
        <v>863</v>
      </c>
      <c r="F91" s="40">
        <v>1</v>
      </c>
    </row>
    <row r="92" spans="1:6" x14ac:dyDescent="0.2">
      <c r="A92" s="52" t="s">
        <v>1001</v>
      </c>
      <c r="B92" s="53">
        <v>2008</v>
      </c>
      <c r="C92" s="52">
        <v>65</v>
      </c>
      <c r="D92" s="36" t="s">
        <v>936</v>
      </c>
      <c r="E92" s="48" t="s">
        <v>863</v>
      </c>
      <c r="F92" s="49">
        <v>0.95</v>
      </c>
    </row>
    <row r="93" spans="1:6" x14ac:dyDescent="0.2">
      <c r="A93" s="52"/>
      <c r="B93" s="53"/>
      <c r="C93" s="52"/>
      <c r="D93" s="36" t="s">
        <v>848</v>
      </c>
      <c r="E93" s="48"/>
      <c r="F93" s="49"/>
    </row>
    <row r="94" spans="1:6" x14ac:dyDescent="0.2">
      <c r="A94" s="52"/>
      <c r="B94" s="53"/>
      <c r="C94" s="52"/>
      <c r="D94" s="36" t="s">
        <v>873</v>
      </c>
      <c r="E94" s="48"/>
      <c r="F94" s="49"/>
    </row>
    <row r="95" spans="1:6" x14ac:dyDescent="0.2">
      <c r="A95" s="52"/>
      <c r="B95" s="53"/>
      <c r="C95" s="52"/>
      <c r="D95" s="36" t="s">
        <v>870</v>
      </c>
      <c r="E95" s="48"/>
      <c r="F95" s="49"/>
    </row>
    <row r="96" spans="1:6" x14ac:dyDescent="0.2">
      <c r="A96" s="52"/>
      <c r="B96" s="53"/>
      <c r="C96" s="52"/>
      <c r="D96" s="36" t="s">
        <v>937</v>
      </c>
      <c r="E96" s="48"/>
      <c r="F96" s="49"/>
    </row>
    <row r="97" spans="1:6" x14ac:dyDescent="0.2">
      <c r="A97" s="52"/>
      <c r="B97" s="53"/>
      <c r="C97" s="52"/>
      <c r="D97" s="36" t="s">
        <v>938</v>
      </c>
      <c r="E97" s="48"/>
      <c r="F97" s="49"/>
    </row>
    <row r="98" spans="1:6" x14ac:dyDescent="0.2">
      <c r="A98" s="52"/>
      <c r="B98" s="53"/>
      <c r="C98" s="52"/>
      <c r="D98" s="36" t="s">
        <v>910</v>
      </c>
      <c r="E98" s="48"/>
      <c r="F98" s="49"/>
    </row>
    <row r="99" spans="1:6" x14ac:dyDescent="0.2">
      <c r="A99" s="52"/>
      <c r="B99" s="53"/>
      <c r="C99" s="52"/>
      <c r="D99" s="36" t="s">
        <v>939</v>
      </c>
      <c r="E99" s="48"/>
      <c r="F99" s="49"/>
    </row>
    <row r="100" spans="1:6" x14ac:dyDescent="0.2">
      <c r="A100" s="48" t="s">
        <v>1002</v>
      </c>
      <c r="B100" s="50">
        <v>2008</v>
      </c>
      <c r="C100" s="48">
        <v>11</v>
      </c>
      <c r="D100" s="36" t="s">
        <v>936</v>
      </c>
      <c r="E100" s="48" t="s">
        <v>840</v>
      </c>
      <c r="F100" s="49">
        <v>0.73</v>
      </c>
    </row>
    <row r="101" spans="1:6" x14ac:dyDescent="0.2">
      <c r="A101" s="48"/>
      <c r="B101" s="50"/>
      <c r="C101" s="48"/>
      <c r="D101" s="36" t="s">
        <v>869</v>
      </c>
      <c r="E101" s="48"/>
      <c r="F101" s="49"/>
    </row>
    <row r="102" spans="1:6" x14ac:dyDescent="0.2">
      <c r="A102" s="48"/>
      <c r="B102" s="50"/>
      <c r="C102" s="48"/>
      <c r="D102" s="36" t="s">
        <v>882</v>
      </c>
      <c r="E102" s="48"/>
      <c r="F102" s="49"/>
    </row>
    <row r="103" spans="1:6" x14ac:dyDescent="0.2">
      <c r="A103" s="48"/>
      <c r="B103" s="50"/>
      <c r="C103" s="48"/>
      <c r="D103" s="36" t="s">
        <v>941</v>
      </c>
      <c r="E103" s="48"/>
      <c r="F103" s="49"/>
    </row>
    <row r="104" spans="1:6" x14ac:dyDescent="0.2">
      <c r="A104" s="36" t="s">
        <v>942</v>
      </c>
      <c r="B104" s="36">
        <v>2008</v>
      </c>
      <c r="C104" s="36">
        <v>10</v>
      </c>
      <c r="D104" s="36" t="s">
        <v>902</v>
      </c>
      <c r="E104" s="36" t="s">
        <v>863</v>
      </c>
      <c r="F104" s="40">
        <v>0.8</v>
      </c>
    </row>
    <row r="105" spans="1:6" x14ac:dyDescent="0.2">
      <c r="A105" s="36" t="s">
        <v>943</v>
      </c>
      <c r="B105" s="36">
        <v>2009</v>
      </c>
      <c r="C105" s="36">
        <v>1</v>
      </c>
      <c r="D105" s="36" t="s">
        <v>889</v>
      </c>
      <c r="E105" s="36" t="s">
        <v>840</v>
      </c>
      <c r="F105" s="40">
        <v>1</v>
      </c>
    </row>
    <row r="106" spans="1:6" x14ac:dyDescent="0.2">
      <c r="A106" s="36" t="s">
        <v>944</v>
      </c>
      <c r="B106" s="36">
        <v>2012</v>
      </c>
      <c r="C106" s="36">
        <v>1</v>
      </c>
      <c r="D106" s="36" t="s">
        <v>889</v>
      </c>
      <c r="E106" s="36" t="s">
        <v>753</v>
      </c>
      <c r="F106" s="40">
        <v>1</v>
      </c>
    </row>
    <row r="107" spans="1:6" x14ac:dyDescent="0.2">
      <c r="A107" s="36" t="s">
        <v>945</v>
      </c>
      <c r="B107" s="36">
        <v>2013</v>
      </c>
      <c r="C107" s="36">
        <v>1</v>
      </c>
      <c r="D107" s="36" t="s">
        <v>870</v>
      </c>
      <c r="E107" s="36" t="s">
        <v>840</v>
      </c>
      <c r="F107" s="40">
        <v>1</v>
      </c>
    </row>
    <row r="108" spans="1:6" x14ac:dyDescent="0.2">
      <c r="A108" s="48" t="s">
        <v>946</v>
      </c>
      <c r="B108" s="50">
        <v>2013</v>
      </c>
      <c r="C108" s="48">
        <v>2</v>
      </c>
      <c r="D108" s="36" t="s">
        <v>889</v>
      </c>
      <c r="E108" s="48" t="s">
        <v>863</v>
      </c>
      <c r="F108" s="49">
        <v>1</v>
      </c>
    </row>
    <row r="109" spans="1:6" x14ac:dyDescent="0.2">
      <c r="A109" s="48"/>
      <c r="B109" s="50"/>
      <c r="C109" s="48"/>
      <c r="D109" s="36" t="s">
        <v>870</v>
      </c>
      <c r="E109" s="48"/>
      <c r="F109" s="49"/>
    </row>
    <row r="110" spans="1:6" x14ac:dyDescent="0.2">
      <c r="A110" s="48" t="s">
        <v>947</v>
      </c>
      <c r="B110" s="50">
        <v>2015</v>
      </c>
      <c r="C110" s="48">
        <v>16</v>
      </c>
      <c r="D110" s="36" t="s">
        <v>948</v>
      </c>
      <c r="E110" s="48" t="s">
        <v>840</v>
      </c>
      <c r="F110" s="49">
        <v>1</v>
      </c>
    </row>
    <row r="111" spans="1:6" x14ac:dyDescent="0.2">
      <c r="A111" s="48"/>
      <c r="B111" s="50"/>
      <c r="C111" s="48"/>
      <c r="D111" s="36" t="s">
        <v>873</v>
      </c>
      <c r="E111" s="48"/>
      <c r="F111" s="49"/>
    </row>
    <row r="112" spans="1:6" x14ac:dyDescent="0.2">
      <c r="A112" s="48"/>
      <c r="B112" s="50"/>
      <c r="C112" s="48"/>
      <c r="D112" s="36" t="s">
        <v>949</v>
      </c>
      <c r="E112" s="48"/>
      <c r="F112" s="49"/>
    </row>
    <row r="113" spans="1:6" x14ac:dyDescent="0.2">
      <c r="A113" s="48"/>
      <c r="B113" s="50"/>
      <c r="C113" s="48"/>
      <c r="D113" s="36" t="s">
        <v>908</v>
      </c>
      <c r="E113" s="48"/>
      <c r="F113" s="49"/>
    </row>
    <row r="114" spans="1:6" x14ac:dyDescent="0.2">
      <c r="A114" s="36" t="s">
        <v>950</v>
      </c>
      <c r="B114" s="36">
        <v>2015</v>
      </c>
      <c r="C114" s="36">
        <v>5</v>
      </c>
      <c r="D114" s="36" t="s">
        <v>951</v>
      </c>
      <c r="E114" s="36" t="s">
        <v>753</v>
      </c>
      <c r="F114" s="40">
        <v>0.8</v>
      </c>
    </row>
    <row r="115" spans="1:6" x14ac:dyDescent="0.2">
      <c r="A115" s="36" t="s">
        <v>952</v>
      </c>
      <c r="B115" s="36">
        <v>2016</v>
      </c>
      <c r="C115" s="36">
        <v>1</v>
      </c>
      <c r="D115" s="36" t="s">
        <v>910</v>
      </c>
      <c r="E115" s="36" t="s">
        <v>953</v>
      </c>
      <c r="F115" s="40">
        <v>1</v>
      </c>
    </row>
    <row r="116" spans="1:6" x14ac:dyDescent="0.2">
      <c r="A116" s="36" t="s">
        <v>954</v>
      </c>
      <c r="B116" s="36">
        <v>2017</v>
      </c>
      <c r="C116" s="36">
        <v>1</v>
      </c>
      <c r="D116" s="36" t="s">
        <v>853</v>
      </c>
      <c r="E116" s="36" t="s">
        <v>840</v>
      </c>
      <c r="F116" s="40">
        <v>1</v>
      </c>
    </row>
    <row r="117" spans="1:6" x14ac:dyDescent="0.2">
      <c r="A117" s="36" t="s">
        <v>955</v>
      </c>
      <c r="B117" s="36">
        <v>2017</v>
      </c>
      <c r="C117" s="36">
        <v>1</v>
      </c>
      <c r="D117" s="36" t="s">
        <v>865</v>
      </c>
      <c r="E117" s="36" t="s">
        <v>953</v>
      </c>
      <c r="F117" s="40">
        <v>1</v>
      </c>
    </row>
    <row r="118" spans="1:6" x14ac:dyDescent="0.2">
      <c r="A118" s="36" t="s">
        <v>956</v>
      </c>
      <c r="B118" s="36">
        <v>2018</v>
      </c>
      <c r="C118" s="36">
        <v>5</v>
      </c>
      <c r="D118" s="36" t="s">
        <v>951</v>
      </c>
      <c r="E118" s="36" t="s">
        <v>953</v>
      </c>
      <c r="F118" s="40">
        <v>1</v>
      </c>
    </row>
    <row r="119" spans="1:6" x14ac:dyDescent="0.2">
      <c r="A119" s="36" t="s">
        <v>957</v>
      </c>
      <c r="B119" s="36">
        <v>2018</v>
      </c>
      <c r="C119" s="36">
        <v>12</v>
      </c>
      <c r="D119" s="36" t="s">
        <v>958</v>
      </c>
      <c r="E119" s="36" t="s">
        <v>953</v>
      </c>
      <c r="F119" s="40">
        <v>0.75</v>
      </c>
    </row>
    <row r="120" spans="1:6" x14ac:dyDescent="0.2">
      <c r="A120" s="36" t="s">
        <v>959</v>
      </c>
      <c r="B120" s="36">
        <v>2020</v>
      </c>
      <c r="C120" s="36">
        <v>1</v>
      </c>
      <c r="D120" s="36" t="s">
        <v>908</v>
      </c>
      <c r="E120" s="36" t="s">
        <v>953</v>
      </c>
      <c r="F120" s="40">
        <v>1</v>
      </c>
    </row>
  </sheetData>
  <mergeCells count="115">
    <mergeCell ref="B110:B113"/>
    <mergeCell ref="A110:A113"/>
    <mergeCell ref="C110:C113"/>
    <mergeCell ref="E110:E113"/>
    <mergeCell ref="F110:F113"/>
    <mergeCell ref="B2:B3"/>
    <mergeCell ref="B4:B5"/>
    <mergeCell ref="B7:B8"/>
    <mergeCell ref="B9:B12"/>
    <mergeCell ref="B17:B20"/>
    <mergeCell ref="B21:B24"/>
    <mergeCell ref="A100:A103"/>
    <mergeCell ref="C100:C103"/>
    <mergeCell ref="E100:E103"/>
    <mergeCell ref="F100:F103"/>
    <mergeCell ref="A108:A109"/>
    <mergeCell ref="C108:C109"/>
    <mergeCell ref="E108:E109"/>
    <mergeCell ref="F108:F109"/>
    <mergeCell ref="B100:B103"/>
    <mergeCell ref="B108:B109"/>
    <mergeCell ref="A86:A90"/>
    <mergeCell ref="C86:C90"/>
    <mergeCell ref="E86:E90"/>
    <mergeCell ref="F86:F90"/>
    <mergeCell ref="A92:A99"/>
    <mergeCell ref="C92:C99"/>
    <mergeCell ref="E92:E99"/>
    <mergeCell ref="F92:F99"/>
    <mergeCell ref="B86:B90"/>
    <mergeCell ref="B92:B99"/>
    <mergeCell ref="A80:A83"/>
    <mergeCell ref="C80:C83"/>
    <mergeCell ref="E80:E83"/>
    <mergeCell ref="F80:F83"/>
    <mergeCell ref="C84:C85"/>
    <mergeCell ref="D84:D85"/>
    <mergeCell ref="E84:E85"/>
    <mergeCell ref="F84:F85"/>
    <mergeCell ref="B80:B83"/>
    <mergeCell ref="B84:B85"/>
    <mergeCell ref="A69:A70"/>
    <mergeCell ref="C69:C70"/>
    <mergeCell ref="E69:E70"/>
    <mergeCell ref="F69:F70"/>
    <mergeCell ref="A71:A78"/>
    <mergeCell ref="C71:C78"/>
    <mergeCell ref="E71:E78"/>
    <mergeCell ref="F71:F78"/>
    <mergeCell ref="B69:B70"/>
    <mergeCell ref="B71:B78"/>
    <mergeCell ref="A54:A61"/>
    <mergeCell ref="C54:C61"/>
    <mergeCell ref="E54:E61"/>
    <mergeCell ref="F54:F61"/>
    <mergeCell ref="A62:A68"/>
    <mergeCell ref="C62:C68"/>
    <mergeCell ref="E62:E68"/>
    <mergeCell ref="F62:F68"/>
    <mergeCell ref="B54:B61"/>
    <mergeCell ref="B62:B68"/>
    <mergeCell ref="A48:A49"/>
    <mergeCell ref="C48:C49"/>
    <mergeCell ref="E48:E49"/>
    <mergeCell ref="F48:F49"/>
    <mergeCell ref="A52:A53"/>
    <mergeCell ref="C52:C53"/>
    <mergeCell ref="E52:E53"/>
    <mergeCell ref="F52:F53"/>
    <mergeCell ref="B48:B49"/>
    <mergeCell ref="B52:B53"/>
    <mergeCell ref="A32:A38"/>
    <mergeCell ref="C32:C38"/>
    <mergeCell ref="E32:E38"/>
    <mergeCell ref="F32:F38"/>
    <mergeCell ref="A40:A43"/>
    <mergeCell ref="C40:C43"/>
    <mergeCell ref="E40:E43"/>
    <mergeCell ref="F40:F43"/>
    <mergeCell ref="B32:B38"/>
    <mergeCell ref="B40:B43"/>
    <mergeCell ref="A25:A26"/>
    <mergeCell ref="C25:C26"/>
    <mergeCell ref="E25:E26"/>
    <mergeCell ref="F25:F26"/>
    <mergeCell ref="A28:A31"/>
    <mergeCell ref="C28:C31"/>
    <mergeCell ref="E28:E31"/>
    <mergeCell ref="F28:F31"/>
    <mergeCell ref="B25:B26"/>
    <mergeCell ref="B28:B31"/>
    <mergeCell ref="A21:A24"/>
    <mergeCell ref="C21:C24"/>
    <mergeCell ref="E21:E24"/>
    <mergeCell ref="F21:F24"/>
    <mergeCell ref="A7:A8"/>
    <mergeCell ref="C7:C8"/>
    <mergeCell ref="E7:E8"/>
    <mergeCell ref="F7:F8"/>
    <mergeCell ref="A9:A12"/>
    <mergeCell ref="C9:C12"/>
    <mergeCell ref="E9:E12"/>
    <mergeCell ref="F9:F12"/>
    <mergeCell ref="A2:A3"/>
    <mergeCell ref="C2:C3"/>
    <mergeCell ref="E2:E3"/>
    <mergeCell ref="F2:F3"/>
    <mergeCell ref="A4:A5"/>
    <mergeCell ref="C4:C5"/>
    <mergeCell ref="E4:E5"/>
    <mergeCell ref="F4:F5"/>
    <mergeCell ref="A17:A20"/>
    <mergeCell ref="C17:C20"/>
    <mergeCell ref="E17:E20"/>
    <mergeCell ref="F17:F2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9D1BB-1D14-274C-80B0-FBD921F056FC}">
  <dimension ref="A1:AQ93"/>
  <sheetViews>
    <sheetView tabSelected="1" zoomScale="118" zoomScaleNormal="118" workbookViewId="0">
      <pane xSplit="2" ySplit="3" topLeftCell="E77" activePane="bottomRight" state="frozen"/>
      <selection pane="topRight" activeCell="C1" sqref="C1"/>
      <selection pane="bottomLeft" activeCell="A4" sqref="A4"/>
      <selection pane="bottomRight" activeCell="B84" sqref="B84"/>
    </sheetView>
  </sheetViews>
  <sheetFormatPr baseColWidth="10" defaultRowHeight="16" x14ac:dyDescent="0.2"/>
  <cols>
    <col min="1" max="1" width="16.1640625" customWidth="1"/>
    <col min="2" max="2" width="10.83203125" style="47"/>
    <col min="3" max="3" width="4.5" customWidth="1"/>
    <col min="5" max="5" width="10.83203125" style="41"/>
    <col min="6" max="6" width="21" customWidth="1"/>
    <col min="7" max="8" width="14.5" customWidth="1"/>
    <col min="9" max="9" width="15" customWidth="1"/>
    <col min="10" max="10" width="15.1640625" customWidth="1"/>
    <col min="11" max="11" width="9" customWidth="1"/>
  </cols>
  <sheetData>
    <row r="1" spans="1:43" x14ac:dyDescent="0.2">
      <c r="A1" s="42" t="s">
        <v>833</v>
      </c>
      <c r="B1" s="44" t="s">
        <v>2</v>
      </c>
      <c r="C1" s="42" t="s">
        <v>832</v>
      </c>
      <c r="D1" s="42" t="s">
        <v>835</v>
      </c>
      <c r="E1" s="43" t="s">
        <v>836</v>
      </c>
      <c r="F1" s="45" t="s">
        <v>984</v>
      </c>
      <c r="G1" s="42" t="s">
        <v>983</v>
      </c>
      <c r="H1" s="45" t="s">
        <v>1023</v>
      </c>
      <c r="I1" s="45">
        <v>2</v>
      </c>
      <c r="J1" s="45">
        <v>3</v>
      </c>
      <c r="K1" s="45">
        <v>4</v>
      </c>
      <c r="L1" s="45" t="s">
        <v>359</v>
      </c>
      <c r="M1" s="45"/>
      <c r="N1" s="45" t="s">
        <v>1036</v>
      </c>
      <c r="O1" t="s">
        <v>1037</v>
      </c>
      <c r="P1" s="45" t="s">
        <v>998</v>
      </c>
      <c r="Q1" s="45" t="s">
        <v>1040</v>
      </c>
      <c r="R1" s="45" t="s">
        <v>987</v>
      </c>
      <c r="S1" s="45" t="s">
        <v>1039</v>
      </c>
      <c r="T1" s="45" t="s">
        <v>993</v>
      </c>
      <c r="U1" s="45" t="s">
        <v>1007</v>
      </c>
      <c r="V1" s="45" t="s">
        <v>1022</v>
      </c>
      <c r="W1" s="45" t="s">
        <v>986</v>
      </c>
      <c r="Y1" s="45" t="s">
        <v>985</v>
      </c>
      <c r="Z1" s="45" t="s">
        <v>1015</v>
      </c>
      <c r="AA1" s="45" t="s">
        <v>991</v>
      </c>
      <c r="AB1" s="45" t="s">
        <v>992</v>
      </c>
      <c r="AC1" s="45" t="s">
        <v>988</v>
      </c>
      <c r="AD1" s="45" t="s">
        <v>994</v>
      </c>
      <c r="AE1" s="45" t="s">
        <v>989</v>
      </c>
      <c r="AF1" s="45" t="s">
        <v>1011</v>
      </c>
      <c r="AG1" s="45" t="s">
        <v>997</v>
      </c>
      <c r="AH1" s="45" t="s">
        <v>999</v>
      </c>
      <c r="AI1" s="45" t="s">
        <v>1009</v>
      </c>
      <c r="AJ1" s="45" t="s">
        <v>1012</v>
      </c>
      <c r="AK1" s="45" t="s">
        <v>1018</v>
      </c>
      <c r="AL1" s="45" t="s">
        <v>1019</v>
      </c>
      <c r="AM1" s="45" t="s">
        <v>323</v>
      </c>
      <c r="AN1" s="45" t="s">
        <v>1013</v>
      </c>
      <c r="AO1" s="45" t="s">
        <v>1017</v>
      </c>
      <c r="AP1" s="45" t="s">
        <v>1020</v>
      </c>
      <c r="AQ1" s="45" t="s">
        <v>1041</v>
      </c>
    </row>
    <row r="2" spans="1:43" x14ac:dyDescent="0.2">
      <c r="A2" s="42" t="s">
        <v>837</v>
      </c>
      <c r="B2" s="46">
        <v>1940</v>
      </c>
      <c r="C2" s="42">
        <v>12</v>
      </c>
      <c r="D2" s="42" t="s">
        <v>840</v>
      </c>
      <c r="E2" s="43">
        <v>1</v>
      </c>
      <c r="F2" s="45" t="s">
        <v>669</v>
      </c>
      <c r="I2">
        <v>12</v>
      </c>
      <c r="Q2">
        <v>1</v>
      </c>
      <c r="T2">
        <v>1</v>
      </c>
      <c r="V2">
        <v>1</v>
      </c>
      <c r="AI2">
        <v>1</v>
      </c>
      <c r="AK2">
        <v>2</v>
      </c>
      <c r="AO2">
        <v>1</v>
      </c>
      <c r="AQ2">
        <f>SUM(O2:W2,AE2,AG2:AM2)</f>
        <v>6</v>
      </c>
    </row>
    <row r="3" spans="1:43" x14ac:dyDescent="0.2">
      <c r="A3" s="42" t="s">
        <v>841</v>
      </c>
      <c r="B3" s="46">
        <v>1941</v>
      </c>
      <c r="C3" s="42">
        <v>17</v>
      </c>
      <c r="D3" s="42" t="s">
        <v>840</v>
      </c>
      <c r="E3" s="43">
        <v>0.88</v>
      </c>
      <c r="F3" s="45" t="s">
        <v>669</v>
      </c>
      <c r="G3">
        <v>0.57999999999999996</v>
      </c>
      <c r="H3" s="45">
        <v>11</v>
      </c>
      <c r="I3" s="45">
        <v>2</v>
      </c>
      <c r="J3" s="45">
        <v>2</v>
      </c>
      <c r="K3" s="45">
        <v>1</v>
      </c>
      <c r="L3" s="45">
        <v>1</v>
      </c>
      <c r="M3" s="45"/>
      <c r="N3" s="45"/>
      <c r="O3" s="45"/>
      <c r="W3">
        <v>2</v>
      </c>
      <c r="AL3">
        <v>1</v>
      </c>
      <c r="AM3">
        <v>1</v>
      </c>
      <c r="AQ3">
        <f t="shared" ref="AQ3:AQ50" si="0">SUM(O3:W3,AE3,AG3:AM3)</f>
        <v>4</v>
      </c>
    </row>
    <row r="4" spans="1:43" x14ac:dyDescent="0.2">
      <c r="A4" s="42" t="s">
        <v>844</v>
      </c>
      <c r="B4" s="46">
        <v>1942</v>
      </c>
      <c r="C4" s="42">
        <v>34</v>
      </c>
      <c r="D4" s="42" t="s">
        <v>840</v>
      </c>
      <c r="E4" s="43">
        <v>0.91</v>
      </c>
      <c r="F4" s="45" t="s">
        <v>669</v>
      </c>
      <c r="G4">
        <v>1.08</v>
      </c>
      <c r="H4" s="45">
        <v>20</v>
      </c>
      <c r="I4" s="45">
        <v>5</v>
      </c>
      <c r="J4" s="45">
        <v>6</v>
      </c>
      <c r="K4" s="45">
        <v>3</v>
      </c>
      <c r="O4">
        <v>8</v>
      </c>
      <c r="Q4">
        <v>8</v>
      </c>
      <c r="R4">
        <v>4</v>
      </c>
      <c r="T4">
        <v>14</v>
      </c>
      <c r="U4">
        <v>5</v>
      </c>
      <c r="Z4">
        <v>8</v>
      </c>
      <c r="AP4">
        <v>8</v>
      </c>
      <c r="AQ4">
        <f t="shared" si="0"/>
        <v>39</v>
      </c>
    </row>
    <row r="5" spans="1:43" x14ac:dyDescent="0.2">
      <c r="A5" s="42" t="s">
        <v>846</v>
      </c>
      <c r="B5" s="46">
        <v>1948</v>
      </c>
      <c r="C5" s="42">
        <v>48</v>
      </c>
      <c r="D5" s="42" t="s">
        <v>840</v>
      </c>
      <c r="E5" s="43">
        <v>0.67</v>
      </c>
      <c r="F5" s="45" t="s">
        <v>669</v>
      </c>
      <c r="H5">
        <v>10</v>
      </c>
      <c r="I5" s="45">
        <v>5</v>
      </c>
      <c r="J5" s="45">
        <v>6</v>
      </c>
      <c r="K5" s="45">
        <v>7</v>
      </c>
      <c r="L5" s="45">
        <v>20</v>
      </c>
      <c r="M5" s="45"/>
      <c r="N5" s="45"/>
      <c r="O5" s="45">
        <v>18</v>
      </c>
      <c r="R5">
        <v>8</v>
      </c>
      <c r="U5">
        <v>4</v>
      </c>
      <c r="W5">
        <v>16</v>
      </c>
      <c r="Z5">
        <v>18</v>
      </c>
      <c r="AQ5">
        <f t="shared" si="0"/>
        <v>46</v>
      </c>
    </row>
    <row r="6" spans="1:43" x14ac:dyDescent="0.2">
      <c r="A6" s="42" t="s">
        <v>849</v>
      </c>
      <c r="B6" s="46">
        <v>1949</v>
      </c>
      <c r="C6" s="42">
        <v>20</v>
      </c>
      <c r="D6" s="42" t="s">
        <v>840</v>
      </c>
      <c r="E6" s="43">
        <v>0.84</v>
      </c>
      <c r="F6" s="45" t="s">
        <v>669</v>
      </c>
      <c r="H6" s="45">
        <v>12</v>
      </c>
      <c r="I6" s="45">
        <v>3</v>
      </c>
      <c r="J6" s="45">
        <v>1</v>
      </c>
      <c r="K6" s="45">
        <v>3</v>
      </c>
      <c r="L6" s="45">
        <v>1</v>
      </c>
      <c r="M6" s="45"/>
      <c r="N6" s="45"/>
      <c r="O6" s="45"/>
      <c r="R6">
        <v>6</v>
      </c>
      <c r="U6">
        <v>3</v>
      </c>
      <c r="W6">
        <v>1</v>
      </c>
      <c r="AQ6">
        <f t="shared" si="0"/>
        <v>10</v>
      </c>
    </row>
    <row r="7" spans="1:43" x14ac:dyDescent="0.2">
      <c r="A7" s="42" t="s">
        <v>854</v>
      </c>
      <c r="B7" s="46">
        <v>1950</v>
      </c>
      <c r="C7" s="42">
        <v>97</v>
      </c>
      <c r="D7" s="42" t="s">
        <v>840</v>
      </c>
      <c r="E7" s="43" t="s">
        <v>856</v>
      </c>
      <c r="F7" s="45" t="s">
        <v>1021</v>
      </c>
      <c r="G7" s="34">
        <f>(((2/12)*2)+((4.5/12)*13)+((9/12)*5)+((1/12)*10)+17+(2*12)+3+4+(5*25)+(6*4)+(7*2)+8+20+11+12+13+18+20)/100</f>
        <v>3.2279166666666663</v>
      </c>
      <c r="H7" s="34"/>
      <c r="I7" s="34"/>
      <c r="J7" s="34"/>
      <c r="K7" s="34"/>
      <c r="L7" s="27">
        <v>97</v>
      </c>
      <c r="M7" s="27"/>
      <c r="N7" s="27"/>
      <c r="O7" s="27"/>
      <c r="AQ7">
        <f t="shared" si="0"/>
        <v>0</v>
      </c>
    </row>
    <row r="8" spans="1:43" x14ac:dyDescent="0.2">
      <c r="A8" s="42" t="s">
        <v>857</v>
      </c>
      <c r="B8" s="46">
        <v>1950</v>
      </c>
      <c r="C8" s="42">
        <v>59</v>
      </c>
      <c r="D8" s="42" t="s">
        <v>840</v>
      </c>
      <c r="E8" s="51">
        <v>0.62</v>
      </c>
      <c r="F8" s="45" t="s">
        <v>669</v>
      </c>
      <c r="L8" s="45">
        <v>59</v>
      </c>
      <c r="M8" s="45"/>
      <c r="N8" s="45"/>
      <c r="O8" s="45">
        <v>1</v>
      </c>
      <c r="Q8">
        <v>1</v>
      </c>
      <c r="V8">
        <v>1</v>
      </c>
      <c r="W8">
        <v>2</v>
      </c>
      <c r="Z8">
        <v>1</v>
      </c>
      <c r="AN8">
        <v>1</v>
      </c>
      <c r="AQ8">
        <f t="shared" si="0"/>
        <v>5</v>
      </c>
    </row>
    <row r="9" spans="1:43" x14ac:dyDescent="0.2">
      <c r="A9" s="42" t="s">
        <v>859</v>
      </c>
      <c r="B9" s="46">
        <v>1965</v>
      </c>
      <c r="C9" s="42">
        <v>6</v>
      </c>
      <c r="D9" s="42" t="s">
        <v>840</v>
      </c>
      <c r="E9" s="43">
        <v>1</v>
      </c>
      <c r="F9" s="45" t="s">
        <v>669</v>
      </c>
      <c r="H9">
        <v>6</v>
      </c>
      <c r="O9" s="45">
        <v>1</v>
      </c>
      <c r="U9">
        <v>1</v>
      </c>
      <c r="Z9">
        <v>1</v>
      </c>
      <c r="AQ9">
        <f t="shared" si="0"/>
        <v>2</v>
      </c>
    </row>
    <row r="10" spans="1:43" x14ac:dyDescent="0.2">
      <c r="A10" s="42" t="s">
        <v>861</v>
      </c>
      <c r="B10" s="46">
        <v>1969</v>
      </c>
      <c r="C10" s="42">
        <v>3</v>
      </c>
      <c r="D10" s="42" t="s">
        <v>863</v>
      </c>
      <c r="E10" s="43">
        <v>1</v>
      </c>
      <c r="F10" s="45" t="s">
        <v>1014</v>
      </c>
      <c r="H10">
        <v>3</v>
      </c>
      <c r="AQ10">
        <f t="shared" si="0"/>
        <v>0</v>
      </c>
    </row>
    <row r="11" spans="1:43" x14ac:dyDescent="0.2">
      <c r="A11" s="42" t="s">
        <v>864</v>
      </c>
      <c r="B11" s="46">
        <v>1971</v>
      </c>
      <c r="C11" s="42">
        <v>12</v>
      </c>
      <c r="D11" s="42" t="s">
        <v>863</v>
      </c>
      <c r="E11" s="43">
        <v>0.67</v>
      </c>
      <c r="F11" s="45" t="s">
        <v>1010</v>
      </c>
      <c r="H11">
        <v>6</v>
      </c>
      <c r="I11">
        <v>2</v>
      </c>
      <c r="K11">
        <v>4</v>
      </c>
      <c r="Q11">
        <v>1</v>
      </c>
      <c r="S11">
        <v>3</v>
      </c>
      <c r="T11">
        <v>12</v>
      </c>
      <c r="AB11">
        <v>3</v>
      </c>
      <c r="AJ11">
        <v>1</v>
      </c>
      <c r="AN11">
        <v>1</v>
      </c>
      <c r="AQ11">
        <f t="shared" si="0"/>
        <v>17</v>
      </c>
    </row>
    <row r="12" spans="1:43" x14ac:dyDescent="0.2">
      <c r="A12" s="42" t="s">
        <v>868</v>
      </c>
      <c r="B12" s="46">
        <v>1971</v>
      </c>
      <c r="C12" s="42">
        <v>6</v>
      </c>
      <c r="D12" s="42" t="s">
        <v>840</v>
      </c>
      <c r="E12" s="43">
        <v>1</v>
      </c>
      <c r="F12" s="45" t="s">
        <v>669</v>
      </c>
      <c r="G12">
        <v>0.74</v>
      </c>
      <c r="H12" s="45">
        <v>4</v>
      </c>
      <c r="J12">
        <v>2</v>
      </c>
      <c r="O12">
        <v>2</v>
      </c>
      <c r="P12">
        <v>2</v>
      </c>
      <c r="T12">
        <v>1</v>
      </c>
      <c r="Z12">
        <v>2</v>
      </c>
      <c r="AQ12">
        <f t="shared" si="0"/>
        <v>5</v>
      </c>
    </row>
    <row r="13" spans="1:43" x14ac:dyDescent="0.2">
      <c r="A13" s="42" t="s">
        <v>871</v>
      </c>
      <c r="B13" s="46">
        <v>1972</v>
      </c>
      <c r="C13" s="42">
        <v>12</v>
      </c>
      <c r="D13" s="42" t="s">
        <v>863</v>
      </c>
      <c r="E13" s="43">
        <v>1</v>
      </c>
      <c r="F13" s="45" t="s">
        <v>1010</v>
      </c>
      <c r="I13">
        <v>8</v>
      </c>
      <c r="J13">
        <v>2</v>
      </c>
      <c r="L13">
        <v>2</v>
      </c>
      <c r="S13">
        <v>2</v>
      </c>
      <c r="T13">
        <v>1</v>
      </c>
      <c r="AF13">
        <v>2</v>
      </c>
      <c r="AQ13">
        <f t="shared" si="0"/>
        <v>3</v>
      </c>
    </row>
    <row r="14" spans="1:43" x14ac:dyDescent="0.2">
      <c r="A14" s="42" t="s">
        <v>872</v>
      </c>
      <c r="B14" s="46">
        <v>1972</v>
      </c>
      <c r="C14" s="42">
        <v>3</v>
      </c>
      <c r="D14" s="42" t="s">
        <v>840</v>
      </c>
      <c r="E14" s="43">
        <v>1</v>
      </c>
      <c r="F14" s="45" t="s">
        <v>669</v>
      </c>
      <c r="H14">
        <v>3</v>
      </c>
      <c r="O14">
        <v>4</v>
      </c>
      <c r="Y14">
        <v>2</v>
      </c>
      <c r="Z14">
        <v>2</v>
      </c>
      <c r="AQ14">
        <f t="shared" si="0"/>
        <v>4</v>
      </c>
    </row>
    <row r="15" spans="1:43" x14ac:dyDescent="0.2">
      <c r="A15" s="42" t="s">
        <v>874</v>
      </c>
      <c r="B15" s="46">
        <v>1973</v>
      </c>
      <c r="C15" s="42">
        <v>18</v>
      </c>
      <c r="D15" s="42" t="s">
        <v>863</v>
      </c>
      <c r="E15" s="43">
        <v>0.61</v>
      </c>
      <c r="F15" s="45" t="s">
        <v>669</v>
      </c>
      <c r="H15">
        <v>11</v>
      </c>
      <c r="K15">
        <v>7</v>
      </c>
      <c r="R15">
        <v>1</v>
      </c>
      <c r="S15">
        <v>6</v>
      </c>
      <c r="AB15">
        <v>6</v>
      </c>
      <c r="AI15">
        <v>3</v>
      </c>
      <c r="AQ15">
        <f t="shared" si="0"/>
        <v>10</v>
      </c>
    </row>
    <row r="16" spans="1:43" x14ac:dyDescent="0.2">
      <c r="A16" s="42" t="s">
        <v>876</v>
      </c>
      <c r="B16" s="46">
        <v>1978</v>
      </c>
      <c r="C16" s="42">
        <v>100</v>
      </c>
      <c r="D16" s="42" t="s">
        <v>863</v>
      </c>
      <c r="E16" s="43">
        <v>0.77</v>
      </c>
      <c r="F16" s="45" t="s">
        <v>1008</v>
      </c>
      <c r="G16" s="45">
        <v>2.17</v>
      </c>
      <c r="H16" s="45">
        <v>33</v>
      </c>
      <c r="I16" s="45">
        <v>26</v>
      </c>
      <c r="J16" s="45"/>
      <c r="K16" s="45"/>
      <c r="L16" s="45">
        <v>41</v>
      </c>
      <c r="M16" s="45"/>
      <c r="N16" s="45"/>
      <c r="O16" s="45"/>
      <c r="AQ16">
        <f t="shared" si="0"/>
        <v>0</v>
      </c>
    </row>
    <row r="17" spans="1:43" x14ac:dyDescent="0.2">
      <c r="A17" s="42" t="s">
        <v>884</v>
      </c>
      <c r="B17" s="46">
        <v>1987</v>
      </c>
      <c r="C17" s="42">
        <v>4</v>
      </c>
      <c r="D17" s="42" t="s">
        <v>840</v>
      </c>
      <c r="E17" s="43">
        <v>0.75</v>
      </c>
      <c r="F17" s="45" t="s">
        <v>638</v>
      </c>
      <c r="L17">
        <v>4</v>
      </c>
      <c r="AQ17">
        <f t="shared" si="0"/>
        <v>0</v>
      </c>
    </row>
    <row r="18" spans="1:43" x14ac:dyDescent="0.2">
      <c r="A18" s="42" t="s">
        <v>886</v>
      </c>
      <c r="B18" s="46">
        <v>1987</v>
      </c>
      <c r="C18" s="42">
        <v>20</v>
      </c>
      <c r="D18" s="42" t="s">
        <v>840</v>
      </c>
      <c r="E18" s="43">
        <v>1</v>
      </c>
      <c r="F18" s="45" t="s">
        <v>27</v>
      </c>
      <c r="G18">
        <v>6</v>
      </c>
      <c r="H18" s="45">
        <v>5</v>
      </c>
      <c r="I18" s="45">
        <v>7</v>
      </c>
      <c r="L18">
        <v>8</v>
      </c>
      <c r="AQ18">
        <f t="shared" si="0"/>
        <v>0</v>
      </c>
    </row>
    <row r="19" spans="1:43" x14ac:dyDescent="0.2">
      <c r="A19" s="42" t="s">
        <v>890</v>
      </c>
      <c r="B19" s="46">
        <v>1988</v>
      </c>
      <c r="C19" s="42">
        <v>27</v>
      </c>
      <c r="D19" s="42" t="s">
        <v>840</v>
      </c>
      <c r="E19" s="43">
        <v>0.95</v>
      </c>
      <c r="F19" s="45" t="s">
        <v>609</v>
      </c>
      <c r="G19" s="45">
        <v>2.02</v>
      </c>
      <c r="H19" s="45">
        <v>11</v>
      </c>
      <c r="I19" s="45">
        <v>6</v>
      </c>
      <c r="J19" s="45">
        <v>1</v>
      </c>
      <c r="K19" s="45">
        <v>1</v>
      </c>
      <c r="L19" s="45">
        <v>8</v>
      </c>
      <c r="M19" s="45"/>
      <c r="N19" s="45"/>
      <c r="O19" s="45"/>
      <c r="V19">
        <v>4</v>
      </c>
      <c r="AQ19">
        <f t="shared" si="0"/>
        <v>4</v>
      </c>
    </row>
    <row r="20" spans="1:43" x14ac:dyDescent="0.2">
      <c r="A20" s="42" t="s">
        <v>891</v>
      </c>
      <c r="B20" s="46">
        <v>1988</v>
      </c>
      <c r="C20" s="42">
        <v>4</v>
      </c>
      <c r="D20" s="42" t="s">
        <v>840</v>
      </c>
      <c r="E20" s="51">
        <v>1</v>
      </c>
      <c r="F20" s="45" t="s">
        <v>609</v>
      </c>
      <c r="G20">
        <v>3.67</v>
      </c>
      <c r="H20" s="45">
        <v>3</v>
      </c>
      <c r="I20" s="45">
        <v>1</v>
      </c>
      <c r="O20">
        <v>1</v>
      </c>
      <c r="R20">
        <v>1</v>
      </c>
      <c r="Z20">
        <v>1</v>
      </c>
      <c r="AQ20">
        <f t="shared" si="0"/>
        <v>2</v>
      </c>
    </row>
    <row r="21" spans="1:43" x14ac:dyDescent="0.2">
      <c r="A21" s="42" t="s">
        <v>892</v>
      </c>
      <c r="B21" s="46">
        <v>1989</v>
      </c>
      <c r="C21" s="42">
        <v>5</v>
      </c>
      <c r="D21" s="42" t="s">
        <v>840</v>
      </c>
      <c r="E21" s="43">
        <v>1</v>
      </c>
      <c r="F21" s="45" t="s">
        <v>609</v>
      </c>
      <c r="G21" s="45">
        <v>1.2</v>
      </c>
      <c r="H21" s="45">
        <v>2</v>
      </c>
      <c r="I21" s="45">
        <v>3</v>
      </c>
      <c r="J21" s="45"/>
      <c r="K21" s="45"/>
      <c r="L21" s="45"/>
      <c r="M21" s="45"/>
      <c r="N21" s="45"/>
      <c r="O21" s="45"/>
      <c r="AE21">
        <v>1</v>
      </c>
      <c r="AQ21">
        <f t="shared" si="0"/>
        <v>1</v>
      </c>
    </row>
    <row r="22" spans="1:43" x14ac:dyDescent="0.2">
      <c r="A22" s="42" t="s">
        <v>894</v>
      </c>
      <c r="B22" s="46">
        <v>1989</v>
      </c>
      <c r="C22" s="42">
        <v>9</v>
      </c>
      <c r="D22" s="42" t="s">
        <v>840</v>
      </c>
      <c r="E22" s="43" t="s">
        <v>856</v>
      </c>
      <c r="F22" s="45" t="s">
        <v>609</v>
      </c>
      <c r="L22">
        <v>9</v>
      </c>
      <c r="R22">
        <v>2</v>
      </c>
      <c r="AQ22">
        <f t="shared" si="0"/>
        <v>2</v>
      </c>
    </row>
    <row r="23" spans="1:43" x14ac:dyDescent="0.2">
      <c r="A23" s="42" t="s">
        <v>896</v>
      </c>
      <c r="B23" s="46">
        <v>1991</v>
      </c>
      <c r="C23" s="42">
        <v>2</v>
      </c>
      <c r="D23" s="42" t="s">
        <v>840</v>
      </c>
      <c r="E23" s="43">
        <v>1</v>
      </c>
      <c r="F23" s="45" t="s">
        <v>990</v>
      </c>
      <c r="G23" s="45">
        <v>1</v>
      </c>
      <c r="H23" s="45">
        <v>2</v>
      </c>
      <c r="I23" s="45"/>
      <c r="J23" s="45"/>
      <c r="K23" s="45"/>
      <c r="L23" s="45"/>
      <c r="M23" s="45"/>
      <c r="N23" s="45"/>
      <c r="O23" s="45">
        <v>1</v>
      </c>
      <c r="R23">
        <v>1</v>
      </c>
      <c r="AA23">
        <v>1</v>
      </c>
      <c r="AQ23">
        <f t="shared" si="0"/>
        <v>2</v>
      </c>
    </row>
    <row r="24" spans="1:43" x14ac:dyDescent="0.2">
      <c r="A24" s="42" t="s">
        <v>897</v>
      </c>
      <c r="B24" s="46">
        <v>1992</v>
      </c>
      <c r="C24" s="42">
        <v>7</v>
      </c>
      <c r="D24" s="42" t="s">
        <v>840</v>
      </c>
      <c r="E24" s="43">
        <v>1</v>
      </c>
      <c r="F24" s="45" t="s">
        <v>669</v>
      </c>
      <c r="G24" s="45">
        <v>5.73</v>
      </c>
      <c r="H24" s="45">
        <v>7</v>
      </c>
      <c r="I24" s="45"/>
      <c r="J24" s="45"/>
      <c r="K24" s="45"/>
      <c r="L24" s="45"/>
      <c r="M24" s="45"/>
      <c r="N24" s="45"/>
      <c r="O24" s="45"/>
      <c r="S24">
        <v>2</v>
      </c>
      <c r="T24">
        <v>4</v>
      </c>
      <c r="AB24">
        <v>2</v>
      </c>
      <c r="AQ24">
        <f t="shared" si="0"/>
        <v>6</v>
      </c>
    </row>
    <row r="25" spans="1:43" x14ac:dyDescent="0.2">
      <c r="A25" s="42" t="s">
        <v>899</v>
      </c>
      <c r="B25" s="46">
        <v>1992</v>
      </c>
      <c r="C25" s="42">
        <v>2</v>
      </c>
      <c r="D25" s="42" t="s">
        <v>840</v>
      </c>
      <c r="E25" s="43">
        <v>1</v>
      </c>
      <c r="F25" s="45" t="s">
        <v>609</v>
      </c>
      <c r="G25" s="45">
        <v>2.17</v>
      </c>
      <c r="H25" s="45">
        <v>1</v>
      </c>
      <c r="I25" s="45">
        <v>1</v>
      </c>
      <c r="J25" s="45"/>
      <c r="K25" s="45"/>
      <c r="L25" s="45"/>
      <c r="M25" s="45"/>
      <c r="N25" s="45"/>
      <c r="O25" s="45">
        <v>1</v>
      </c>
      <c r="S25">
        <v>1</v>
      </c>
      <c r="T25">
        <v>1</v>
      </c>
      <c r="Y25">
        <v>1</v>
      </c>
      <c r="AD25">
        <v>1</v>
      </c>
      <c r="AQ25">
        <f t="shared" si="0"/>
        <v>3</v>
      </c>
    </row>
    <row r="26" spans="1:43" x14ac:dyDescent="0.2">
      <c r="A26" s="42" t="s">
        <v>901</v>
      </c>
      <c r="B26" s="46">
        <v>1994</v>
      </c>
      <c r="C26" s="42">
        <v>14</v>
      </c>
      <c r="D26" s="42" t="s">
        <v>903</v>
      </c>
      <c r="E26" s="43">
        <v>0.93</v>
      </c>
      <c r="F26" s="45" t="s">
        <v>995</v>
      </c>
      <c r="G26" s="45">
        <v>2.77</v>
      </c>
      <c r="H26" s="45">
        <v>11</v>
      </c>
      <c r="I26" s="45">
        <v>1</v>
      </c>
      <c r="J26" s="45">
        <v>1</v>
      </c>
      <c r="K26" s="45">
        <v>1</v>
      </c>
      <c r="L26" s="45"/>
      <c r="M26" s="45"/>
      <c r="N26" s="45"/>
      <c r="O26" s="45">
        <v>1</v>
      </c>
      <c r="R26">
        <v>2</v>
      </c>
      <c r="S26">
        <v>1</v>
      </c>
      <c r="V26">
        <v>1</v>
      </c>
      <c r="Z26">
        <v>1</v>
      </c>
      <c r="AC26">
        <v>1</v>
      </c>
      <c r="AQ26">
        <f t="shared" si="0"/>
        <v>5</v>
      </c>
    </row>
    <row r="27" spans="1:43" x14ac:dyDescent="0.2">
      <c r="A27" s="42" t="s">
        <v>904</v>
      </c>
      <c r="B27" s="46">
        <v>1994</v>
      </c>
      <c r="C27" s="42">
        <v>21</v>
      </c>
      <c r="D27" s="42" t="s">
        <v>840</v>
      </c>
      <c r="E27" s="43">
        <v>0.56999999999999995</v>
      </c>
      <c r="F27" s="45" t="s">
        <v>609</v>
      </c>
      <c r="H27" s="45">
        <v>10</v>
      </c>
      <c r="I27">
        <v>1</v>
      </c>
      <c r="J27">
        <v>1</v>
      </c>
      <c r="K27">
        <v>9</v>
      </c>
      <c r="T27">
        <v>3</v>
      </c>
      <c r="AQ27">
        <f t="shared" si="0"/>
        <v>3</v>
      </c>
    </row>
    <row r="28" spans="1:43" x14ac:dyDescent="0.2">
      <c r="A28" s="42" t="s">
        <v>911</v>
      </c>
      <c r="B28" s="46">
        <v>1995</v>
      </c>
      <c r="C28" s="42">
        <v>46</v>
      </c>
      <c r="D28" s="42" t="s">
        <v>840</v>
      </c>
      <c r="E28" s="43">
        <v>0.83</v>
      </c>
      <c r="F28" s="45" t="s">
        <v>609</v>
      </c>
      <c r="G28" s="45">
        <v>0.23</v>
      </c>
      <c r="H28" s="45">
        <v>9</v>
      </c>
      <c r="I28" s="45">
        <v>13</v>
      </c>
      <c r="J28" s="45">
        <v>2</v>
      </c>
      <c r="K28" s="45">
        <v>5</v>
      </c>
      <c r="L28" s="45">
        <v>17</v>
      </c>
      <c r="M28" s="45"/>
      <c r="N28" s="45"/>
      <c r="O28" s="45"/>
      <c r="R28">
        <v>18</v>
      </c>
      <c r="AQ28">
        <f t="shared" si="0"/>
        <v>18</v>
      </c>
    </row>
    <row r="29" spans="1:43" x14ac:dyDescent="0.2">
      <c r="A29" s="42" t="s">
        <v>916</v>
      </c>
      <c r="B29" s="46">
        <v>1996</v>
      </c>
      <c r="C29" s="42">
        <v>19</v>
      </c>
      <c r="D29" s="42" t="s">
        <v>863</v>
      </c>
      <c r="E29" s="43" t="s">
        <v>856</v>
      </c>
      <c r="F29" s="45" t="s">
        <v>996</v>
      </c>
      <c r="L29">
        <v>19</v>
      </c>
      <c r="AQ29">
        <f t="shared" si="0"/>
        <v>0</v>
      </c>
    </row>
    <row r="30" spans="1:43" x14ac:dyDescent="0.2">
      <c r="A30" s="42" t="s">
        <v>918</v>
      </c>
      <c r="B30" s="46">
        <v>1997</v>
      </c>
      <c r="C30" s="42">
        <v>25</v>
      </c>
      <c r="D30" s="42" t="s">
        <v>840</v>
      </c>
      <c r="E30" s="43">
        <v>1</v>
      </c>
      <c r="F30" s="45" t="s">
        <v>609</v>
      </c>
      <c r="G30" s="45">
        <v>0.86</v>
      </c>
      <c r="H30" s="45"/>
      <c r="I30" s="45">
        <v>24</v>
      </c>
      <c r="J30" s="45">
        <v>1</v>
      </c>
      <c r="K30" s="45"/>
      <c r="L30" s="45"/>
      <c r="M30" s="45"/>
      <c r="N30" s="45"/>
      <c r="O30" s="45"/>
      <c r="P30">
        <v>3</v>
      </c>
      <c r="R30">
        <v>3</v>
      </c>
      <c r="T30">
        <v>15</v>
      </c>
      <c r="V30">
        <v>1</v>
      </c>
      <c r="AG30">
        <v>2</v>
      </c>
      <c r="AQ30">
        <f t="shared" si="0"/>
        <v>24</v>
      </c>
    </row>
    <row r="31" spans="1:43" x14ac:dyDescent="0.2">
      <c r="A31" s="42" t="s">
        <v>924</v>
      </c>
      <c r="B31" s="46">
        <v>2002</v>
      </c>
      <c r="C31" s="42">
        <v>2</v>
      </c>
      <c r="D31" s="42" t="s">
        <v>926</v>
      </c>
      <c r="E31" s="43">
        <v>1</v>
      </c>
      <c r="F31" s="45" t="s">
        <v>926</v>
      </c>
      <c r="G31" s="45">
        <v>0.57999999999999996</v>
      </c>
      <c r="H31" s="45"/>
      <c r="I31" s="45">
        <v>1</v>
      </c>
      <c r="J31" s="45">
        <v>1</v>
      </c>
      <c r="K31" s="45"/>
      <c r="L31" s="45"/>
      <c r="M31" s="45"/>
      <c r="N31" s="45"/>
      <c r="O31" s="45"/>
      <c r="AQ31">
        <f t="shared" si="0"/>
        <v>0</v>
      </c>
    </row>
    <row r="32" spans="1:43" x14ac:dyDescent="0.2">
      <c r="A32" s="42" t="s">
        <v>927</v>
      </c>
      <c r="B32" s="46">
        <v>2002</v>
      </c>
      <c r="C32" s="42">
        <v>5</v>
      </c>
      <c r="D32" s="42" t="s">
        <v>840</v>
      </c>
      <c r="E32" s="43">
        <v>0.8</v>
      </c>
      <c r="F32" s="45" t="s">
        <v>609</v>
      </c>
      <c r="G32" s="45">
        <v>1.07</v>
      </c>
      <c r="H32" s="45">
        <v>4</v>
      </c>
      <c r="I32" s="45"/>
      <c r="J32" s="45"/>
      <c r="K32" s="45">
        <v>1</v>
      </c>
      <c r="L32" s="45"/>
      <c r="M32" s="45"/>
      <c r="N32" s="45"/>
      <c r="O32" s="45"/>
      <c r="T32">
        <v>1</v>
      </c>
      <c r="AQ32">
        <f t="shared" si="0"/>
        <v>1</v>
      </c>
    </row>
    <row r="33" spans="1:43" x14ac:dyDescent="0.2">
      <c r="A33" s="42" t="s">
        <v>982</v>
      </c>
      <c r="B33" s="46">
        <v>2003</v>
      </c>
      <c r="C33" s="42">
        <v>6</v>
      </c>
      <c r="D33" s="42" t="s">
        <v>840</v>
      </c>
      <c r="E33" s="43">
        <v>0.83</v>
      </c>
      <c r="F33" s="45" t="s">
        <v>609</v>
      </c>
      <c r="G33" s="45">
        <v>2.57</v>
      </c>
      <c r="H33" s="45">
        <v>2</v>
      </c>
      <c r="I33" s="45">
        <v>3</v>
      </c>
      <c r="J33" s="45"/>
      <c r="K33" s="45">
        <v>1</v>
      </c>
      <c r="L33" s="45"/>
      <c r="M33" s="45"/>
      <c r="N33" s="45"/>
      <c r="O33" s="45"/>
      <c r="T33">
        <v>3</v>
      </c>
      <c r="V33">
        <v>3</v>
      </c>
      <c r="AE33">
        <v>1</v>
      </c>
      <c r="AH33">
        <v>1</v>
      </c>
      <c r="AQ33">
        <f t="shared" si="0"/>
        <v>8</v>
      </c>
    </row>
    <row r="34" spans="1:43" x14ac:dyDescent="0.2">
      <c r="A34" s="42" t="s">
        <v>932</v>
      </c>
      <c r="B34" s="46">
        <v>2003</v>
      </c>
      <c r="C34" s="42">
        <v>58</v>
      </c>
      <c r="D34" s="42" t="s">
        <v>863</v>
      </c>
      <c r="E34" s="43">
        <v>0.9</v>
      </c>
      <c r="F34" s="45" t="s">
        <v>1000</v>
      </c>
      <c r="G34" s="45">
        <v>2.11</v>
      </c>
      <c r="H34" s="45"/>
      <c r="I34" s="45">
        <v>52</v>
      </c>
      <c r="J34" s="45"/>
      <c r="K34" s="45"/>
      <c r="L34" s="45">
        <v>6</v>
      </c>
      <c r="M34" s="45"/>
      <c r="N34" s="45"/>
      <c r="O34" s="45"/>
      <c r="AQ34">
        <f t="shared" si="0"/>
        <v>0</v>
      </c>
    </row>
    <row r="35" spans="1:43" x14ac:dyDescent="0.2">
      <c r="A35" s="42" t="s">
        <v>940</v>
      </c>
      <c r="B35" s="46">
        <v>2007</v>
      </c>
      <c r="C35" s="42">
        <v>2</v>
      </c>
      <c r="D35" s="42" t="s">
        <v>863</v>
      </c>
      <c r="E35" s="43">
        <v>1</v>
      </c>
      <c r="F35" s="45" t="s">
        <v>609</v>
      </c>
      <c r="G35" s="45">
        <v>1.08</v>
      </c>
      <c r="H35" s="45">
        <v>2</v>
      </c>
      <c r="I35" s="45"/>
      <c r="J35" s="45"/>
      <c r="K35" s="45"/>
      <c r="L35" s="45"/>
      <c r="M35" s="45"/>
      <c r="N35" s="45"/>
      <c r="O35" s="45"/>
      <c r="T35">
        <v>2</v>
      </c>
      <c r="AQ35">
        <f t="shared" si="0"/>
        <v>2</v>
      </c>
    </row>
    <row r="36" spans="1:43" x14ac:dyDescent="0.2">
      <c r="A36" s="42" t="s">
        <v>1001</v>
      </c>
      <c r="B36" s="46">
        <v>2005</v>
      </c>
      <c r="C36" s="42">
        <v>65</v>
      </c>
      <c r="D36" s="42" t="s">
        <v>863</v>
      </c>
      <c r="E36" s="43">
        <v>0.95</v>
      </c>
      <c r="F36" s="45" t="s">
        <v>1003</v>
      </c>
      <c r="G36" s="45">
        <v>4.21</v>
      </c>
      <c r="H36" s="45">
        <v>49</v>
      </c>
      <c r="I36" s="45">
        <v>6</v>
      </c>
      <c r="J36" s="45">
        <v>7</v>
      </c>
      <c r="K36" s="45">
        <v>3</v>
      </c>
      <c r="L36" s="45"/>
      <c r="M36" s="45"/>
      <c r="N36" s="45"/>
      <c r="O36" s="45"/>
      <c r="T36">
        <v>6</v>
      </c>
      <c r="U36">
        <v>10</v>
      </c>
      <c r="AQ36">
        <f t="shared" si="0"/>
        <v>16</v>
      </c>
    </row>
    <row r="37" spans="1:43" x14ac:dyDescent="0.2">
      <c r="A37" s="42" t="s">
        <v>1002</v>
      </c>
      <c r="B37" s="46">
        <v>2008</v>
      </c>
      <c r="C37" s="42">
        <v>11</v>
      </c>
      <c r="D37" s="42" t="s">
        <v>840</v>
      </c>
      <c r="E37" s="43">
        <v>0.73</v>
      </c>
      <c r="F37" s="45" t="s">
        <v>609</v>
      </c>
      <c r="G37" s="45">
        <v>6.05</v>
      </c>
      <c r="H37" s="45">
        <v>6</v>
      </c>
      <c r="I37" s="45">
        <v>2</v>
      </c>
      <c r="J37" s="45">
        <v>2</v>
      </c>
      <c r="K37" s="45">
        <v>1</v>
      </c>
      <c r="L37" s="45"/>
      <c r="M37" s="45"/>
      <c r="N37" s="45"/>
      <c r="O37" s="45"/>
      <c r="T37">
        <v>4</v>
      </c>
      <c r="W37">
        <v>1</v>
      </c>
      <c r="AQ37">
        <f t="shared" si="0"/>
        <v>5</v>
      </c>
    </row>
    <row r="38" spans="1:43" x14ac:dyDescent="0.2">
      <c r="A38" s="42" t="s">
        <v>942</v>
      </c>
      <c r="B38" s="46">
        <v>2008</v>
      </c>
      <c r="C38" s="42">
        <v>10</v>
      </c>
      <c r="D38" s="42" t="s">
        <v>863</v>
      </c>
      <c r="E38" s="43">
        <v>0.8</v>
      </c>
      <c r="F38" s="45" t="s">
        <v>1003</v>
      </c>
      <c r="G38" s="45">
        <v>0.5</v>
      </c>
      <c r="H38" s="45">
        <v>8</v>
      </c>
      <c r="I38" s="45"/>
      <c r="J38" s="45"/>
      <c r="K38" s="45"/>
      <c r="L38" s="45">
        <v>2</v>
      </c>
      <c r="M38" s="45"/>
      <c r="N38" s="45"/>
      <c r="O38" s="45"/>
      <c r="AQ38">
        <f t="shared" si="0"/>
        <v>0</v>
      </c>
    </row>
    <row r="39" spans="1:43" x14ac:dyDescent="0.2">
      <c r="A39" s="42" t="s">
        <v>943</v>
      </c>
      <c r="B39" s="46">
        <v>2009</v>
      </c>
      <c r="C39" s="42">
        <v>1</v>
      </c>
      <c r="D39" s="42" t="s">
        <v>840</v>
      </c>
      <c r="E39" s="43">
        <v>1</v>
      </c>
      <c r="F39" s="45" t="s">
        <v>609</v>
      </c>
      <c r="G39" s="45">
        <v>1</v>
      </c>
      <c r="H39" s="45">
        <v>1</v>
      </c>
      <c r="I39" s="45"/>
      <c r="J39" s="45"/>
      <c r="K39" s="45"/>
      <c r="L39" s="45"/>
      <c r="M39" s="45"/>
      <c r="N39" s="45"/>
      <c r="O39" s="45"/>
      <c r="T39">
        <v>1</v>
      </c>
      <c r="AQ39">
        <f t="shared" si="0"/>
        <v>1</v>
      </c>
    </row>
    <row r="40" spans="1:43" x14ac:dyDescent="0.2">
      <c r="A40" s="42" t="s">
        <v>944</v>
      </c>
      <c r="B40" s="46">
        <v>2012</v>
      </c>
      <c r="C40" s="42">
        <v>1</v>
      </c>
      <c r="D40" s="42" t="s">
        <v>753</v>
      </c>
      <c r="E40" s="43">
        <v>1</v>
      </c>
      <c r="F40" s="45" t="s">
        <v>1004</v>
      </c>
      <c r="G40" s="45">
        <v>2.17</v>
      </c>
      <c r="H40" s="45"/>
      <c r="I40" s="45">
        <v>1</v>
      </c>
      <c r="J40" s="45"/>
      <c r="K40" s="45"/>
      <c r="L40" s="45"/>
      <c r="M40" s="45"/>
      <c r="N40" s="45"/>
      <c r="O40" s="45"/>
      <c r="T40">
        <v>1</v>
      </c>
      <c r="AQ40">
        <f t="shared" si="0"/>
        <v>1</v>
      </c>
    </row>
    <row r="41" spans="1:43" x14ac:dyDescent="0.2">
      <c r="A41" s="42" t="s">
        <v>945</v>
      </c>
      <c r="B41" s="46">
        <v>2013</v>
      </c>
      <c r="C41" s="42">
        <v>1</v>
      </c>
      <c r="D41" s="42" t="s">
        <v>840</v>
      </c>
      <c r="E41" s="43">
        <v>1</v>
      </c>
      <c r="F41" s="45" t="s">
        <v>609</v>
      </c>
      <c r="G41" s="45">
        <v>1</v>
      </c>
      <c r="H41" s="45">
        <v>1</v>
      </c>
      <c r="I41" s="45"/>
      <c r="J41" s="45"/>
      <c r="K41" s="45"/>
      <c r="L41" s="45"/>
      <c r="M41" s="45"/>
      <c r="N41" s="45"/>
      <c r="O41" s="45"/>
      <c r="T41">
        <v>1</v>
      </c>
      <c r="AQ41">
        <f t="shared" si="0"/>
        <v>1</v>
      </c>
    </row>
    <row r="42" spans="1:43" x14ac:dyDescent="0.2">
      <c r="A42" s="42" t="s">
        <v>946</v>
      </c>
      <c r="B42" s="46">
        <v>2013</v>
      </c>
      <c r="C42" s="42">
        <v>2</v>
      </c>
      <c r="D42" s="42" t="s">
        <v>863</v>
      </c>
      <c r="E42" s="43">
        <v>1</v>
      </c>
      <c r="F42" s="45" t="s">
        <v>1005</v>
      </c>
      <c r="G42" s="45">
        <v>0.38</v>
      </c>
      <c r="H42" s="45">
        <v>1</v>
      </c>
      <c r="I42" s="45">
        <v>1</v>
      </c>
      <c r="J42" s="45"/>
      <c r="K42" s="45"/>
      <c r="L42" s="45"/>
      <c r="M42" s="45"/>
      <c r="N42" s="45"/>
      <c r="O42" s="45"/>
      <c r="T42">
        <v>1</v>
      </c>
      <c r="AQ42">
        <f t="shared" si="0"/>
        <v>1</v>
      </c>
    </row>
    <row r="43" spans="1:43" x14ac:dyDescent="0.2">
      <c r="A43" s="42" t="s">
        <v>947</v>
      </c>
      <c r="B43" s="46">
        <v>2015</v>
      </c>
      <c r="C43" s="42">
        <v>16</v>
      </c>
      <c r="D43" s="42" t="s">
        <v>840</v>
      </c>
      <c r="E43" s="43">
        <v>1</v>
      </c>
      <c r="F43" s="45" t="s">
        <v>609</v>
      </c>
      <c r="G43" s="45">
        <v>15.7</v>
      </c>
      <c r="H43" s="45"/>
      <c r="I43" s="45">
        <v>15</v>
      </c>
      <c r="J43" s="45">
        <v>1</v>
      </c>
      <c r="K43" s="45"/>
      <c r="L43" s="45"/>
      <c r="M43" s="45"/>
      <c r="N43" s="45"/>
      <c r="O43" s="45"/>
      <c r="R43">
        <v>2</v>
      </c>
      <c r="V43">
        <v>1</v>
      </c>
      <c r="AQ43">
        <f t="shared" si="0"/>
        <v>3</v>
      </c>
    </row>
    <row r="44" spans="1:43" x14ac:dyDescent="0.2">
      <c r="A44" s="42" t="s">
        <v>950</v>
      </c>
      <c r="B44" s="46">
        <v>2015</v>
      </c>
      <c r="C44" s="42">
        <v>5</v>
      </c>
      <c r="D44" s="42" t="s">
        <v>753</v>
      </c>
      <c r="E44" s="43">
        <v>0.8</v>
      </c>
      <c r="F44" s="45" t="s">
        <v>1006</v>
      </c>
      <c r="G44" s="45">
        <v>0.25</v>
      </c>
      <c r="H44" s="45"/>
      <c r="I44" s="45">
        <v>4</v>
      </c>
      <c r="J44" s="45"/>
      <c r="K44" s="45"/>
      <c r="L44" s="45">
        <v>1</v>
      </c>
      <c r="M44" s="45"/>
      <c r="N44" s="45"/>
      <c r="O44" s="45"/>
      <c r="T44">
        <v>1</v>
      </c>
      <c r="AQ44">
        <f t="shared" si="0"/>
        <v>1</v>
      </c>
    </row>
    <row r="45" spans="1:43" x14ac:dyDescent="0.2">
      <c r="A45" s="42" t="s">
        <v>952</v>
      </c>
      <c r="B45" s="46">
        <v>2016</v>
      </c>
      <c r="C45" s="42">
        <v>1</v>
      </c>
      <c r="D45" s="42" t="s">
        <v>953</v>
      </c>
      <c r="E45" s="43">
        <v>1</v>
      </c>
      <c r="F45" s="45" t="s">
        <v>953</v>
      </c>
      <c r="H45">
        <v>1</v>
      </c>
      <c r="AQ45">
        <f t="shared" si="0"/>
        <v>0</v>
      </c>
    </row>
    <row r="46" spans="1:43" x14ac:dyDescent="0.2">
      <c r="A46" s="42" t="s">
        <v>954</v>
      </c>
      <c r="B46" s="46">
        <v>2017</v>
      </c>
      <c r="C46" s="42">
        <v>1</v>
      </c>
      <c r="D46" s="42" t="s">
        <v>840</v>
      </c>
      <c r="E46" s="43">
        <v>1</v>
      </c>
      <c r="F46" s="45" t="s">
        <v>609</v>
      </c>
      <c r="G46" s="45">
        <v>1.08</v>
      </c>
      <c r="H46" s="45">
        <v>1</v>
      </c>
      <c r="I46" s="45"/>
      <c r="J46" s="45"/>
      <c r="K46" s="45"/>
      <c r="L46" s="45"/>
      <c r="M46" s="45"/>
      <c r="N46" s="45"/>
      <c r="O46" s="45"/>
      <c r="R46">
        <v>1</v>
      </c>
      <c r="AQ46">
        <f t="shared" si="0"/>
        <v>1</v>
      </c>
    </row>
    <row r="47" spans="1:43" x14ac:dyDescent="0.2">
      <c r="A47" s="42" t="s">
        <v>955</v>
      </c>
      <c r="B47" s="46">
        <v>2017</v>
      </c>
      <c r="C47" s="42">
        <v>1</v>
      </c>
      <c r="D47" s="42" t="s">
        <v>953</v>
      </c>
      <c r="E47" s="43">
        <v>1</v>
      </c>
      <c r="F47" s="45" t="s">
        <v>953</v>
      </c>
      <c r="G47" s="45">
        <v>4</v>
      </c>
      <c r="H47" s="45"/>
      <c r="I47" s="45">
        <v>1</v>
      </c>
      <c r="J47" s="45"/>
      <c r="K47" s="45"/>
      <c r="L47" s="45"/>
      <c r="M47" s="45"/>
      <c r="N47" s="45"/>
      <c r="O47" s="45"/>
      <c r="AQ47">
        <f t="shared" si="0"/>
        <v>0</v>
      </c>
    </row>
    <row r="48" spans="1:43" x14ac:dyDescent="0.2">
      <c r="A48" s="42" t="s">
        <v>956</v>
      </c>
      <c r="B48" s="46">
        <v>2018</v>
      </c>
      <c r="C48" s="42">
        <v>5</v>
      </c>
      <c r="D48" s="42" t="s">
        <v>953</v>
      </c>
      <c r="E48" s="43">
        <v>1</v>
      </c>
      <c r="F48" s="45" t="s">
        <v>953</v>
      </c>
      <c r="G48" s="45">
        <v>1.5</v>
      </c>
      <c r="H48" s="45"/>
      <c r="I48" s="45">
        <v>5</v>
      </c>
      <c r="J48" s="45"/>
      <c r="K48" s="45"/>
      <c r="L48" s="45"/>
      <c r="M48" s="45"/>
      <c r="N48" s="45"/>
      <c r="O48" s="45"/>
      <c r="AQ48">
        <f t="shared" si="0"/>
        <v>0</v>
      </c>
    </row>
    <row r="49" spans="1:43" x14ac:dyDescent="0.2">
      <c r="A49" s="42" t="s">
        <v>957</v>
      </c>
      <c r="B49" s="46">
        <v>2018</v>
      </c>
      <c r="C49" s="42">
        <v>12</v>
      </c>
      <c r="D49" s="42" t="s">
        <v>953</v>
      </c>
      <c r="E49" s="43">
        <v>0.75</v>
      </c>
      <c r="F49" s="45" t="s">
        <v>953</v>
      </c>
      <c r="G49" s="45">
        <v>4.4000000000000004</v>
      </c>
      <c r="H49" s="45"/>
      <c r="I49" s="45">
        <v>10</v>
      </c>
      <c r="J49" s="45"/>
      <c r="K49" s="45">
        <v>2</v>
      </c>
      <c r="L49" s="45"/>
      <c r="M49" s="45"/>
      <c r="N49" s="45"/>
      <c r="O49" s="45"/>
      <c r="U49">
        <v>7</v>
      </c>
      <c r="AQ49">
        <f t="shared" si="0"/>
        <v>7</v>
      </c>
    </row>
    <row r="50" spans="1:43" x14ac:dyDescent="0.2">
      <c r="A50" s="42" t="s">
        <v>959</v>
      </c>
      <c r="B50" s="46">
        <v>2020</v>
      </c>
      <c r="C50" s="42">
        <v>1</v>
      </c>
      <c r="D50" s="42" t="s">
        <v>953</v>
      </c>
      <c r="E50" s="43">
        <v>1</v>
      </c>
      <c r="F50" s="45" t="s">
        <v>953</v>
      </c>
      <c r="I50" s="45">
        <v>1</v>
      </c>
      <c r="AQ50">
        <f t="shared" si="0"/>
        <v>0</v>
      </c>
    </row>
    <row r="51" spans="1:43" x14ac:dyDescent="0.2">
      <c r="E51" s="41">
        <f>AVERAGE(E2:E50)</f>
        <v>0.90347826086956495</v>
      </c>
      <c r="G51">
        <f>AVERAGE(G2:G50)</f>
        <v>2.5181186868686867</v>
      </c>
      <c r="H51">
        <f>SUM(H2:H50)</f>
        <v>256</v>
      </c>
      <c r="I51">
        <f t="shared" ref="I51:L51" si="1">SUM(I2:I50)</f>
        <v>222</v>
      </c>
      <c r="J51">
        <f t="shared" si="1"/>
        <v>36</v>
      </c>
      <c r="K51">
        <f t="shared" si="1"/>
        <v>49</v>
      </c>
      <c r="L51">
        <f t="shared" si="1"/>
        <v>295</v>
      </c>
      <c r="AQ51">
        <f>SUM(AQ2:AQ50)</f>
        <v>269</v>
      </c>
    </row>
    <row r="52" spans="1:43" x14ac:dyDescent="0.2">
      <c r="M52" t="s">
        <v>1038</v>
      </c>
      <c r="N52">
        <v>269</v>
      </c>
    </row>
    <row r="54" spans="1:43" x14ac:dyDescent="0.2">
      <c r="G54" s="41" t="s">
        <v>1024</v>
      </c>
      <c r="H54">
        <v>1</v>
      </c>
      <c r="I54">
        <v>2</v>
      </c>
      <c r="J54">
        <v>3</v>
      </c>
      <c r="K54">
        <v>4</v>
      </c>
      <c r="L54" t="s">
        <v>722</v>
      </c>
      <c r="M54" t="s">
        <v>1026</v>
      </c>
      <c r="N54" t="s">
        <v>1032</v>
      </c>
      <c r="O54" t="s">
        <v>1037</v>
      </c>
      <c r="P54" s="45" t="s">
        <v>998</v>
      </c>
      <c r="Q54" s="45" t="s">
        <v>1040</v>
      </c>
      <c r="R54" s="45" t="s">
        <v>987</v>
      </c>
      <c r="S54" s="45" t="s">
        <v>1039</v>
      </c>
      <c r="T54" s="45" t="s">
        <v>993</v>
      </c>
      <c r="U54" s="45" t="s">
        <v>1007</v>
      </c>
      <c r="V54" s="45" t="s">
        <v>1022</v>
      </c>
      <c r="W54" s="45" t="s">
        <v>986</v>
      </c>
      <c r="X54" s="45" t="s">
        <v>1046</v>
      </c>
    </row>
    <row r="55" spans="1:43" x14ac:dyDescent="0.2">
      <c r="G55" t="s">
        <v>1042</v>
      </c>
      <c r="H55" s="6">
        <f>SUM(H7,H23,H26,H31,H2,H3,H4,H5,H6,H8,H9,H12,H14,H24,H17,H18,H40)</f>
        <v>91</v>
      </c>
      <c r="I55" s="6">
        <f t="shared" ref="I55:L55" si="2">SUM(I7,I23,I26,I31,I2,I3,I4,I5,I6,I8,I9,I12,I14,I24,I17,I18,I40)</f>
        <v>37</v>
      </c>
      <c r="J55" s="6">
        <f t="shared" si="2"/>
        <v>19</v>
      </c>
      <c r="K55" s="6">
        <f t="shared" si="2"/>
        <v>15</v>
      </c>
      <c r="L55" s="6">
        <f t="shared" si="2"/>
        <v>190</v>
      </c>
      <c r="M55">
        <v>17</v>
      </c>
      <c r="N55">
        <f>SUM(H55:L55)</f>
        <v>352</v>
      </c>
      <c r="O55" s="6">
        <f t="shared" ref="O55:W55" si="3">SUM(O7,O23,O26,O31,O2,O3,O4,O5,O6,O8,O9,O12,O14,O24,O17,O18,O40)</f>
        <v>36</v>
      </c>
      <c r="P55" s="6">
        <f t="shared" si="3"/>
        <v>2</v>
      </c>
      <c r="Q55" s="6">
        <f t="shared" si="3"/>
        <v>10</v>
      </c>
      <c r="R55" s="6">
        <f t="shared" si="3"/>
        <v>21</v>
      </c>
      <c r="S55" s="6">
        <f t="shared" si="3"/>
        <v>3</v>
      </c>
      <c r="T55" s="6">
        <f t="shared" si="3"/>
        <v>21</v>
      </c>
      <c r="U55" s="6">
        <f t="shared" si="3"/>
        <v>13</v>
      </c>
      <c r="V55" s="6">
        <f t="shared" si="3"/>
        <v>3</v>
      </c>
      <c r="W55" s="6">
        <f t="shared" si="3"/>
        <v>21</v>
      </c>
      <c r="X55" s="6">
        <f>SUM(AQ7,AQ23,AQ26,AQ31,AQ2,AQ3,AQ4,AQ5,AQ6,AQ8,AQ9,AQ12,AQ14,AQ24,AQ17,AQ18,AQ40)</f>
        <v>135</v>
      </c>
    </row>
    <row r="56" spans="1:43" x14ac:dyDescent="0.2">
      <c r="G56" t="s">
        <v>609</v>
      </c>
      <c r="H56">
        <f>SUM(H19,H20,H21,H22,H25,H27,H28,H30,H32,H33,H37,H39,H41,H43,H44,H46)</f>
        <v>51</v>
      </c>
      <c r="I56">
        <f t="shared" ref="I56:L56" si="4">SUM(I19,I20,I21,I22,I25,I27,I28,I30,I32,I33,I37,I39,I41,I43,I44,I46)</f>
        <v>73</v>
      </c>
      <c r="J56">
        <f t="shared" si="4"/>
        <v>8</v>
      </c>
      <c r="K56">
        <f t="shared" si="4"/>
        <v>18</v>
      </c>
      <c r="L56">
        <f t="shared" si="4"/>
        <v>35</v>
      </c>
      <c r="M56">
        <v>16</v>
      </c>
      <c r="N56">
        <f>SUM(H56:L56)</f>
        <v>185</v>
      </c>
      <c r="O56">
        <f>SUM(O19,O20,O21,O22,O25,O27,O28,O30,O32,O33,O37,O39,O41,O43,O44,O46)</f>
        <v>2</v>
      </c>
      <c r="P56">
        <f>SUM(P19,P20,P21,P22,P25,P27,P28,P30,P32,P33,P37,P39,P41,P43,P44,P46)</f>
        <v>3</v>
      </c>
      <c r="Q56">
        <f>SUM(Q19,Q20,Q21,Q22,Q25,Q27,Q28,Q30,Q32,Q33,Q37,Q39,Q41,Q43,Q44,Q46)</f>
        <v>0</v>
      </c>
      <c r="R56">
        <f>SUM(R19,R20,R21,R22,R25,R27,R28,R30,R32,R33,R37,R39,R41,R43,R44,R46)</f>
        <v>27</v>
      </c>
      <c r="S56">
        <f>SUM(S19,S20,S21,S22,S25,S27,S28,S30,S32,S33,S37,S39,S41,S43,S44,S46)</f>
        <v>1</v>
      </c>
      <c r="T56">
        <f>SUM(T19,T20,T21,T22,T25,T27,T28,T30,T32,T33,T37,T39,T41,T43,T44,T46)</f>
        <v>30</v>
      </c>
      <c r="U56">
        <f>SUM(U19,U20,U21,U22,U25,U27,U28,U30,U32,U33,U37,U39,U41,U43,U44,U46)</f>
        <v>0</v>
      </c>
      <c r="V56">
        <f>SUM(V19,V20,V21,V22,V25,V27,V28,V30,V32,V33,V37,V39,V41,V43,V44,V46)</f>
        <v>9</v>
      </c>
      <c r="W56">
        <f>SUM(W19,W20,W21,W22,W25,W27,W28,W30,W32,W33,W37,W39,W41,W43,W44,W46)</f>
        <v>1</v>
      </c>
      <c r="X56">
        <f>SUM(AQ19,AQ20,AQ21,AQ22,AQ25,AQ27,AQ28,AQ30,AQ32,AQ33,AQ37,AQ39,AQ41,AQ43,AQ44,AQ46)</f>
        <v>78</v>
      </c>
    </row>
    <row r="57" spans="1:43" x14ac:dyDescent="0.2">
      <c r="G57" t="s">
        <v>981</v>
      </c>
      <c r="H57">
        <f>SUM(H10,H11,H13,H15,H16,H29,H34,H35,H36,H38,H42)</f>
        <v>113</v>
      </c>
      <c r="I57">
        <f t="shared" ref="I57:L57" si="5">SUM(I10,I11,I13,I15,I16,I29,I34,I35,I36,I38,I42)</f>
        <v>95</v>
      </c>
      <c r="J57">
        <f t="shared" si="5"/>
        <v>9</v>
      </c>
      <c r="K57">
        <f t="shared" si="5"/>
        <v>14</v>
      </c>
      <c r="L57">
        <f t="shared" si="5"/>
        <v>70</v>
      </c>
      <c r="M57">
        <v>11</v>
      </c>
      <c r="N57">
        <v>301</v>
      </c>
      <c r="O57">
        <f>SUM(O10,O11,O13,O15,O16,O29,O34,O35,O36,O38,O42)</f>
        <v>0</v>
      </c>
      <c r="P57">
        <f>SUM(P10,P11,P13,P15,P16,P29,P34,P35,P36,P38,P42)</f>
        <v>0</v>
      </c>
      <c r="Q57">
        <f>SUM(Q10,Q11,Q13,Q15,Q16,Q29,Q34,Q35,Q36,Q38,Q42)</f>
        <v>1</v>
      </c>
      <c r="R57">
        <f>SUM(R10,R11,R13,R15,R16,R29,R34,R35,R36,R38,R42)</f>
        <v>1</v>
      </c>
      <c r="S57">
        <f>SUM(S10,S11,S13,S15,S16,S29,S34,S35,S36,S38,S42)</f>
        <v>11</v>
      </c>
      <c r="T57">
        <f>SUM(T10,T11,T13,T15,T16,T29,T34,T35,T36,T38,T42)</f>
        <v>22</v>
      </c>
      <c r="U57">
        <f>SUM(U10,U11,U13,U15,U16,U29,U34,U35,U36,U38,U42)</f>
        <v>10</v>
      </c>
      <c r="V57">
        <f>SUM(V10,V11,V13,V15,V16,V29,V34,V35,V36,V38,V42)</f>
        <v>0</v>
      </c>
      <c r="W57">
        <f>SUM(W10,W11,W13,W15,W16,W29,W34,W35,W36,W38,W42)</f>
        <v>0</v>
      </c>
      <c r="X57">
        <f>SUM(AQ10,AQ11,AQ13,AQ15,AQ16,AQ29,AQ34,AQ35,AQ36,AQ38,AQ42)</f>
        <v>49</v>
      </c>
    </row>
    <row r="58" spans="1:43" x14ac:dyDescent="0.2">
      <c r="G58" t="s">
        <v>1034</v>
      </c>
      <c r="H58">
        <f>SUM(H45,H47,H48,H49,H50)</f>
        <v>1</v>
      </c>
      <c r="I58">
        <f t="shared" ref="I58:L58" si="6">SUM(I45,I47,I48,I49,I50)</f>
        <v>17</v>
      </c>
      <c r="J58">
        <f t="shared" si="6"/>
        <v>0</v>
      </c>
      <c r="K58">
        <f t="shared" si="6"/>
        <v>2</v>
      </c>
      <c r="L58">
        <f t="shared" si="6"/>
        <v>0</v>
      </c>
      <c r="M58">
        <v>5</v>
      </c>
      <c r="N58">
        <v>20</v>
      </c>
      <c r="O58">
        <f>SUM(O45,O47,O48,O49,O50)</f>
        <v>0</v>
      </c>
      <c r="P58">
        <f>SUM(P45,P47,P48,P49,P50)</f>
        <v>0</v>
      </c>
      <c r="Q58">
        <f>SUM(Q45,Q47,Q48,Q49,Q50)</f>
        <v>0</v>
      </c>
      <c r="R58">
        <f>SUM(R45,R47,R48,R49,R50)</f>
        <v>0</v>
      </c>
      <c r="S58">
        <f>SUM(S45,S47,S48,S49,S50)</f>
        <v>0</v>
      </c>
      <c r="T58">
        <f>SUM(T45,T47,T48,T49,T50)</f>
        <v>0</v>
      </c>
      <c r="U58">
        <f>SUM(U45,U47,U48,U49,U50)</f>
        <v>7</v>
      </c>
      <c r="V58">
        <f>SUM(V45,V47,V48,V49,V50)</f>
        <v>0</v>
      </c>
      <c r="W58">
        <f>SUM(W45,W47,W48,W49,W50)</f>
        <v>0</v>
      </c>
      <c r="X58">
        <f>SUM(AQ45,AQ47,AQ48,AQ49,AQ50)</f>
        <v>7</v>
      </c>
    </row>
    <row r="59" spans="1:43" x14ac:dyDescent="0.2">
      <c r="M59">
        <f>SUM(M55:M58)</f>
        <v>49</v>
      </c>
      <c r="N59">
        <f>SUM(N55:N58)</f>
        <v>858</v>
      </c>
      <c r="X59">
        <f>SUM(X55:X58)</f>
        <v>269</v>
      </c>
    </row>
    <row r="61" spans="1:43" x14ac:dyDescent="0.2">
      <c r="F61" t="s">
        <v>1043</v>
      </c>
      <c r="G61" t="s">
        <v>1027</v>
      </c>
      <c r="H61">
        <f>SUM(H2:H9,H12,H14,H17:H25,H27:H28,H30,H37,H32:H33,H39,H41,H43,H46)</f>
        <v>131</v>
      </c>
      <c r="I61">
        <f t="shared" ref="I61:L61" si="7">SUM(I2:I9,I12,I14,I17:I25,I27:I28,I30,I37,I32:I33,I39,I41,I43,I46)</f>
        <v>103</v>
      </c>
      <c r="J61">
        <f t="shared" si="7"/>
        <v>25</v>
      </c>
      <c r="K61">
        <f t="shared" si="7"/>
        <v>32</v>
      </c>
      <c r="L61">
        <f t="shared" si="7"/>
        <v>224</v>
      </c>
      <c r="M61">
        <v>29</v>
      </c>
      <c r="N61">
        <f>SUM(H61:L61)</f>
        <v>515</v>
      </c>
    </row>
    <row r="62" spans="1:43" x14ac:dyDescent="0.2">
      <c r="G62" t="s">
        <v>1028</v>
      </c>
      <c r="H62">
        <f>SUM(H10,H11,H13,H15,H16,H29,H34,H35,H36,H38,H42)</f>
        <v>113</v>
      </c>
      <c r="I62">
        <f>SUM(I10,I11,I13,I15,I16,I29,I34,I35,I36,I38,I42)</f>
        <v>95</v>
      </c>
      <c r="J62">
        <f>SUM(J10,J11,J13,J15,J16,J29,J34,J35,J36,J38,J42)</f>
        <v>9</v>
      </c>
      <c r="K62">
        <f>SUM(K10,K11,K13,K15,K16,K29,K34,K35,K36,K38,K42)</f>
        <v>14</v>
      </c>
      <c r="L62">
        <f>SUM(L10,L11,L13,L15,L16,L29,L34,L35,L36,L38,L42)</f>
        <v>70</v>
      </c>
      <c r="M62">
        <v>11</v>
      </c>
      <c r="N62">
        <f>SUM(H62:L62)</f>
        <v>301</v>
      </c>
    </row>
    <row r="63" spans="1:43" x14ac:dyDescent="0.2">
      <c r="G63" t="s">
        <v>1029</v>
      </c>
      <c r="I63">
        <v>5</v>
      </c>
      <c r="L63">
        <v>1</v>
      </c>
      <c r="M63">
        <v>2</v>
      </c>
      <c r="N63">
        <v>6</v>
      </c>
    </row>
    <row r="64" spans="1:43" x14ac:dyDescent="0.2">
      <c r="G64" t="s">
        <v>1030</v>
      </c>
      <c r="H64" s="45"/>
      <c r="I64" s="45">
        <v>1</v>
      </c>
      <c r="J64" s="45">
        <v>1</v>
      </c>
      <c r="K64" s="45"/>
      <c r="L64" s="45"/>
      <c r="M64">
        <v>1</v>
      </c>
      <c r="N64" s="45">
        <v>2</v>
      </c>
      <c r="O64" s="45"/>
    </row>
    <row r="65" spans="6:24" x14ac:dyDescent="0.2">
      <c r="G65" t="s">
        <v>1031</v>
      </c>
      <c r="H65" s="45">
        <v>11</v>
      </c>
      <c r="I65" s="45">
        <v>1</v>
      </c>
      <c r="J65" s="45">
        <v>1</v>
      </c>
      <c r="K65" s="45">
        <v>1</v>
      </c>
      <c r="L65" s="45"/>
      <c r="M65">
        <v>1</v>
      </c>
      <c r="N65" s="45">
        <v>14</v>
      </c>
      <c r="O65" s="45"/>
    </row>
    <row r="66" spans="6:24" x14ac:dyDescent="0.2">
      <c r="G66" t="s">
        <v>761</v>
      </c>
      <c r="H66">
        <f>SUM(H45)</f>
        <v>1</v>
      </c>
      <c r="I66">
        <f>SUM(I47:I50)</f>
        <v>17</v>
      </c>
      <c r="K66">
        <f>+SUM(K49)</f>
        <v>2</v>
      </c>
      <c r="M66">
        <v>5</v>
      </c>
      <c r="N66">
        <v>20</v>
      </c>
    </row>
    <row r="67" spans="6:24" x14ac:dyDescent="0.2">
      <c r="M67">
        <f>SUM(M61:M66)</f>
        <v>49</v>
      </c>
      <c r="N67">
        <f>SUM(N61:N66)</f>
        <v>858</v>
      </c>
    </row>
    <row r="69" spans="6:24" x14ac:dyDescent="0.2">
      <c r="F69" t="s">
        <v>1044</v>
      </c>
      <c r="G69" s="41" t="s">
        <v>1024</v>
      </c>
      <c r="H69">
        <v>1</v>
      </c>
      <c r="I69">
        <v>2</v>
      </c>
      <c r="J69">
        <v>3</v>
      </c>
      <c r="K69">
        <v>4</v>
      </c>
      <c r="L69" t="s">
        <v>722</v>
      </c>
      <c r="M69" t="s">
        <v>1026</v>
      </c>
      <c r="N69" t="s">
        <v>1032</v>
      </c>
      <c r="O69" t="s">
        <v>1037</v>
      </c>
      <c r="P69" s="45" t="s">
        <v>998</v>
      </c>
      <c r="Q69" s="45" t="s">
        <v>1040</v>
      </c>
      <c r="R69" s="45" t="s">
        <v>987</v>
      </c>
      <c r="S69" s="45" t="s">
        <v>1039</v>
      </c>
      <c r="T69" s="45" t="s">
        <v>993</v>
      </c>
      <c r="U69" s="45" t="s">
        <v>1007</v>
      </c>
      <c r="V69" s="45" t="s">
        <v>1022</v>
      </c>
      <c r="W69" s="45" t="s">
        <v>986</v>
      </c>
      <c r="X69" s="45" t="s">
        <v>662</v>
      </c>
    </row>
    <row r="70" spans="6:24" x14ac:dyDescent="0.2">
      <c r="G70" t="s">
        <v>1025</v>
      </c>
      <c r="H70" s="6">
        <v>13</v>
      </c>
      <c r="I70" s="6">
        <v>2</v>
      </c>
      <c r="J70" s="6">
        <v>2</v>
      </c>
      <c r="K70" s="6">
        <v>1</v>
      </c>
      <c r="L70" s="6">
        <v>97</v>
      </c>
      <c r="M70">
        <v>4</v>
      </c>
      <c r="N70">
        <v>115</v>
      </c>
      <c r="O70" s="6">
        <v>2</v>
      </c>
      <c r="P70" s="6">
        <v>0</v>
      </c>
      <c r="Q70" s="6">
        <v>0</v>
      </c>
      <c r="R70" s="6">
        <v>3</v>
      </c>
      <c r="S70" s="6">
        <v>1</v>
      </c>
      <c r="T70" s="6">
        <v>0</v>
      </c>
      <c r="U70" s="6">
        <v>0</v>
      </c>
      <c r="V70" s="6">
        <v>1</v>
      </c>
      <c r="W70" s="6">
        <v>0</v>
      </c>
      <c r="X70" s="6">
        <v>7</v>
      </c>
    </row>
    <row r="71" spans="6:24" x14ac:dyDescent="0.2">
      <c r="G71" t="s">
        <v>1016</v>
      </c>
      <c r="H71">
        <v>73</v>
      </c>
      <c r="I71">
        <v>27</v>
      </c>
      <c r="J71">
        <v>17</v>
      </c>
      <c r="K71">
        <v>14</v>
      </c>
      <c r="L71">
        <v>81</v>
      </c>
      <c r="M71">
        <v>10</v>
      </c>
      <c r="N71">
        <v>212</v>
      </c>
      <c r="O71">
        <v>34</v>
      </c>
      <c r="P71">
        <v>2</v>
      </c>
      <c r="Q71">
        <v>10</v>
      </c>
      <c r="R71">
        <v>18</v>
      </c>
      <c r="S71">
        <v>2</v>
      </c>
      <c r="T71">
        <v>20</v>
      </c>
      <c r="U71">
        <v>13</v>
      </c>
      <c r="V71">
        <v>2</v>
      </c>
      <c r="W71">
        <v>21</v>
      </c>
      <c r="X71">
        <v>127</v>
      </c>
    </row>
    <row r="72" spans="6:24" x14ac:dyDescent="0.2">
      <c r="G72" t="s">
        <v>1033</v>
      </c>
      <c r="H72">
        <v>5</v>
      </c>
      <c r="I72">
        <v>8</v>
      </c>
      <c r="J72">
        <v>0</v>
      </c>
      <c r="K72">
        <v>0</v>
      </c>
      <c r="L72">
        <v>12</v>
      </c>
      <c r="M72">
        <v>3</v>
      </c>
      <c r="N72">
        <v>25</v>
      </c>
      <c r="O72">
        <v>0</v>
      </c>
      <c r="P72">
        <v>0</v>
      </c>
      <c r="Q72">
        <v>0</v>
      </c>
      <c r="R72">
        <v>0</v>
      </c>
      <c r="S72">
        <v>0</v>
      </c>
      <c r="T72">
        <v>1</v>
      </c>
      <c r="U72">
        <v>0</v>
      </c>
      <c r="V72">
        <v>0</v>
      </c>
      <c r="W72">
        <v>0</v>
      </c>
      <c r="X72">
        <v>1</v>
      </c>
    </row>
    <row r="74" spans="6:24" x14ac:dyDescent="0.2">
      <c r="F74" t="s">
        <v>1035</v>
      </c>
      <c r="G74" s="41" t="s">
        <v>1024</v>
      </c>
      <c r="H74">
        <v>1</v>
      </c>
      <c r="I74">
        <v>2</v>
      </c>
      <c r="J74">
        <v>3</v>
      </c>
      <c r="K74">
        <v>4</v>
      </c>
      <c r="L74" t="s">
        <v>722</v>
      </c>
    </row>
    <row r="75" spans="6:24" x14ac:dyDescent="0.2">
      <c r="G75" t="s">
        <v>1045</v>
      </c>
      <c r="H75" s="6">
        <f>H55/$N$55</f>
        <v>0.25852272727272729</v>
      </c>
      <c r="I75" s="6">
        <f>I55/$N$55</f>
        <v>0.10511363636363637</v>
      </c>
      <c r="J75" s="6">
        <f>J55/$N$55</f>
        <v>5.3977272727272728E-2</v>
      </c>
      <c r="K75" s="6">
        <f>K55/$N$55</f>
        <v>4.261363636363636E-2</v>
      </c>
      <c r="L75" s="6">
        <f>L55/$N$55</f>
        <v>0.53977272727272729</v>
      </c>
      <c r="M75" s="6"/>
      <c r="N75" s="6"/>
      <c r="O75" s="6"/>
    </row>
    <row r="76" spans="6:24" x14ac:dyDescent="0.2">
      <c r="G76" t="s">
        <v>609</v>
      </c>
      <c r="H76" s="6">
        <f>H56/$N$56</f>
        <v>0.27567567567567569</v>
      </c>
      <c r="I76" s="6">
        <f>I56/$N$56</f>
        <v>0.39459459459459462</v>
      </c>
      <c r="J76" s="6">
        <f>J56/$N$56</f>
        <v>4.3243243243243246E-2</v>
      </c>
      <c r="K76" s="6">
        <f>K56/$N$56</f>
        <v>9.7297297297297303E-2</v>
      </c>
      <c r="L76" s="6">
        <f>L56/$N$56</f>
        <v>0.1891891891891892</v>
      </c>
      <c r="M76" s="6"/>
      <c r="N76" s="6"/>
      <c r="O76" s="6"/>
    </row>
    <row r="77" spans="6:24" x14ac:dyDescent="0.2">
      <c r="G77" t="s">
        <v>981</v>
      </c>
      <c r="H77" s="6">
        <f>H57/$N$57</f>
        <v>0.37541528239202659</v>
      </c>
      <c r="I77" s="6">
        <f>I57/$N$57</f>
        <v>0.31561461794019935</v>
      </c>
      <c r="J77" s="6">
        <f>J57/$N$57</f>
        <v>2.9900332225913623E-2</v>
      </c>
      <c r="K77" s="6">
        <f>K57/$N$57</f>
        <v>4.6511627906976744E-2</v>
      </c>
      <c r="L77" s="6">
        <f>L57/$N$57</f>
        <v>0.23255813953488372</v>
      </c>
      <c r="M77" s="6"/>
      <c r="N77" s="6"/>
      <c r="O77" s="6"/>
    </row>
    <row r="78" spans="6:24" x14ac:dyDescent="0.2">
      <c r="G78" t="s">
        <v>1034</v>
      </c>
      <c r="H78" s="6">
        <f>H58/$N$58</f>
        <v>0.05</v>
      </c>
      <c r="I78" s="6">
        <f>I58/$N$58</f>
        <v>0.85</v>
      </c>
      <c r="J78" s="6">
        <f>J58/$N$58</f>
        <v>0</v>
      </c>
      <c r="K78" s="6">
        <f>K58/$N$58</f>
        <v>0.1</v>
      </c>
      <c r="L78" s="6">
        <f>L58/$N$58</f>
        <v>0</v>
      </c>
      <c r="M78" s="6"/>
      <c r="N78" s="6"/>
      <c r="O78" s="6"/>
    </row>
    <row r="81" spans="6:13" x14ac:dyDescent="0.2">
      <c r="F81" s="54"/>
      <c r="G81" s="55" t="s">
        <v>1047</v>
      </c>
      <c r="H81" s="55"/>
      <c r="I81" s="55"/>
      <c r="J81" s="55"/>
      <c r="K81" s="55"/>
      <c r="L81" s="55" t="s">
        <v>1048</v>
      </c>
      <c r="M81" s="55"/>
    </row>
    <row r="82" spans="6:13" x14ac:dyDescent="0.2">
      <c r="F82" s="54"/>
      <c r="G82" s="54">
        <v>1</v>
      </c>
      <c r="H82" s="54">
        <v>2</v>
      </c>
      <c r="I82" s="54">
        <v>3</v>
      </c>
      <c r="J82" s="54">
        <v>4</v>
      </c>
      <c r="K82" s="54" t="s">
        <v>722</v>
      </c>
      <c r="L82" s="56" t="s">
        <v>1049</v>
      </c>
      <c r="M82" s="54" t="s">
        <v>1050</v>
      </c>
    </row>
    <row r="83" spans="6:13" ht="34" customHeight="1" x14ac:dyDescent="0.2">
      <c r="F83" s="57" t="s">
        <v>1042</v>
      </c>
      <c r="G83" s="59" t="s">
        <v>1052</v>
      </c>
      <c r="H83" s="59" t="s">
        <v>1053</v>
      </c>
      <c r="I83" s="59" t="s">
        <v>1054</v>
      </c>
      <c r="J83" s="59" t="s">
        <v>1055</v>
      </c>
      <c r="K83" s="59">
        <v>0.53977272727272729</v>
      </c>
      <c r="L83" s="58">
        <v>169.15969999999999</v>
      </c>
      <c r="M83" s="58" t="s">
        <v>1051</v>
      </c>
    </row>
    <row r="84" spans="6:13" x14ac:dyDescent="0.2">
      <c r="F84" s="54" t="s">
        <v>609</v>
      </c>
      <c r="G84" s="59" t="s">
        <v>1056</v>
      </c>
      <c r="H84" s="59" t="s">
        <v>1057</v>
      </c>
      <c r="I84" s="59" t="s">
        <v>1058</v>
      </c>
      <c r="J84" s="59" t="s">
        <v>1059</v>
      </c>
      <c r="K84" s="59">
        <v>0.1891891891891892</v>
      </c>
      <c r="L84" s="58"/>
      <c r="M84" s="58"/>
    </row>
    <row r="85" spans="6:13" ht="31" x14ac:dyDescent="0.2">
      <c r="F85" s="57" t="s">
        <v>981</v>
      </c>
      <c r="G85" s="59" t="s">
        <v>1060</v>
      </c>
      <c r="H85" s="59" t="s">
        <v>1061</v>
      </c>
      <c r="I85" s="59" t="s">
        <v>1062</v>
      </c>
      <c r="J85" s="59" t="s">
        <v>1054</v>
      </c>
      <c r="K85" s="59">
        <v>0.23255813953488372</v>
      </c>
      <c r="L85" s="58"/>
      <c r="M85" s="58"/>
    </row>
    <row r="86" spans="6:13" x14ac:dyDescent="0.2">
      <c r="F86" s="54" t="s">
        <v>1034</v>
      </c>
      <c r="G86" s="59" t="s">
        <v>1063</v>
      </c>
      <c r="H86" s="59" t="s">
        <v>1064</v>
      </c>
      <c r="I86" s="59" t="s">
        <v>1065</v>
      </c>
      <c r="J86" s="59" t="s">
        <v>1066</v>
      </c>
      <c r="K86" s="59">
        <v>0</v>
      </c>
      <c r="L86" s="58"/>
      <c r="M86" s="58"/>
    </row>
    <row r="90" spans="6:13" x14ac:dyDescent="0.2">
      <c r="G90" s="34">
        <v>0.25852272727272702</v>
      </c>
      <c r="H90" s="34">
        <v>0.10511363636363637</v>
      </c>
      <c r="I90" s="34">
        <v>5.3977272727272728E-2</v>
      </c>
      <c r="J90" s="34">
        <v>4.261363636363636E-2</v>
      </c>
      <c r="K90" s="34">
        <v>0.53977272727272729</v>
      </c>
    </row>
    <row r="91" spans="6:13" x14ac:dyDescent="0.2">
      <c r="G91" s="34">
        <v>0.27567567567567569</v>
      </c>
      <c r="H91" s="34">
        <v>0.39459459459459462</v>
      </c>
      <c r="I91" s="34">
        <v>4.3243243243243246E-2</v>
      </c>
      <c r="J91" s="34">
        <v>9.7297297297297303E-2</v>
      </c>
      <c r="K91" s="34">
        <v>0.1891891891891892</v>
      </c>
    </row>
    <row r="92" spans="6:13" x14ac:dyDescent="0.2">
      <c r="G92" s="34">
        <v>0.37541528239202659</v>
      </c>
      <c r="H92" s="34">
        <v>0.31561461794019935</v>
      </c>
      <c r="I92" s="34">
        <v>2.9900332225913623E-2</v>
      </c>
      <c r="J92" s="34">
        <v>4.6511627906976744E-2</v>
      </c>
      <c r="K92" s="34">
        <v>0.23255813953488372</v>
      </c>
    </row>
    <row r="93" spans="6:13" x14ac:dyDescent="0.2">
      <c r="G93" s="34">
        <v>0.05</v>
      </c>
      <c r="H93" s="34">
        <v>0.85</v>
      </c>
      <c r="I93" s="34">
        <v>0</v>
      </c>
      <c r="J93" s="34">
        <v>0.1</v>
      </c>
      <c r="K93" s="34">
        <v>0</v>
      </c>
    </row>
  </sheetData>
  <mergeCells count="4">
    <mergeCell ref="G81:K81"/>
    <mergeCell ref="L81:M81"/>
    <mergeCell ref="L83:L86"/>
    <mergeCell ref="M83:M8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Intervention</vt:lpstr>
      <vt:lpstr>Diagnosis</vt:lpstr>
      <vt:lpstr>Outcome</vt:lpstr>
      <vt:lpstr>Summary</vt:lpstr>
      <vt:lpstr>followupcomplications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Santyr</dc:creator>
  <cp:lastModifiedBy>Brendan Santyr</cp:lastModifiedBy>
  <dcterms:created xsi:type="dcterms:W3CDTF">2021-08-13T15:45:54Z</dcterms:created>
  <dcterms:modified xsi:type="dcterms:W3CDTF">2021-12-31T20:11:49Z</dcterms:modified>
</cp:coreProperties>
</file>