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output (2)"/>
  </sheets>
  <calcPr fullCalcOnLoad="1"/>
</workbook>
</file>

<file path=xl/sharedStrings.xml><?xml version="1.0" encoding="utf-8"?>
<sst xmlns="http://schemas.openxmlformats.org/spreadsheetml/2006/main" count="90" uniqueCount="30">
  <si>
    <t>Rust GPIO</t>
  </si>
  <si>
    <t>Rust Bubble Sort</t>
  </si>
  <si>
    <t>Rust Malloc</t>
  </si>
  <si>
    <t>Rust Fibonacci</t>
  </si>
  <si>
    <t>C++ GPIO</t>
  </si>
  <si>
    <t>C++ Bubble Sort</t>
  </si>
  <si>
    <t>C++ Malloc</t>
  </si>
  <si>
    <t>C++ Fibonacci</t>
  </si>
  <si>
    <t>CircuitPython GPIO</t>
  </si>
  <si>
    <t>CircuitPython Bubble Sort</t>
  </si>
  <si>
    <t>CircuitPython Malloc</t>
  </si>
  <si>
    <t>CircuitPython Fibonacci</t>
  </si>
  <si>
    <t>MicroPython GPIO</t>
  </si>
  <si>
    <t>MicroPython Bubble Sort</t>
  </si>
  <si>
    <t>MicroPython Malloc</t>
  </si>
  <si>
    <t>MicroPython Fibonacci</t>
  </si>
  <si>
    <t>GPIO Speed</t>
  </si>
  <si>
    <t>Platform</t>
  </si>
  <si>
    <t>Average Time (ms)</t>
  </si>
  <si>
    <t>Variance</t>
  </si>
  <si>
    <t>Increase</t>
  </si>
  <si>
    <t>Rust</t>
  </si>
  <si>
    <t>C++</t>
  </si>
  <si>
    <t>CircuitPython</t>
  </si>
  <si>
    <t>MicroPython</t>
  </si>
  <si>
    <t>Bubble Sort</t>
  </si>
  <si>
    <t>Malloc</t>
  </si>
  <si>
    <t>Fibonacci</t>
  </si>
  <si>
    <t>average (ms):</t>
  </si>
  <si>
    <t>variance: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</si>
</sst>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4">
    <numFmt numFmtId="164" formatCode="#,##0.00000000"/>
    <numFmt numFmtId="165" formatCode="#,##0.0000"/>
    <numFmt numFmtId="166" formatCode="#,##0.000000"/>
    <numFmt numFmtId="167" formatCode="#,##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xfId="0" numFmtId="0" borderId="0" fontId="0" fillId="0"/>
    <xf xfId="0" numFmtId="0" borderId="0" fontId="0" fillId="0" applyAlignment="1">
      <alignment horizontal="right"/>
    </xf>
    <xf xfId="0" numFmtId="164" applyNumberFormat="1" borderId="0" fontId="0" fillId="0" applyAlignment="1">
      <alignment horizontal="right"/>
    </xf>
    <xf xfId="0" numFmtId="165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165" applyNumberFormat="1" borderId="0" fontId="0" fillId="0" applyAlignment="1">
      <alignment horizontal="general"/>
    </xf>
    <xf xfId="0" numFmtId="166" applyNumberFormat="1" borderId="0" fontId="0" fillId="0" applyAlignment="1">
      <alignment horizontal="general"/>
    </xf>
    <xf xfId="0" numFmtId="167" applyNumberFormat="1" borderId="0" fontId="0" fillId="0" applyAlignment="1">
      <alignment horizontal="general"/>
    </xf>
    <xf xfId="0" numFmtId="165" applyNumberFormat="1" borderId="1" applyBorder="1" fontId="1" applyFont="1" fillId="0" applyAlignment="1">
      <alignment horizontal="right"/>
    </xf>
    <xf xfId="0" numFmtId="164" applyNumberFormat="1" borderId="1" applyBorder="1" fontId="1" applyFont="1" fillId="0" applyAlignment="1">
      <alignment horizontal="right"/>
    </xf>
    <xf xfId="0" numFmtId="166" applyNumberFormat="1" borderId="1" applyBorder="1" fontId="1" applyFont="1" fillId="0" applyAlignment="1">
      <alignment horizontal="right"/>
    </xf>
    <xf xfId="0" numFmtId="167" applyNumberFormat="1" borderId="1" applyBorder="1" fontId="1" applyFont="1" fillId="0" applyAlignment="1">
      <alignment horizontal="right"/>
    </xf>
    <xf xfId="0" numFmtId="0" borderId="1" applyBorder="1" fontId="1" applyFont="1" fillId="0" applyAlignment="1">
      <alignment horizontal="right"/>
    </xf>
    <xf xfId="0" numFmtId="0" borderId="0" fontId="0" fillId="0" applyAlignment="1">
      <alignment horizontal="right"/>
    </xf>
    <xf xfId="0" numFmtId="164" applyNumberFormat="1" borderId="0" fontId="0" fillId="0" applyAlignment="1">
      <alignment horizontal="right"/>
    </xf>
    <xf xfId="0" numFmtId="165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165" applyNumberFormat="1" borderId="0" fontId="0" fillId="0" applyAlignment="1">
      <alignment horizontal="general"/>
    </xf>
    <xf xfId="0" numFmtId="166" applyNumberFormat="1" borderId="0" fontId="0" fillId="0" applyAlignment="1">
      <alignment horizontal="general"/>
    </xf>
    <xf xfId="0" numFmtId="167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ables/table1.xml><?xml version="1.0" encoding="utf-8"?>
<table xmlns="http://schemas.openxmlformats.org/spreadsheetml/2006/main" ref="W17:Z21" displayName="Table9" name="Table9" id="1" totalsRowShown="0">
  <autoFilter ref="W17:Z21"/>
  <tableColumns count="4">
    <tableColumn name="Platform" id="1"/>
    <tableColumn name="Average Time (ms)" id="2"/>
    <tableColumn name="Variance" id="3"/>
    <tableColumn name="Increase" id="4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W24:Z28" displayName="Table10" name="Table10" id="2" totalsRowShown="0">
  <autoFilter ref="W24:Z28"/>
  <tableColumns count="4">
    <tableColumn name="Platform" id="1"/>
    <tableColumn name="Average Time (ms)" id="2"/>
    <tableColumn name="Variance" id="3"/>
    <tableColumn name="Increase" id="4"/>
  </tableColumns>
  <tableStyleInfo name="TableStyleLight1" showColumnStripes="0" showRowStripes="1" showLastColumn="0" showFirstColumn="0"/>
</table>
</file>

<file path=xl/tables/table3.xml><?xml version="1.0" encoding="utf-8"?>
<table xmlns="http://schemas.openxmlformats.org/spreadsheetml/2006/main" ref="B1:Q51" displayName="output_1" name="output_1" id="3" totalsRowShown="0">
  <autoFilter ref="B1:Q51"/>
  <tableColumns count="16">
    <tableColumn name="Rust GPIO" id="1"/>
    <tableColumn name="Rust Bubble Sort" id="2"/>
    <tableColumn name="Rust Malloc" id="3"/>
    <tableColumn name="Rust Fibonacci" id="4"/>
    <tableColumn name="C++ GPIO" id="5"/>
    <tableColumn name="C++ Bubble Sort" id="6"/>
    <tableColumn name="C++ Malloc" id="7"/>
    <tableColumn name="C++ Fibonacci" id="8"/>
    <tableColumn name="CircuitPython GPIO" id="9"/>
    <tableColumn name="CircuitPython Bubble Sort" id="10"/>
    <tableColumn name="CircuitPython Malloc" id="11"/>
    <tableColumn name="CircuitPython Fibonacci" id="12"/>
    <tableColumn name="MicroPython GPIO" id="13"/>
    <tableColumn name="MicroPython Bubble Sort" id="14"/>
    <tableColumn name="MicroPython Malloc" id="15"/>
    <tableColumn name="MicroPython Fibonacci" id="16"/>
  </tableColumns>
  <tableStyleInfo name="TableStyleLight1" showColumnStripes="0" showRowStripes="1" showLastColumn="0" showFirstColumn="0"/>
</table>
</file>

<file path=xl/tables/table4.xml><?xml version="1.0" encoding="utf-8"?>
<table xmlns="http://schemas.openxmlformats.org/spreadsheetml/2006/main" ref="W3:Z7" displayName="Table7" name="Table7" id="4" totalsRowShown="0">
  <autoFilter ref="W3:Z7"/>
  <tableColumns count="4">
    <tableColumn name="Platform" id="1"/>
    <tableColumn name="Average Time (ms)" id="2"/>
    <tableColumn name="Variance" id="3"/>
    <tableColumn name="Increase" id="4"/>
  </tableColumns>
  <tableStyleInfo name="TableStyleLight1" showColumnStripes="0" showRowStripes="1" showLastColumn="0" showFirstColumn="0"/>
</table>
</file>

<file path=xl/tables/table5.xml><?xml version="1.0" encoding="utf-8"?>
<table xmlns="http://schemas.openxmlformats.org/spreadsheetml/2006/main" ref="W10:Z14" displayName="Table8" name="Table8" id="5" totalsRowShown="0">
  <autoFilter ref="W10:Z14"/>
  <tableColumns count="4">
    <tableColumn name="Platform" id="1"/>
    <tableColumn name="Average Time (ms)" id="2"/>
    <tableColumn name="Variance" id="3"/>
    <tableColumn name="Increase" id="4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Relationship Target="../tables/table2.xml" Type="http://schemas.openxmlformats.org/officeDocument/2006/relationships/table" Id="rId2"/><Relationship Target="../tables/table3.xml" Type="http://schemas.openxmlformats.org/officeDocument/2006/relationships/table" Id="rId3"/><Relationship Target="../tables/table4.xml" Type="http://schemas.openxmlformats.org/officeDocument/2006/relationships/table" Id="rId4"/><Relationship Target="../tables/table5.xml" Type="http://schemas.openxmlformats.org/officeDocument/2006/relationships/table" Id="rId5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55"/>
  <sheetViews>
    <sheetView workbookViewId="0" tabSelected="1"/>
  </sheetViews>
  <sheetFormatPr defaultRowHeight="15" x14ac:dyDescent="0.25"/>
  <cols>
    <col min="1" max="1" style="13" width="13.147857142857141" customWidth="1" bestFit="1"/>
    <col min="2" max="2" style="14" width="12.43357142857143" customWidth="1" bestFit="1"/>
    <col min="3" max="3" style="15" width="18.433571428571426" customWidth="1" bestFit="1"/>
    <col min="4" max="4" style="15" width="13.719285714285713" customWidth="1" bestFit="1"/>
    <col min="5" max="5" style="15" width="16.576428571428572" customWidth="1" bestFit="1"/>
    <col min="6" max="6" style="14" width="11.719285714285713" customWidth="1" bestFit="1"/>
    <col min="7" max="7" style="15" width="17.719285714285714" customWidth="1" bestFit="1"/>
    <col min="8" max="8" style="15" width="13.005" customWidth="1" bestFit="1"/>
    <col min="9" max="9" style="15" width="15.862142857142858" customWidth="1" bestFit="1"/>
    <col min="10" max="10" style="14" width="21.005" customWidth="1" bestFit="1"/>
    <col min="11" max="11" style="15" width="27.005" customWidth="1" bestFit="1"/>
    <col min="12" max="12" style="15" width="22.290714285714284" customWidth="1" bestFit="1"/>
    <col min="13" max="13" style="15" width="25.14785714285714" customWidth="1" bestFit="1"/>
    <col min="14" max="14" style="14" width="19.862142857142857" customWidth="1" bestFit="1"/>
    <col min="15" max="15" style="15" width="25.862142857142857" customWidth="1" bestFit="1"/>
    <col min="16" max="16" style="15" width="21.14785714285714" customWidth="1" bestFit="1"/>
    <col min="17" max="17" style="15" width="24.005" customWidth="1" bestFit="1"/>
    <col min="18" max="18" style="16" width="13.576428571428572" customWidth="1" bestFit="1"/>
    <col min="19" max="19" style="16" width="12.719285714285713" customWidth="1" bestFit="1"/>
    <col min="20" max="20" style="17" width="17.433571428571426" customWidth="1" bestFit="1"/>
    <col min="21" max="21" style="17" width="10.576428571428572" customWidth="1" bestFit="1"/>
    <col min="22" max="22" style="16" width="13.576428571428572" customWidth="1" bestFit="1"/>
    <col min="23" max="23" style="16" width="12.719285714285713" customWidth="1" bestFit="1"/>
    <col min="24" max="24" style="17" width="19.719285714285714" customWidth="1" bestFit="1"/>
    <col min="25" max="25" style="18" width="13.719285714285713" customWidth="1" bestFit="1"/>
    <col min="26" max="26" style="19" width="11.005" customWidth="1" bestFit="1"/>
  </cols>
  <sheetData>
    <row x14ac:dyDescent="0.25" r="1" customHeight="1" ht="18.75">
      <c r="A1" s="1"/>
      <c r="B1" s="2" t="s">
        <v>0</v>
      </c>
      <c r="C1" s="3" t="s">
        <v>1</v>
      </c>
      <c r="D1" s="3" t="s">
        <v>2</v>
      </c>
      <c r="E1" s="3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2" t="s">
        <v>12</v>
      </c>
      <c r="O1" s="3" t="s">
        <v>13</v>
      </c>
      <c r="P1" s="3" t="s">
        <v>14</v>
      </c>
      <c r="Q1" s="3" t="s">
        <v>15</v>
      </c>
      <c r="R1" s="4"/>
      <c r="S1" s="4"/>
      <c r="T1" s="5"/>
      <c r="U1" s="5"/>
      <c r="V1" s="4"/>
      <c r="W1" s="4"/>
      <c r="X1" s="5"/>
      <c r="Y1" s="6"/>
      <c r="Z1" s="7"/>
    </row>
    <row x14ac:dyDescent="0.25" r="2" customHeight="1" ht="18.75">
      <c r="A2" s="1"/>
      <c r="B2" s="8">
        <v>0.058</v>
      </c>
      <c r="C2" s="8">
        <v>176.14</v>
      </c>
      <c r="D2" s="8">
        <v>6.582</v>
      </c>
      <c r="E2" s="8">
        <v>2.051</v>
      </c>
      <c r="F2" s="8">
        <v>0.029</v>
      </c>
      <c r="G2" s="8">
        <v>99.964</v>
      </c>
      <c r="H2" s="8">
        <v>2.464</v>
      </c>
      <c r="I2" s="8">
        <v>0.823</v>
      </c>
      <c r="J2" s="8">
        <v>0.029</v>
      </c>
      <c r="K2" s="8">
        <v>20892.6055</v>
      </c>
      <c r="L2" s="8">
        <v>473.112</v>
      </c>
      <c r="M2" s="8">
        <v>20.601</v>
      </c>
      <c r="N2" s="8">
        <v>0.03</v>
      </c>
      <c r="O2" s="8">
        <v>18874.084</v>
      </c>
      <c r="P2" s="8">
        <v>395.079</v>
      </c>
      <c r="Q2" s="8">
        <v>38.261</v>
      </c>
      <c r="R2" s="4"/>
      <c r="S2" s="4" t="s">
        <v>16</v>
      </c>
      <c r="T2" s="5"/>
      <c r="U2" s="5"/>
      <c r="V2" s="4"/>
      <c r="W2" s="4" t="s">
        <v>16</v>
      </c>
      <c r="X2" s="5"/>
      <c r="Y2" s="6"/>
      <c r="Z2" s="7"/>
    </row>
    <row x14ac:dyDescent="0.25" r="3" customHeight="1" ht="18.75">
      <c r="A3" s="1"/>
      <c r="B3" s="8">
        <v>0.059</v>
      </c>
      <c r="C3" s="8">
        <v>176.139</v>
      </c>
      <c r="D3" s="8">
        <v>6.583</v>
      </c>
      <c r="E3" s="8">
        <v>2.047</v>
      </c>
      <c r="F3" s="8">
        <v>0.029</v>
      </c>
      <c r="G3" s="8">
        <v>99.958</v>
      </c>
      <c r="H3" s="8">
        <v>2.464</v>
      </c>
      <c r="I3" s="8">
        <v>0.822</v>
      </c>
      <c r="J3" s="8">
        <v>0.029</v>
      </c>
      <c r="K3" s="8">
        <v>20892.5977</v>
      </c>
      <c r="L3" s="8">
        <v>473.13</v>
      </c>
      <c r="M3" s="8">
        <v>20.616</v>
      </c>
      <c r="N3" s="8">
        <v>0.029</v>
      </c>
      <c r="O3" s="8">
        <v>18874.0938</v>
      </c>
      <c r="P3" s="8">
        <v>395.103</v>
      </c>
      <c r="Q3" s="8">
        <v>38.263</v>
      </c>
      <c r="R3" s="4"/>
      <c r="S3" s="4" t="s">
        <v>17</v>
      </c>
      <c r="T3" s="5" t="s">
        <v>18</v>
      </c>
      <c r="U3" s="5" t="s">
        <v>19</v>
      </c>
      <c r="V3" s="4"/>
      <c r="W3" s="4" t="s">
        <v>17</v>
      </c>
      <c r="X3" s="5" t="s">
        <v>18</v>
      </c>
      <c r="Y3" s="6" t="s">
        <v>19</v>
      </c>
      <c r="Z3" s="7" t="s">
        <v>20</v>
      </c>
    </row>
    <row x14ac:dyDescent="0.25" r="4" customHeight="1" ht="18.75">
      <c r="A4" s="1"/>
      <c r="B4" s="8">
        <v>0.058</v>
      </c>
      <c r="C4" s="8">
        <v>176.138</v>
      </c>
      <c r="D4" s="8">
        <v>6.583</v>
      </c>
      <c r="E4" s="8">
        <v>2.053</v>
      </c>
      <c r="F4" s="8">
        <v>0.027</v>
      </c>
      <c r="G4" s="8">
        <v>99.959</v>
      </c>
      <c r="H4" s="8">
        <v>2.466</v>
      </c>
      <c r="I4" s="8">
        <v>0.825</v>
      </c>
      <c r="J4" s="8">
        <v>0.029</v>
      </c>
      <c r="K4" s="8">
        <v>20892.6074</v>
      </c>
      <c r="L4" s="8">
        <v>473.075</v>
      </c>
      <c r="M4" s="8">
        <v>20.607</v>
      </c>
      <c r="N4" s="8">
        <v>0.028</v>
      </c>
      <c r="O4" s="8">
        <v>18874.0859</v>
      </c>
      <c r="P4" s="8">
        <v>395.06</v>
      </c>
      <c r="Q4" s="8">
        <v>38.265</v>
      </c>
      <c r="R4" s="4"/>
      <c r="S4" s="4" t="s">
        <v>21</v>
      </c>
      <c r="T4" s="9">
        <f>B54</f>
      </c>
      <c r="U4" s="9">
        <f>B55</f>
      </c>
      <c r="V4" s="4"/>
      <c r="W4" s="4" t="s">
        <v>22</v>
      </c>
      <c r="X4" s="8">
        <v>0.028440000000000003</v>
      </c>
      <c r="Y4" s="10">
        <v>0.0000031493877551020412</v>
      </c>
      <c r="Z4" s="11"/>
    </row>
    <row x14ac:dyDescent="0.25" r="5" customHeight="1" ht="18.75">
      <c r="A5" s="1"/>
      <c r="B5" s="8">
        <v>0.063</v>
      </c>
      <c r="C5" s="8">
        <v>176.14</v>
      </c>
      <c r="D5" s="8">
        <v>6.585</v>
      </c>
      <c r="E5" s="8">
        <v>2.05</v>
      </c>
      <c r="F5" s="8">
        <v>0.028</v>
      </c>
      <c r="G5" s="8">
        <v>99.96</v>
      </c>
      <c r="H5" s="8">
        <v>2.463</v>
      </c>
      <c r="I5" s="8">
        <v>0.826</v>
      </c>
      <c r="J5" s="8">
        <v>0.028</v>
      </c>
      <c r="K5" s="8">
        <v>20892.5977</v>
      </c>
      <c r="L5" s="8">
        <v>473.029</v>
      </c>
      <c r="M5" s="8">
        <v>20.609</v>
      </c>
      <c r="N5" s="8">
        <v>0.03</v>
      </c>
      <c r="O5" s="8">
        <v>18874.084</v>
      </c>
      <c r="P5" s="8">
        <v>395.092</v>
      </c>
      <c r="Q5" s="8">
        <v>38.258</v>
      </c>
      <c r="R5" s="4"/>
      <c r="S5" s="4" t="s">
        <v>22</v>
      </c>
      <c r="T5" s="9">
        <f>F54</f>
      </c>
      <c r="U5" s="9">
        <f>F55</f>
      </c>
      <c r="V5" s="4"/>
      <c r="W5" s="4" t="s">
        <v>23</v>
      </c>
      <c r="X5" s="8">
        <v>0.028979999999999995</v>
      </c>
      <c r="Y5" s="10">
        <v>0.0000036118367346938775</v>
      </c>
      <c r="Z5" s="11">
        <f>ABS(X4-X5)/X4</f>
      </c>
    </row>
    <row x14ac:dyDescent="0.25" r="6" customHeight="1" ht="18.75">
      <c r="A6" s="1"/>
      <c r="B6" s="8">
        <v>0.059</v>
      </c>
      <c r="C6" s="8">
        <v>176.138</v>
      </c>
      <c r="D6" s="8">
        <v>6.58</v>
      </c>
      <c r="E6" s="8">
        <v>2.054</v>
      </c>
      <c r="F6" s="8">
        <v>0.028</v>
      </c>
      <c r="G6" s="8">
        <v>99.961</v>
      </c>
      <c r="H6" s="8">
        <v>2.466</v>
      </c>
      <c r="I6" s="8">
        <v>0.826</v>
      </c>
      <c r="J6" s="8">
        <v>0.027</v>
      </c>
      <c r="K6" s="8">
        <v>20892.6055</v>
      </c>
      <c r="L6" s="8">
        <v>456.055</v>
      </c>
      <c r="M6" s="8">
        <v>20.623</v>
      </c>
      <c r="N6" s="8">
        <v>0.029</v>
      </c>
      <c r="O6" s="8">
        <v>18874.082</v>
      </c>
      <c r="P6" s="8">
        <v>393.346</v>
      </c>
      <c r="Q6" s="8">
        <v>38.265</v>
      </c>
      <c r="R6" s="4"/>
      <c r="S6" s="4" t="s">
        <v>23</v>
      </c>
      <c r="T6" s="9">
        <f>J54</f>
      </c>
      <c r="U6" s="9">
        <f>J55</f>
      </c>
      <c r="V6" s="4"/>
      <c r="W6" s="4" t="s">
        <v>24</v>
      </c>
      <c r="X6" s="8">
        <v>0.02936</v>
      </c>
      <c r="Y6" s="10">
        <v>0.000002724897959183674</v>
      </c>
      <c r="Z6" s="11">
        <f>ABS(X5-X6)/X5</f>
      </c>
    </row>
    <row x14ac:dyDescent="0.25" r="7" customHeight="1" ht="18.75">
      <c r="A7" s="1"/>
      <c r="B7" s="8">
        <v>0.062</v>
      </c>
      <c r="C7" s="8">
        <v>176.142</v>
      </c>
      <c r="D7" s="8">
        <v>6.584</v>
      </c>
      <c r="E7" s="8">
        <v>2.05</v>
      </c>
      <c r="F7" s="8">
        <v>0.028</v>
      </c>
      <c r="G7" s="8">
        <v>99.961</v>
      </c>
      <c r="H7" s="8">
        <v>2.469</v>
      </c>
      <c r="I7" s="8">
        <v>0.822</v>
      </c>
      <c r="J7" s="8">
        <v>0.026</v>
      </c>
      <c r="K7" s="8">
        <v>20892.6055</v>
      </c>
      <c r="L7" s="8">
        <v>456.029</v>
      </c>
      <c r="M7" s="8">
        <v>20.61</v>
      </c>
      <c r="N7" s="8">
        <v>0.029</v>
      </c>
      <c r="O7" s="8">
        <v>18874.0801</v>
      </c>
      <c r="P7" s="8">
        <v>393.329</v>
      </c>
      <c r="Q7" s="8">
        <v>38.262</v>
      </c>
      <c r="R7" s="4"/>
      <c r="S7" s="4" t="s">
        <v>24</v>
      </c>
      <c r="T7" s="9">
        <f>N54</f>
      </c>
      <c r="U7" s="9">
        <f>N55</f>
      </c>
      <c r="V7" s="4"/>
      <c r="W7" s="4" t="s">
        <v>21</v>
      </c>
      <c r="X7" s="8">
        <v>0.060120000000000014</v>
      </c>
      <c r="Y7" s="10">
        <v>0.0000030057142857142833</v>
      </c>
      <c r="Z7" s="11">
        <f>ABS(X6-X7)/X6</f>
      </c>
    </row>
    <row x14ac:dyDescent="0.25" r="8" customHeight="1" ht="18.75">
      <c r="A8" s="1"/>
      <c r="B8" s="8">
        <v>0.06</v>
      </c>
      <c r="C8" s="8">
        <v>176.142</v>
      </c>
      <c r="D8" s="8">
        <v>6.579</v>
      </c>
      <c r="E8" s="8">
        <v>2.052</v>
      </c>
      <c r="F8" s="8">
        <v>0.028</v>
      </c>
      <c r="G8" s="8">
        <v>99.957</v>
      </c>
      <c r="H8" s="8">
        <v>2.468</v>
      </c>
      <c r="I8" s="8">
        <v>0.83</v>
      </c>
      <c r="J8" s="8">
        <v>0.028</v>
      </c>
      <c r="K8" s="8">
        <v>20892.5977</v>
      </c>
      <c r="L8" s="8">
        <v>456.068</v>
      </c>
      <c r="M8" s="8">
        <v>20.608</v>
      </c>
      <c r="N8" s="8">
        <v>0.028</v>
      </c>
      <c r="O8" s="8">
        <v>18874.084</v>
      </c>
      <c r="P8" s="8">
        <v>393.17</v>
      </c>
      <c r="Q8" s="8">
        <v>38.269</v>
      </c>
      <c r="R8" s="4"/>
      <c r="S8" s="4"/>
      <c r="T8" s="5"/>
      <c r="U8" s="5"/>
      <c r="V8" s="4"/>
      <c r="W8" s="4"/>
      <c r="X8" s="5"/>
      <c r="Y8" s="6"/>
      <c r="Z8" s="7"/>
    </row>
    <row x14ac:dyDescent="0.25" r="9" customHeight="1" ht="18.75">
      <c r="A9" s="1"/>
      <c r="B9" s="8">
        <v>0.062</v>
      </c>
      <c r="C9" s="8">
        <v>176.141</v>
      </c>
      <c r="D9" s="8">
        <v>6.585</v>
      </c>
      <c r="E9" s="8">
        <v>2.053</v>
      </c>
      <c r="F9" s="8">
        <v>0.026</v>
      </c>
      <c r="G9" s="8">
        <v>99.957</v>
      </c>
      <c r="H9" s="8">
        <v>2.464</v>
      </c>
      <c r="I9" s="8">
        <v>0.824</v>
      </c>
      <c r="J9" s="8">
        <v>0.03</v>
      </c>
      <c r="K9" s="8">
        <v>20892.6172</v>
      </c>
      <c r="L9" s="8">
        <v>473.086</v>
      </c>
      <c r="M9" s="8">
        <v>20.626</v>
      </c>
      <c r="N9" s="8">
        <v>0.031</v>
      </c>
      <c r="O9" s="8">
        <v>18874.0898</v>
      </c>
      <c r="P9" s="8">
        <v>393.181</v>
      </c>
      <c r="Q9" s="8">
        <v>38.269</v>
      </c>
      <c r="R9" s="4"/>
      <c r="S9" s="4" t="s">
        <v>25</v>
      </c>
      <c r="T9" s="5"/>
      <c r="U9" s="5"/>
      <c r="V9" s="4"/>
      <c r="W9" s="4" t="s">
        <v>25</v>
      </c>
      <c r="X9" s="5"/>
      <c r="Y9" s="6"/>
      <c r="Z9" s="7"/>
    </row>
    <row x14ac:dyDescent="0.25" r="10" customHeight="1" ht="18.75">
      <c r="A10" s="1"/>
      <c r="B10" s="8">
        <v>0.061</v>
      </c>
      <c r="C10" s="8">
        <v>176.141</v>
      </c>
      <c r="D10" s="8">
        <v>6.583</v>
      </c>
      <c r="E10" s="8">
        <v>2.055</v>
      </c>
      <c r="F10" s="8">
        <v>0.03</v>
      </c>
      <c r="G10" s="8">
        <v>99.956</v>
      </c>
      <c r="H10" s="8">
        <v>2.465</v>
      </c>
      <c r="I10" s="8">
        <v>0.824</v>
      </c>
      <c r="J10" s="8">
        <v>0.031</v>
      </c>
      <c r="K10" s="8">
        <v>20892.6016</v>
      </c>
      <c r="L10" s="8">
        <v>456.06</v>
      </c>
      <c r="M10" s="8">
        <v>20.628</v>
      </c>
      <c r="N10" s="8">
        <v>0.029</v>
      </c>
      <c r="O10" s="8">
        <v>18874.0859</v>
      </c>
      <c r="P10" s="8">
        <v>393.097</v>
      </c>
      <c r="Q10" s="8">
        <v>38.274</v>
      </c>
      <c r="R10" s="4"/>
      <c r="S10" s="4" t="s">
        <v>17</v>
      </c>
      <c r="T10" s="5" t="s">
        <v>18</v>
      </c>
      <c r="U10" s="5" t="s">
        <v>19</v>
      </c>
      <c r="V10" s="4"/>
      <c r="W10" s="4" t="s">
        <v>17</v>
      </c>
      <c r="X10" s="5" t="s">
        <v>18</v>
      </c>
      <c r="Y10" s="6" t="s">
        <v>19</v>
      </c>
      <c r="Z10" s="7" t="s">
        <v>20</v>
      </c>
    </row>
    <row x14ac:dyDescent="0.25" r="11" customHeight="1" ht="18.75">
      <c r="A11" s="1"/>
      <c r="B11" s="8">
        <v>0.059</v>
      </c>
      <c r="C11" s="8">
        <v>176.139</v>
      </c>
      <c r="D11" s="8">
        <v>6.584</v>
      </c>
      <c r="E11" s="8">
        <v>2.052</v>
      </c>
      <c r="F11" s="8">
        <v>0.027</v>
      </c>
      <c r="G11" s="8">
        <v>99.953</v>
      </c>
      <c r="H11" s="8">
        <v>2.465</v>
      </c>
      <c r="I11" s="8">
        <v>0.824</v>
      </c>
      <c r="J11" s="8">
        <v>0.03</v>
      </c>
      <c r="K11" s="8">
        <v>20892.6094</v>
      </c>
      <c r="L11" s="8">
        <v>455.957</v>
      </c>
      <c r="M11" s="8">
        <v>20.62</v>
      </c>
      <c r="N11" s="8">
        <v>0.03</v>
      </c>
      <c r="O11" s="8">
        <v>18874.0938</v>
      </c>
      <c r="P11" s="8">
        <v>393.152</v>
      </c>
      <c r="Q11" s="8">
        <v>38.267</v>
      </c>
      <c r="R11" s="4"/>
      <c r="S11" s="4" t="s">
        <v>21</v>
      </c>
      <c r="T11" s="8">
        <f>C54</f>
      </c>
      <c r="U11" s="8">
        <f>C55</f>
      </c>
      <c r="V11" s="4"/>
      <c r="W11" s="4" t="s">
        <v>22</v>
      </c>
      <c r="X11" s="8">
        <v>99.95729999999999</v>
      </c>
      <c r="Y11" s="10">
        <v>0.000006336734693873332</v>
      </c>
      <c r="Z11" s="11"/>
    </row>
    <row x14ac:dyDescent="0.25" r="12" customHeight="1" ht="18.75">
      <c r="A12" s="1"/>
      <c r="B12" s="8">
        <v>0.06</v>
      </c>
      <c r="C12" s="8">
        <v>176.142</v>
      </c>
      <c r="D12" s="8">
        <v>6.585</v>
      </c>
      <c r="E12" s="8">
        <v>2.052</v>
      </c>
      <c r="F12" s="8">
        <v>0.03</v>
      </c>
      <c r="G12" s="8">
        <v>99.958</v>
      </c>
      <c r="H12" s="8">
        <v>2.463</v>
      </c>
      <c r="I12" s="8">
        <v>0.828</v>
      </c>
      <c r="J12" s="8">
        <v>0.032</v>
      </c>
      <c r="K12" s="8">
        <v>20892.6133</v>
      </c>
      <c r="L12" s="8">
        <v>456.011</v>
      </c>
      <c r="M12" s="8">
        <v>20.619</v>
      </c>
      <c r="N12" s="8">
        <v>0.03</v>
      </c>
      <c r="O12" s="8">
        <v>18874.0938</v>
      </c>
      <c r="P12" s="8">
        <v>393.141</v>
      </c>
      <c r="Q12" s="8">
        <v>38.271</v>
      </c>
      <c r="R12" s="4"/>
      <c r="S12" s="4" t="s">
        <v>22</v>
      </c>
      <c r="T12" s="8">
        <f>G54</f>
      </c>
      <c r="U12" s="8">
        <f>G55</f>
      </c>
      <c r="V12" s="4"/>
      <c r="W12" s="4" t="s">
        <v>21</v>
      </c>
      <c r="X12" s="8">
        <v>176.13925999999995</v>
      </c>
      <c r="Y12" s="10">
        <v>0.000007992244897961537</v>
      </c>
      <c r="Z12" s="11">
        <f>ABS(X11-X12)/X11</f>
      </c>
    </row>
    <row x14ac:dyDescent="0.25" r="13" customHeight="1" ht="18.75">
      <c r="A13" s="1"/>
      <c r="B13" s="8">
        <v>0.06</v>
      </c>
      <c r="C13" s="8">
        <v>176.13</v>
      </c>
      <c r="D13" s="8">
        <v>6.58</v>
      </c>
      <c r="E13" s="8">
        <v>2.051</v>
      </c>
      <c r="F13" s="8">
        <v>0.024</v>
      </c>
      <c r="G13" s="8">
        <v>99.955</v>
      </c>
      <c r="H13" s="8">
        <v>2.465</v>
      </c>
      <c r="I13" s="8">
        <v>0.825</v>
      </c>
      <c r="J13" s="8">
        <v>0.023</v>
      </c>
      <c r="K13" s="8">
        <v>20892.6094</v>
      </c>
      <c r="L13" s="8">
        <v>456.063</v>
      </c>
      <c r="M13" s="8">
        <v>20.609</v>
      </c>
      <c r="N13" s="8">
        <v>0.031</v>
      </c>
      <c r="O13" s="8">
        <v>18874.0898</v>
      </c>
      <c r="P13" s="8">
        <v>393.131</v>
      </c>
      <c r="Q13" s="8">
        <v>38.268</v>
      </c>
      <c r="R13" s="4"/>
      <c r="S13" s="4" t="s">
        <v>23</v>
      </c>
      <c r="T13" s="8">
        <f>K54</f>
      </c>
      <c r="U13" s="8">
        <f>K55</f>
      </c>
      <c r="V13" s="4"/>
      <c r="W13" s="4" t="s">
        <v>24</v>
      </c>
      <c r="X13" s="8">
        <v>18874.086049999998</v>
      </c>
      <c r="Y13" s="10">
        <v>0.00002403397959508777</v>
      </c>
      <c r="Z13" s="11">
        <f>ABS(X12-X13)/X12</f>
      </c>
    </row>
    <row x14ac:dyDescent="0.25" r="14" customHeight="1" ht="18.75">
      <c r="A14" s="1"/>
      <c r="B14" s="8">
        <v>0.06</v>
      </c>
      <c r="C14" s="8">
        <v>176.14</v>
      </c>
      <c r="D14" s="8">
        <v>6.582</v>
      </c>
      <c r="E14" s="8">
        <v>2.048</v>
      </c>
      <c r="F14" s="8">
        <v>0.03</v>
      </c>
      <c r="G14" s="8">
        <v>99.956</v>
      </c>
      <c r="H14" s="8">
        <v>2.465</v>
      </c>
      <c r="I14" s="8">
        <v>0.826</v>
      </c>
      <c r="J14" s="8">
        <v>0.028</v>
      </c>
      <c r="K14" s="8">
        <v>20892.6055</v>
      </c>
      <c r="L14" s="8">
        <v>456.042</v>
      </c>
      <c r="M14" s="8">
        <v>20.611</v>
      </c>
      <c r="N14" s="8">
        <v>0.031</v>
      </c>
      <c r="O14" s="8">
        <v>18874.084</v>
      </c>
      <c r="P14" s="8">
        <v>393.13</v>
      </c>
      <c r="Q14" s="8">
        <v>38.276</v>
      </c>
      <c r="R14" s="4"/>
      <c r="S14" s="4" t="s">
        <v>24</v>
      </c>
      <c r="T14" s="8">
        <f>O54</f>
      </c>
      <c r="U14" s="8">
        <f>O55</f>
      </c>
      <c r="V14" s="4"/>
      <c r="W14" s="4" t="s">
        <v>23</v>
      </c>
      <c r="X14" s="8">
        <v>20892.603854</v>
      </c>
      <c r="Y14" s="10">
        <v>0.00002798212653836272</v>
      </c>
      <c r="Z14" s="11">
        <f>ABS(X13-X14)/X13</f>
      </c>
    </row>
    <row x14ac:dyDescent="0.25" r="15" customHeight="1" ht="18.75">
      <c r="A15" s="1"/>
      <c r="B15" s="8">
        <v>0.064</v>
      </c>
      <c r="C15" s="8">
        <v>176.135</v>
      </c>
      <c r="D15" s="8">
        <v>6.58</v>
      </c>
      <c r="E15" s="8">
        <v>2.05</v>
      </c>
      <c r="F15" s="8">
        <v>0.029</v>
      </c>
      <c r="G15" s="8">
        <v>99.959</v>
      </c>
      <c r="H15" s="8">
        <v>2.465</v>
      </c>
      <c r="I15" s="8">
        <v>0.821</v>
      </c>
      <c r="J15" s="8">
        <v>0.028</v>
      </c>
      <c r="K15" s="8">
        <v>20892.6035</v>
      </c>
      <c r="L15" s="8">
        <v>455.99</v>
      </c>
      <c r="M15" s="8">
        <v>20.626</v>
      </c>
      <c r="N15" s="8">
        <v>0.03</v>
      </c>
      <c r="O15" s="8">
        <v>18874.084</v>
      </c>
      <c r="P15" s="8">
        <v>393.115</v>
      </c>
      <c r="Q15" s="8">
        <v>38.27</v>
      </c>
      <c r="R15" s="4"/>
      <c r="S15" s="4"/>
      <c r="T15" s="5"/>
      <c r="U15" s="5"/>
      <c r="V15" s="4"/>
      <c r="W15" s="4"/>
      <c r="X15" s="5"/>
      <c r="Y15" s="6"/>
      <c r="Z15" s="7"/>
    </row>
    <row x14ac:dyDescent="0.25" r="16" customHeight="1" ht="18.75">
      <c r="A16" s="1"/>
      <c r="B16" s="8">
        <v>0.059</v>
      </c>
      <c r="C16" s="8">
        <v>176.143</v>
      </c>
      <c r="D16" s="8">
        <v>6.585</v>
      </c>
      <c r="E16" s="8">
        <v>2.053</v>
      </c>
      <c r="F16" s="8">
        <v>0.031</v>
      </c>
      <c r="G16" s="8">
        <v>99.957</v>
      </c>
      <c r="H16" s="8">
        <v>2.467</v>
      </c>
      <c r="I16" s="8">
        <v>0.824</v>
      </c>
      <c r="J16" s="8">
        <v>0.03</v>
      </c>
      <c r="K16" s="8">
        <v>20892.6172</v>
      </c>
      <c r="L16" s="8">
        <v>456.011</v>
      </c>
      <c r="M16" s="8">
        <v>20.609</v>
      </c>
      <c r="N16" s="8">
        <v>0.032</v>
      </c>
      <c r="O16" s="8">
        <v>18874.084</v>
      </c>
      <c r="P16" s="8">
        <v>393.194</v>
      </c>
      <c r="Q16" s="8">
        <v>38.264</v>
      </c>
      <c r="R16" s="4"/>
      <c r="S16" s="4" t="s">
        <v>26</v>
      </c>
      <c r="T16" s="5"/>
      <c r="U16" s="5"/>
      <c r="V16" s="4"/>
      <c r="W16" s="4" t="s">
        <v>26</v>
      </c>
      <c r="X16" s="5"/>
      <c r="Y16" s="6"/>
      <c r="Z16" s="7"/>
    </row>
    <row x14ac:dyDescent="0.25" r="17" customHeight="1" ht="18.75">
      <c r="A17" s="1"/>
      <c r="B17" s="8">
        <v>0.058</v>
      </c>
      <c r="C17" s="8">
        <v>176.136</v>
      </c>
      <c r="D17" s="8">
        <v>6.581</v>
      </c>
      <c r="E17" s="8">
        <v>2.051</v>
      </c>
      <c r="F17" s="8">
        <v>0.028</v>
      </c>
      <c r="G17" s="8">
        <v>99.958</v>
      </c>
      <c r="H17" s="8">
        <v>2.468</v>
      </c>
      <c r="I17" s="8">
        <v>0.825</v>
      </c>
      <c r="J17" s="8">
        <v>0.032</v>
      </c>
      <c r="K17" s="8">
        <v>20892.6055</v>
      </c>
      <c r="L17" s="8">
        <v>455.967</v>
      </c>
      <c r="M17" s="8">
        <v>20.609</v>
      </c>
      <c r="N17" s="8">
        <v>0.025</v>
      </c>
      <c r="O17" s="8">
        <v>18874.0938</v>
      </c>
      <c r="P17" s="8">
        <v>393.107</v>
      </c>
      <c r="Q17" s="8">
        <v>38.273</v>
      </c>
      <c r="R17" s="4"/>
      <c r="S17" s="4" t="s">
        <v>17</v>
      </c>
      <c r="T17" s="5" t="s">
        <v>18</v>
      </c>
      <c r="U17" s="5" t="s">
        <v>19</v>
      </c>
      <c r="V17" s="4"/>
      <c r="W17" s="4" t="s">
        <v>17</v>
      </c>
      <c r="X17" s="5" t="s">
        <v>18</v>
      </c>
      <c r="Y17" s="6" t="s">
        <v>19</v>
      </c>
      <c r="Z17" s="7" t="s">
        <v>20</v>
      </c>
    </row>
    <row x14ac:dyDescent="0.25" r="18" customHeight="1" ht="18.75">
      <c r="A18" s="1"/>
      <c r="B18" s="8">
        <v>0.06</v>
      </c>
      <c r="C18" s="8">
        <v>176.137</v>
      </c>
      <c r="D18" s="8">
        <v>6.584</v>
      </c>
      <c r="E18" s="8">
        <v>2.046</v>
      </c>
      <c r="F18" s="8">
        <v>0.03</v>
      </c>
      <c r="G18" s="8">
        <v>99.96</v>
      </c>
      <c r="H18" s="8">
        <v>2.465</v>
      </c>
      <c r="I18" s="8">
        <v>0.828</v>
      </c>
      <c r="J18" s="8">
        <v>0.031</v>
      </c>
      <c r="K18" s="8">
        <v>20892.5977</v>
      </c>
      <c r="L18" s="8">
        <v>456.086</v>
      </c>
      <c r="M18" s="8">
        <v>20.622</v>
      </c>
      <c r="N18" s="8">
        <v>0.028</v>
      </c>
      <c r="O18" s="8">
        <v>18874.0898</v>
      </c>
      <c r="P18" s="8">
        <v>393.118</v>
      </c>
      <c r="Q18" s="8">
        <v>38.267</v>
      </c>
      <c r="R18" s="4"/>
      <c r="S18" s="4" t="s">
        <v>21</v>
      </c>
      <c r="T18" s="8">
        <f>D54</f>
      </c>
      <c r="U18" s="8">
        <f>D55</f>
      </c>
      <c r="V18" s="4"/>
      <c r="W18" s="4" t="s">
        <v>22</v>
      </c>
      <c r="X18" s="8">
        <v>2.46572</v>
      </c>
      <c r="Y18" s="10">
        <v>0.000004287346938775514</v>
      </c>
      <c r="Z18" s="11"/>
    </row>
    <row x14ac:dyDescent="0.25" r="19" customHeight="1" ht="18.75">
      <c r="A19" s="1"/>
      <c r="B19" s="8">
        <v>0.06</v>
      </c>
      <c r="C19" s="8">
        <v>176.141</v>
      </c>
      <c r="D19" s="8">
        <v>6.582</v>
      </c>
      <c r="E19" s="8">
        <v>2.054</v>
      </c>
      <c r="F19" s="8">
        <v>0.029</v>
      </c>
      <c r="G19" s="8">
        <v>99.953</v>
      </c>
      <c r="H19" s="8">
        <v>2.467</v>
      </c>
      <c r="I19" s="8">
        <v>0.822</v>
      </c>
      <c r="J19" s="8">
        <v>0.03</v>
      </c>
      <c r="K19" s="8">
        <v>20892.6035</v>
      </c>
      <c r="L19" s="8">
        <v>456.049</v>
      </c>
      <c r="M19" s="8">
        <v>20.629</v>
      </c>
      <c r="N19" s="8">
        <v>0.029</v>
      </c>
      <c r="O19" s="8">
        <v>18874.0898</v>
      </c>
      <c r="P19" s="8">
        <v>393.175</v>
      </c>
      <c r="Q19" s="8">
        <v>38.273</v>
      </c>
      <c r="R19" s="4"/>
      <c r="S19" s="4" t="s">
        <v>22</v>
      </c>
      <c r="T19" s="8">
        <f>H54</f>
      </c>
      <c r="U19" s="8">
        <f>H55</f>
      </c>
      <c r="V19" s="4"/>
      <c r="W19" s="4" t="s">
        <v>21</v>
      </c>
      <c r="X19" s="8">
        <v>6.582200000000001</v>
      </c>
      <c r="Y19" s="10">
        <v>0.000006571428571428411</v>
      </c>
      <c r="Z19" s="11">
        <f>ABS(X18-X19)/X18</f>
      </c>
    </row>
    <row x14ac:dyDescent="0.25" r="20" customHeight="1" ht="18.75">
      <c r="A20" s="1"/>
      <c r="B20" s="8">
        <v>0.061</v>
      </c>
      <c r="C20" s="8">
        <v>176.138</v>
      </c>
      <c r="D20" s="8">
        <v>6.585</v>
      </c>
      <c r="E20" s="8">
        <v>2.052</v>
      </c>
      <c r="F20" s="8">
        <v>0.028</v>
      </c>
      <c r="G20" s="8">
        <v>99.956</v>
      </c>
      <c r="H20" s="8">
        <v>2.462</v>
      </c>
      <c r="I20" s="8">
        <v>0.825</v>
      </c>
      <c r="J20" s="8">
        <v>0.027</v>
      </c>
      <c r="K20" s="8">
        <v>20892.6035</v>
      </c>
      <c r="L20" s="8">
        <v>456.02</v>
      </c>
      <c r="M20" s="8">
        <v>20.614</v>
      </c>
      <c r="N20" s="8">
        <v>0.03</v>
      </c>
      <c r="O20" s="8">
        <v>18874.0801</v>
      </c>
      <c r="P20" s="8">
        <v>393.191</v>
      </c>
      <c r="Q20" s="8">
        <v>38.275</v>
      </c>
      <c r="R20" s="4"/>
      <c r="S20" s="4" t="s">
        <v>23</v>
      </c>
      <c r="T20" s="8">
        <f>L54</f>
      </c>
      <c r="U20" s="8">
        <f>L55</f>
      </c>
      <c r="V20" s="4"/>
      <c r="W20" s="4" t="s">
        <v>24</v>
      </c>
      <c r="X20" s="8">
        <v>393.31181999999995</v>
      </c>
      <c r="Y20" s="10">
        <v>0.2808519873469395</v>
      </c>
      <c r="Z20" s="11">
        <f>ABS(X19-X20)/X19</f>
      </c>
    </row>
    <row x14ac:dyDescent="0.25" r="21" customHeight="1" ht="18.75">
      <c r="A21" s="1"/>
      <c r="B21" s="8">
        <v>0.061</v>
      </c>
      <c r="C21" s="8">
        <v>176.145</v>
      </c>
      <c r="D21" s="8">
        <v>6.579</v>
      </c>
      <c r="E21" s="8">
        <v>2.053</v>
      </c>
      <c r="F21" s="8">
        <v>0.028</v>
      </c>
      <c r="G21" s="8">
        <v>99.957</v>
      </c>
      <c r="H21" s="8">
        <v>2.465</v>
      </c>
      <c r="I21" s="8">
        <v>0.825</v>
      </c>
      <c r="J21" s="8">
        <v>0.028</v>
      </c>
      <c r="K21" s="8">
        <v>20892.6016</v>
      </c>
      <c r="L21" s="8">
        <v>456.132</v>
      </c>
      <c r="M21" s="8">
        <v>20.618</v>
      </c>
      <c r="N21" s="8">
        <v>0.031</v>
      </c>
      <c r="O21" s="8">
        <v>18874.0898</v>
      </c>
      <c r="P21" s="8">
        <v>393.132</v>
      </c>
      <c r="Q21" s="8">
        <v>38.27</v>
      </c>
      <c r="R21" s="4"/>
      <c r="S21" s="4" t="s">
        <v>24</v>
      </c>
      <c r="T21" s="8">
        <f>P54</f>
      </c>
      <c r="U21" s="8">
        <f>P55</f>
      </c>
      <c r="V21" s="4"/>
      <c r="W21" s="4" t="s">
        <v>23</v>
      </c>
      <c r="X21" s="8">
        <v>457.7326000000001</v>
      </c>
      <c r="Y21" s="10">
        <v>26.729340979591825</v>
      </c>
      <c r="Z21" s="11">
        <f>ABS(X20-X21)/X20</f>
      </c>
    </row>
    <row x14ac:dyDescent="0.25" r="22" customHeight="1" ht="18.75">
      <c r="A22" s="1"/>
      <c r="B22" s="8">
        <v>0.059</v>
      </c>
      <c r="C22" s="8">
        <v>176.139</v>
      </c>
      <c r="D22" s="8">
        <v>6.583</v>
      </c>
      <c r="E22" s="8">
        <v>2.051</v>
      </c>
      <c r="F22" s="8">
        <v>0.028</v>
      </c>
      <c r="G22" s="8">
        <v>99.956</v>
      </c>
      <c r="H22" s="8">
        <v>2.465</v>
      </c>
      <c r="I22" s="8">
        <v>0.826</v>
      </c>
      <c r="J22" s="8">
        <v>0.03</v>
      </c>
      <c r="K22" s="8">
        <v>20892.6016</v>
      </c>
      <c r="L22" s="8">
        <v>456.047</v>
      </c>
      <c r="M22" s="8">
        <v>20.63</v>
      </c>
      <c r="N22" s="8">
        <v>0.03</v>
      </c>
      <c r="O22" s="8">
        <v>18874.0977</v>
      </c>
      <c r="P22" s="8">
        <v>393.188</v>
      </c>
      <c r="Q22" s="8">
        <v>38.26</v>
      </c>
      <c r="R22" s="4"/>
      <c r="S22" s="4"/>
      <c r="T22" s="5"/>
      <c r="U22" s="5"/>
      <c r="V22" s="4"/>
      <c r="W22" s="4"/>
      <c r="X22" s="5"/>
      <c r="Y22" s="6"/>
      <c r="Z22" s="7"/>
    </row>
    <row x14ac:dyDescent="0.25" r="23" customHeight="1" ht="18.75">
      <c r="A23" s="1"/>
      <c r="B23" s="8">
        <v>0.063</v>
      </c>
      <c r="C23" s="8">
        <v>176.141</v>
      </c>
      <c r="D23" s="8">
        <v>6.586</v>
      </c>
      <c r="E23" s="8">
        <v>2.053</v>
      </c>
      <c r="F23" s="8">
        <v>0.026</v>
      </c>
      <c r="G23" s="8">
        <v>99.953</v>
      </c>
      <c r="H23" s="8">
        <v>2.463</v>
      </c>
      <c r="I23" s="8">
        <v>0.821</v>
      </c>
      <c r="J23" s="8">
        <v>0.028</v>
      </c>
      <c r="K23" s="8">
        <v>20892.6094</v>
      </c>
      <c r="L23" s="8">
        <v>455.962</v>
      </c>
      <c r="M23" s="8">
        <v>20.607</v>
      </c>
      <c r="N23" s="8">
        <v>0.029</v>
      </c>
      <c r="O23" s="8">
        <v>18874.084</v>
      </c>
      <c r="P23" s="8">
        <v>393.163</v>
      </c>
      <c r="Q23" s="8">
        <v>38.267</v>
      </c>
      <c r="R23" s="4"/>
      <c r="S23" s="4" t="s">
        <v>27</v>
      </c>
      <c r="T23" s="5"/>
      <c r="U23" s="5"/>
      <c r="V23" s="4"/>
      <c r="W23" s="4" t="s">
        <v>27</v>
      </c>
      <c r="X23" s="5"/>
      <c r="Y23" s="6"/>
      <c r="Z23" s="7"/>
    </row>
    <row x14ac:dyDescent="0.25" r="24" customHeight="1" ht="18.75">
      <c r="A24" s="1"/>
      <c r="B24" s="8">
        <v>0.062</v>
      </c>
      <c r="C24" s="8">
        <v>176.142</v>
      </c>
      <c r="D24" s="8">
        <v>6.585</v>
      </c>
      <c r="E24" s="8">
        <v>2.047</v>
      </c>
      <c r="F24" s="8">
        <v>0.026</v>
      </c>
      <c r="G24" s="8">
        <v>99.958</v>
      </c>
      <c r="H24" s="8">
        <v>2.464</v>
      </c>
      <c r="I24" s="8">
        <v>0.821</v>
      </c>
      <c r="J24" s="8">
        <v>0.029</v>
      </c>
      <c r="K24" s="8">
        <v>20892.6074</v>
      </c>
      <c r="L24" s="8">
        <v>456.055</v>
      </c>
      <c r="M24" s="8">
        <v>20.628</v>
      </c>
      <c r="N24" s="8">
        <v>0.03</v>
      </c>
      <c r="O24" s="8">
        <v>18874.0723</v>
      </c>
      <c r="P24" s="8">
        <v>393.175</v>
      </c>
      <c r="Q24" s="8">
        <v>38.271</v>
      </c>
      <c r="R24" s="4"/>
      <c r="S24" s="4" t="s">
        <v>17</v>
      </c>
      <c r="T24" s="5" t="s">
        <v>18</v>
      </c>
      <c r="U24" s="5" t="s">
        <v>19</v>
      </c>
      <c r="V24" s="4"/>
      <c r="W24" s="4" t="s">
        <v>17</v>
      </c>
      <c r="X24" s="5" t="s">
        <v>18</v>
      </c>
      <c r="Y24" s="6" t="s">
        <v>19</v>
      </c>
      <c r="Z24" s="7" t="s">
        <v>20</v>
      </c>
    </row>
    <row x14ac:dyDescent="0.25" r="25" customHeight="1" ht="18.75">
      <c r="A25" s="1"/>
      <c r="B25" s="8">
        <v>0.06</v>
      </c>
      <c r="C25" s="8">
        <v>176.142</v>
      </c>
      <c r="D25" s="8">
        <v>6.587</v>
      </c>
      <c r="E25" s="8">
        <v>2.052</v>
      </c>
      <c r="F25" s="8">
        <v>0.029</v>
      </c>
      <c r="G25" s="8">
        <v>99.959</v>
      </c>
      <c r="H25" s="8">
        <v>2.465</v>
      </c>
      <c r="I25" s="8">
        <v>0.826</v>
      </c>
      <c r="J25" s="8">
        <v>0.027</v>
      </c>
      <c r="K25" s="8">
        <v>20892.6094</v>
      </c>
      <c r="L25" s="8">
        <v>456.038</v>
      </c>
      <c r="M25" s="8">
        <v>20.63</v>
      </c>
      <c r="N25" s="8">
        <v>0.032</v>
      </c>
      <c r="O25" s="8">
        <v>18874.0859</v>
      </c>
      <c r="P25" s="8">
        <v>393.166</v>
      </c>
      <c r="Q25" s="8">
        <v>38.267</v>
      </c>
      <c r="R25" s="4"/>
      <c r="S25" s="4" t="s">
        <v>21</v>
      </c>
      <c r="T25" s="8">
        <f>E54</f>
      </c>
      <c r="U25" s="8">
        <f>E55</f>
      </c>
      <c r="V25" s="4"/>
      <c r="W25" s="4" t="s">
        <v>22</v>
      </c>
      <c r="X25" s="8">
        <v>0.8245400000000003</v>
      </c>
      <c r="Y25" s="10">
        <v>0.000006702448979591849</v>
      </c>
      <c r="Z25" s="11"/>
    </row>
    <row x14ac:dyDescent="0.25" r="26" customHeight="1" ht="18.75">
      <c r="A26" s="1"/>
      <c r="B26" s="8">
        <v>0.062</v>
      </c>
      <c r="C26" s="8">
        <v>176.135</v>
      </c>
      <c r="D26" s="8">
        <v>6.586</v>
      </c>
      <c r="E26" s="8">
        <v>2.054</v>
      </c>
      <c r="F26" s="8">
        <v>0.026</v>
      </c>
      <c r="G26" s="8">
        <v>99.958</v>
      </c>
      <c r="H26" s="8">
        <v>2.467</v>
      </c>
      <c r="I26" s="8">
        <v>0.825</v>
      </c>
      <c r="J26" s="8">
        <v>0.027</v>
      </c>
      <c r="K26" s="8">
        <v>20892.6094</v>
      </c>
      <c r="L26" s="8">
        <v>455.975</v>
      </c>
      <c r="M26" s="8">
        <v>20.638</v>
      </c>
      <c r="N26" s="8">
        <v>0.029</v>
      </c>
      <c r="O26" s="8">
        <v>18874.0801</v>
      </c>
      <c r="P26" s="8">
        <v>393.133</v>
      </c>
      <c r="Q26" s="8">
        <v>38.269</v>
      </c>
      <c r="R26" s="4"/>
      <c r="S26" s="4" t="s">
        <v>22</v>
      </c>
      <c r="T26" s="8">
        <f>I54</f>
      </c>
      <c r="U26" s="8">
        <f>I55</f>
      </c>
      <c r="V26" s="4"/>
      <c r="W26" s="4" t="s">
        <v>21</v>
      </c>
      <c r="X26" s="8">
        <v>2.051000000000001</v>
      </c>
      <c r="Y26" s="10">
        <v>0.000005020408163265251</v>
      </c>
      <c r="Z26" s="11">
        <f>ABS(X25-X26)/X25</f>
      </c>
    </row>
    <row x14ac:dyDescent="0.25" r="27" customHeight="1" ht="18.75">
      <c r="A27" s="1"/>
      <c r="B27" s="8">
        <v>0.058</v>
      </c>
      <c r="C27" s="8">
        <v>176.135</v>
      </c>
      <c r="D27" s="8">
        <v>6.581</v>
      </c>
      <c r="E27" s="8">
        <v>2.049</v>
      </c>
      <c r="F27" s="8">
        <v>0.026</v>
      </c>
      <c r="G27" s="8">
        <v>99.957</v>
      </c>
      <c r="H27" s="8">
        <v>2.467</v>
      </c>
      <c r="I27" s="8">
        <v>0.822</v>
      </c>
      <c r="J27" s="8">
        <v>0.027</v>
      </c>
      <c r="K27" s="8">
        <v>20892.5977</v>
      </c>
      <c r="L27" s="8">
        <v>456.062</v>
      </c>
      <c r="M27" s="8">
        <v>20.611</v>
      </c>
      <c r="N27" s="8">
        <v>0.03</v>
      </c>
      <c r="O27" s="8">
        <v>18874.084</v>
      </c>
      <c r="P27" s="8">
        <v>393.128</v>
      </c>
      <c r="Q27" s="8">
        <v>38.271</v>
      </c>
      <c r="R27" s="4"/>
      <c r="S27" s="4" t="s">
        <v>23</v>
      </c>
      <c r="T27" s="8">
        <f>M54</f>
      </c>
      <c r="U27" s="8">
        <f>M55</f>
      </c>
      <c r="V27" s="4"/>
      <c r="W27" s="4" t="s">
        <v>23</v>
      </c>
      <c r="X27" s="8">
        <v>20.618599999999997</v>
      </c>
      <c r="Y27" s="10">
        <v>0.0000757551020408169</v>
      </c>
      <c r="Z27" s="11">
        <f>ABS(X26-X27)/X26</f>
      </c>
    </row>
    <row x14ac:dyDescent="0.25" r="28" customHeight="1" ht="18.75">
      <c r="A28" s="1"/>
      <c r="B28" s="8">
        <v>0.058</v>
      </c>
      <c r="C28" s="8">
        <v>176.135</v>
      </c>
      <c r="D28" s="8">
        <v>6.581</v>
      </c>
      <c r="E28" s="8">
        <v>2.053</v>
      </c>
      <c r="F28" s="8">
        <v>0.028</v>
      </c>
      <c r="G28" s="8">
        <v>99.955</v>
      </c>
      <c r="H28" s="8">
        <v>2.465</v>
      </c>
      <c r="I28" s="8">
        <v>0.823</v>
      </c>
      <c r="J28" s="8">
        <v>0.03</v>
      </c>
      <c r="K28" s="8">
        <v>20892.6055</v>
      </c>
      <c r="L28" s="8">
        <v>456.021</v>
      </c>
      <c r="M28" s="8">
        <v>20.62</v>
      </c>
      <c r="N28" s="8">
        <v>0.028</v>
      </c>
      <c r="O28" s="8">
        <v>18874.084</v>
      </c>
      <c r="P28" s="8">
        <v>393.208</v>
      </c>
      <c r="Q28" s="8">
        <v>38.279</v>
      </c>
      <c r="R28" s="4"/>
      <c r="S28" s="4" t="s">
        <v>24</v>
      </c>
      <c r="T28" s="8">
        <f>Q54</f>
      </c>
      <c r="U28" s="8">
        <f>Q55</f>
      </c>
      <c r="V28" s="4"/>
      <c r="W28" s="4" t="s">
        <v>24</v>
      </c>
      <c r="X28" s="8">
        <v>38.26822</v>
      </c>
      <c r="Y28" s="10">
        <v>0.000024093469387759585</v>
      </c>
      <c r="Z28" s="11">
        <f>ABS(X27-X28)/X27</f>
      </c>
    </row>
    <row x14ac:dyDescent="0.25" r="29" customHeight="1" ht="18.75">
      <c r="A29" s="1"/>
      <c r="B29" s="8">
        <v>0.062</v>
      </c>
      <c r="C29" s="8">
        <v>176.141</v>
      </c>
      <c r="D29" s="8">
        <v>6.581</v>
      </c>
      <c r="E29" s="8">
        <v>2.053</v>
      </c>
      <c r="F29" s="8">
        <v>0.03</v>
      </c>
      <c r="G29" s="8">
        <v>99.958</v>
      </c>
      <c r="H29" s="8">
        <v>2.463</v>
      </c>
      <c r="I29" s="8">
        <v>0.827</v>
      </c>
      <c r="J29" s="8">
        <v>0.03</v>
      </c>
      <c r="K29" s="8">
        <v>20892.6035</v>
      </c>
      <c r="L29" s="8">
        <v>456.06</v>
      </c>
      <c r="M29" s="8">
        <v>20.627</v>
      </c>
      <c r="N29" s="8">
        <v>0.032</v>
      </c>
      <c r="O29" s="8">
        <v>18874.082</v>
      </c>
      <c r="P29" s="8">
        <v>393.173</v>
      </c>
      <c r="Q29" s="8">
        <v>38.267</v>
      </c>
      <c r="R29" s="4"/>
      <c r="S29" s="4"/>
      <c r="T29" s="5"/>
      <c r="U29" s="5"/>
      <c r="V29" s="4"/>
      <c r="W29" s="4"/>
      <c r="X29" s="5"/>
      <c r="Y29" s="6"/>
      <c r="Z29" s="7"/>
    </row>
    <row x14ac:dyDescent="0.25" r="30" customHeight="1" ht="18.75">
      <c r="A30" s="1"/>
      <c r="B30" s="8">
        <v>0.062</v>
      </c>
      <c r="C30" s="8">
        <v>176.138</v>
      </c>
      <c r="D30" s="8">
        <v>6.581</v>
      </c>
      <c r="E30" s="8">
        <v>2.054</v>
      </c>
      <c r="F30" s="8">
        <v>0.029</v>
      </c>
      <c r="G30" s="8">
        <v>99.957</v>
      </c>
      <c r="H30" s="8">
        <v>2.467</v>
      </c>
      <c r="I30" s="8">
        <v>0.827</v>
      </c>
      <c r="J30" s="8">
        <v>0.032</v>
      </c>
      <c r="K30" s="8">
        <v>20892.6094</v>
      </c>
      <c r="L30" s="8">
        <v>456.073</v>
      </c>
      <c r="M30" s="8">
        <v>20.627</v>
      </c>
      <c r="N30" s="8">
        <v>0.031</v>
      </c>
      <c r="O30" s="8">
        <v>18874.082</v>
      </c>
      <c r="P30" s="8">
        <v>393.131</v>
      </c>
      <c r="Q30" s="8">
        <v>38.268</v>
      </c>
      <c r="R30" s="4"/>
      <c r="S30" s="4"/>
      <c r="T30" s="5"/>
      <c r="U30" s="5"/>
      <c r="V30" s="4"/>
      <c r="W30" s="4"/>
      <c r="X30" s="5"/>
      <c r="Y30" s="6"/>
      <c r="Z30" s="7"/>
    </row>
    <row x14ac:dyDescent="0.25" r="31" customHeight="1" ht="18.75">
      <c r="A31" s="1"/>
      <c r="B31" s="8">
        <v>0.057</v>
      </c>
      <c r="C31" s="8">
        <v>176.143</v>
      </c>
      <c r="D31" s="8">
        <v>6.58</v>
      </c>
      <c r="E31" s="8">
        <v>2.049</v>
      </c>
      <c r="F31" s="8">
        <v>0.03</v>
      </c>
      <c r="G31" s="8">
        <v>99.958</v>
      </c>
      <c r="H31" s="8">
        <v>2.467</v>
      </c>
      <c r="I31" s="8">
        <v>0.822</v>
      </c>
      <c r="J31" s="8">
        <v>0.03</v>
      </c>
      <c r="K31" s="8">
        <v>20892.6074</v>
      </c>
      <c r="L31" s="8">
        <v>456.03</v>
      </c>
      <c r="M31" s="8">
        <v>20.616</v>
      </c>
      <c r="N31" s="8">
        <v>0.027</v>
      </c>
      <c r="O31" s="8">
        <v>18874.0898</v>
      </c>
      <c r="P31" s="8">
        <v>393.161</v>
      </c>
      <c r="Q31" s="8">
        <v>38.275</v>
      </c>
      <c r="R31" s="4"/>
      <c r="S31" s="4"/>
      <c r="T31" s="5"/>
      <c r="U31" s="5"/>
      <c r="V31" s="4"/>
      <c r="W31" s="4"/>
      <c r="X31" s="5"/>
      <c r="Y31" s="6"/>
      <c r="Z31" s="7"/>
    </row>
    <row x14ac:dyDescent="0.25" r="32" customHeight="1" ht="18.75">
      <c r="A32" s="1"/>
      <c r="B32" s="8">
        <v>0.058</v>
      </c>
      <c r="C32" s="8">
        <v>176.142</v>
      </c>
      <c r="D32" s="8">
        <v>6.58</v>
      </c>
      <c r="E32" s="8">
        <v>2.052</v>
      </c>
      <c r="F32" s="8">
        <v>0.03</v>
      </c>
      <c r="G32" s="8">
        <v>99.959</v>
      </c>
      <c r="H32" s="8">
        <v>2.463</v>
      </c>
      <c r="I32" s="8">
        <v>0.826</v>
      </c>
      <c r="J32" s="8">
        <v>0.031</v>
      </c>
      <c r="K32" s="8">
        <v>20892.6055</v>
      </c>
      <c r="L32" s="8">
        <v>456.014</v>
      </c>
      <c r="M32" s="8">
        <v>20.624</v>
      </c>
      <c r="N32" s="8">
        <v>0.028</v>
      </c>
      <c r="O32" s="8">
        <v>18874.0801</v>
      </c>
      <c r="P32" s="8">
        <v>393.123</v>
      </c>
      <c r="Q32" s="8">
        <v>38.276</v>
      </c>
      <c r="R32" s="4"/>
      <c r="S32" s="4"/>
      <c r="T32" s="5"/>
      <c r="U32" s="5"/>
      <c r="V32" s="4"/>
      <c r="W32" s="4"/>
      <c r="X32" s="5"/>
      <c r="Y32" s="6"/>
      <c r="Z32" s="7"/>
    </row>
    <row x14ac:dyDescent="0.25" r="33" customHeight="1" ht="18.75">
      <c r="A33" s="1"/>
      <c r="B33" s="8">
        <v>0.061</v>
      </c>
      <c r="C33" s="8">
        <v>176.137</v>
      </c>
      <c r="D33" s="8">
        <v>6.58</v>
      </c>
      <c r="E33" s="8">
        <v>2.052</v>
      </c>
      <c r="F33" s="8">
        <v>0.029</v>
      </c>
      <c r="G33" s="8">
        <v>99.956</v>
      </c>
      <c r="H33" s="8">
        <v>2.464</v>
      </c>
      <c r="I33" s="8">
        <v>0.829</v>
      </c>
      <c r="J33" s="8">
        <v>0.029</v>
      </c>
      <c r="K33" s="8">
        <v>20892.5996</v>
      </c>
      <c r="L33" s="8">
        <v>456.011</v>
      </c>
      <c r="M33" s="8">
        <v>20.617</v>
      </c>
      <c r="N33" s="8">
        <v>0.031</v>
      </c>
      <c r="O33" s="8">
        <v>18874.084</v>
      </c>
      <c r="P33" s="8">
        <v>393.162</v>
      </c>
      <c r="Q33" s="8">
        <v>38.262</v>
      </c>
      <c r="R33" s="4"/>
      <c r="S33" s="4"/>
      <c r="T33" s="5"/>
      <c r="U33" s="5"/>
      <c r="V33" s="4"/>
      <c r="W33" s="4"/>
      <c r="X33" s="5"/>
      <c r="Y33" s="6"/>
      <c r="Z33" s="7"/>
    </row>
    <row x14ac:dyDescent="0.25" r="34" customHeight="1" ht="18.75">
      <c r="A34" s="1"/>
      <c r="B34" s="8">
        <v>0.058</v>
      </c>
      <c r="C34" s="8">
        <v>176.14</v>
      </c>
      <c r="D34" s="8">
        <v>6.578</v>
      </c>
      <c r="E34" s="8">
        <v>2.047</v>
      </c>
      <c r="F34" s="8">
        <v>0.029</v>
      </c>
      <c r="G34" s="8">
        <v>99.96</v>
      </c>
      <c r="H34" s="8">
        <v>2.467</v>
      </c>
      <c r="I34" s="8">
        <v>0.824</v>
      </c>
      <c r="J34" s="8">
        <v>0.03</v>
      </c>
      <c r="K34" s="8">
        <v>20892.5977</v>
      </c>
      <c r="L34" s="8">
        <v>456.018</v>
      </c>
      <c r="M34" s="8">
        <v>20.613</v>
      </c>
      <c r="N34" s="8">
        <v>0.027</v>
      </c>
      <c r="O34" s="8">
        <v>18874.082</v>
      </c>
      <c r="P34" s="8">
        <v>393.134</v>
      </c>
      <c r="Q34" s="8">
        <v>38.266</v>
      </c>
      <c r="R34" s="4"/>
      <c r="S34" s="4"/>
      <c r="T34" s="5"/>
      <c r="U34" s="5"/>
      <c r="V34" s="4"/>
      <c r="W34" s="4"/>
      <c r="X34" s="5"/>
      <c r="Y34" s="6"/>
      <c r="Z34" s="7"/>
    </row>
    <row x14ac:dyDescent="0.25" r="35" customHeight="1" ht="18.75">
      <c r="A35" s="1"/>
      <c r="B35" s="8">
        <v>0.06</v>
      </c>
      <c r="C35" s="8">
        <v>176.134</v>
      </c>
      <c r="D35" s="8">
        <v>6.586</v>
      </c>
      <c r="E35" s="8">
        <v>2.048</v>
      </c>
      <c r="F35" s="8">
        <v>0.029</v>
      </c>
      <c r="G35" s="8">
        <v>99.956</v>
      </c>
      <c r="H35" s="8">
        <v>2.462</v>
      </c>
      <c r="I35" s="8">
        <v>0.821</v>
      </c>
      <c r="J35" s="8">
        <v>0.029</v>
      </c>
      <c r="K35" s="8">
        <v>20892.6016</v>
      </c>
      <c r="L35" s="8">
        <v>455.982</v>
      </c>
      <c r="M35" s="8">
        <v>20.611</v>
      </c>
      <c r="N35" s="8">
        <v>0.03</v>
      </c>
      <c r="O35" s="8">
        <v>18874.0801</v>
      </c>
      <c r="P35" s="8">
        <v>393.157</v>
      </c>
      <c r="Q35" s="8">
        <v>38.267</v>
      </c>
      <c r="R35" s="4"/>
      <c r="S35" s="4"/>
      <c r="T35" s="5"/>
      <c r="U35" s="5"/>
      <c r="V35" s="4"/>
      <c r="W35" s="4"/>
      <c r="X35" s="5"/>
      <c r="Y35" s="6"/>
      <c r="Z35" s="7"/>
    </row>
    <row x14ac:dyDescent="0.25" r="36" customHeight="1" ht="18.75">
      <c r="A36" s="1"/>
      <c r="B36" s="8">
        <v>0.061</v>
      </c>
      <c r="C36" s="8">
        <v>176.139</v>
      </c>
      <c r="D36" s="8">
        <v>6.577</v>
      </c>
      <c r="E36" s="8">
        <v>2.049</v>
      </c>
      <c r="F36" s="8">
        <v>0.028</v>
      </c>
      <c r="G36" s="8">
        <v>99.957</v>
      </c>
      <c r="H36" s="8">
        <v>2.468</v>
      </c>
      <c r="I36" s="8">
        <v>0.828</v>
      </c>
      <c r="J36" s="8">
        <v>0.03</v>
      </c>
      <c r="K36" s="8">
        <v>20892.6016</v>
      </c>
      <c r="L36" s="8">
        <v>456.035</v>
      </c>
      <c r="M36" s="8">
        <v>20.621</v>
      </c>
      <c r="N36" s="8">
        <v>0.026</v>
      </c>
      <c r="O36" s="8">
        <v>18874.0898</v>
      </c>
      <c r="P36" s="8">
        <v>393.138</v>
      </c>
      <c r="Q36" s="8">
        <v>38.273</v>
      </c>
      <c r="R36" s="4"/>
      <c r="S36" s="4"/>
      <c r="T36" s="5"/>
      <c r="U36" s="5"/>
      <c r="V36" s="4"/>
      <c r="W36" s="4"/>
      <c r="X36" s="5"/>
      <c r="Y36" s="6"/>
      <c r="Z36" s="7"/>
    </row>
    <row x14ac:dyDescent="0.25" r="37" customHeight="1" ht="18.75">
      <c r="A37" s="1"/>
      <c r="B37" s="8">
        <v>0.06</v>
      </c>
      <c r="C37" s="8">
        <v>176.137</v>
      </c>
      <c r="D37" s="8">
        <v>6.585</v>
      </c>
      <c r="E37" s="8">
        <v>2.048</v>
      </c>
      <c r="F37" s="8">
        <v>0.03</v>
      </c>
      <c r="G37" s="8">
        <v>99.958</v>
      </c>
      <c r="H37" s="8">
        <v>2.466</v>
      </c>
      <c r="I37" s="8">
        <v>0.829</v>
      </c>
      <c r="J37" s="8">
        <v>0.03</v>
      </c>
      <c r="K37" s="8">
        <v>20892.5977</v>
      </c>
      <c r="L37" s="8">
        <v>455.997</v>
      </c>
      <c r="M37" s="8">
        <v>20.623</v>
      </c>
      <c r="N37" s="8">
        <v>0.029</v>
      </c>
      <c r="O37" s="8">
        <v>18874.0898</v>
      </c>
      <c r="P37" s="8">
        <v>393.213</v>
      </c>
      <c r="Q37" s="8">
        <v>38.274</v>
      </c>
      <c r="R37" s="4"/>
      <c r="S37" s="4"/>
      <c r="T37" s="5"/>
      <c r="U37" s="5"/>
      <c r="V37" s="4"/>
      <c r="W37" s="4"/>
      <c r="X37" s="5"/>
      <c r="Y37" s="6"/>
      <c r="Z37" s="7"/>
    </row>
    <row x14ac:dyDescent="0.25" r="38" customHeight="1" ht="18.75">
      <c r="A38" s="1"/>
      <c r="B38" s="8">
        <v>0.058</v>
      </c>
      <c r="C38" s="8">
        <v>176.142</v>
      </c>
      <c r="D38" s="8">
        <v>6.577</v>
      </c>
      <c r="E38" s="8">
        <v>2.05</v>
      </c>
      <c r="F38" s="8">
        <v>0.033</v>
      </c>
      <c r="G38" s="8">
        <v>99.955</v>
      </c>
      <c r="H38" s="8">
        <v>2.465</v>
      </c>
      <c r="I38" s="8">
        <v>0.826</v>
      </c>
      <c r="J38" s="8">
        <v>0.031</v>
      </c>
      <c r="K38" s="8">
        <v>20892.6055</v>
      </c>
      <c r="L38" s="8">
        <v>456.055</v>
      </c>
      <c r="M38" s="8">
        <v>20.615</v>
      </c>
      <c r="N38" s="8">
        <v>0.029</v>
      </c>
      <c r="O38" s="8">
        <v>18874.0898</v>
      </c>
      <c r="P38" s="8">
        <v>393.083</v>
      </c>
      <c r="Q38" s="8">
        <v>38.263</v>
      </c>
      <c r="R38" s="4"/>
      <c r="S38" s="4"/>
      <c r="T38" s="5"/>
      <c r="U38" s="5"/>
      <c r="V38" s="4"/>
      <c r="W38" s="4"/>
      <c r="X38" s="5"/>
      <c r="Y38" s="6"/>
      <c r="Z38" s="7"/>
    </row>
    <row x14ac:dyDescent="0.25" r="39" customHeight="1" ht="18.75">
      <c r="A39" s="1"/>
      <c r="B39" s="8">
        <v>0.059</v>
      </c>
      <c r="C39" s="8">
        <v>176.138</v>
      </c>
      <c r="D39" s="8">
        <v>6.58</v>
      </c>
      <c r="E39" s="8">
        <v>2.048</v>
      </c>
      <c r="F39" s="8">
        <v>0.029</v>
      </c>
      <c r="G39" s="8">
        <v>99.957</v>
      </c>
      <c r="H39" s="8">
        <v>2.467</v>
      </c>
      <c r="I39" s="8">
        <v>0.822</v>
      </c>
      <c r="J39" s="8">
        <v>0.026</v>
      </c>
      <c r="K39" s="8">
        <v>20892.6055</v>
      </c>
      <c r="L39" s="8">
        <v>456.015</v>
      </c>
      <c r="M39" s="8">
        <v>20.614</v>
      </c>
      <c r="N39" s="8">
        <v>0.029</v>
      </c>
      <c r="O39" s="8">
        <v>18874.0938</v>
      </c>
      <c r="P39" s="8">
        <v>393.092</v>
      </c>
      <c r="Q39" s="8">
        <v>38.263</v>
      </c>
      <c r="R39" s="4"/>
      <c r="S39" s="4"/>
      <c r="T39" s="5"/>
      <c r="U39" s="5"/>
      <c r="V39" s="4"/>
      <c r="W39" s="4"/>
      <c r="X39" s="5"/>
      <c r="Y39" s="6"/>
      <c r="Z39" s="7"/>
    </row>
    <row x14ac:dyDescent="0.25" r="40" customHeight="1" ht="18.75">
      <c r="A40" s="1"/>
      <c r="B40" s="8">
        <v>0.061</v>
      </c>
      <c r="C40" s="8">
        <v>176.137</v>
      </c>
      <c r="D40" s="8">
        <v>6.582</v>
      </c>
      <c r="E40" s="8">
        <v>2.052</v>
      </c>
      <c r="F40" s="8">
        <v>0.028</v>
      </c>
      <c r="G40" s="8">
        <v>99.961</v>
      </c>
      <c r="H40" s="8">
        <v>2.467</v>
      </c>
      <c r="I40" s="8">
        <v>0.826</v>
      </c>
      <c r="J40" s="8">
        <v>0.027</v>
      </c>
      <c r="K40" s="8">
        <v>20892.6016</v>
      </c>
      <c r="L40" s="8">
        <v>456.005</v>
      </c>
      <c r="M40" s="8">
        <v>20.626</v>
      </c>
      <c r="N40" s="8">
        <v>0.028</v>
      </c>
      <c r="O40" s="8">
        <v>18874.0781</v>
      </c>
      <c r="P40" s="8">
        <v>393.135</v>
      </c>
      <c r="Q40" s="8">
        <v>38.271</v>
      </c>
      <c r="R40" s="4"/>
      <c r="S40" s="4"/>
      <c r="T40" s="5"/>
      <c r="U40" s="5"/>
      <c r="V40" s="4"/>
      <c r="W40" s="4"/>
      <c r="X40" s="5"/>
      <c r="Y40" s="6"/>
      <c r="Z40" s="7"/>
    </row>
    <row x14ac:dyDescent="0.25" r="41" customHeight="1" ht="18.75">
      <c r="A41" s="1"/>
      <c r="B41" s="8">
        <v>0.06</v>
      </c>
      <c r="C41" s="8">
        <v>176.144</v>
      </c>
      <c r="D41" s="8">
        <v>6.581</v>
      </c>
      <c r="E41" s="8">
        <v>2.052</v>
      </c>
      <c r="F41" s="8">
        <v>0.029</v>
      </c>
      <c r="G41" s="8">
        <v>99.955</v>
      </c>
      <c r="H41" s="8">
        <v>2.462</v>
      </c>
      <c r="I41" s="8">
        <v>0.826</v>
      </c>
      <c r="J41" s="8">
        <v>0.031</v>
      </c>
      <c r="K41" s="8">
        <v>20892.6055</v>
      </c>
      <c r="L41" s="8">
        <v>456.052</v>
      </c>
      <c r="M41" s="8">
        <v>20.634</v>
      </c>
      <c r="N41" s="8">
        <v>0.028</v>
      </c>
      <c r="O41" s="8">
        <v>18874.0898</v>
      </c>
      <c r="P41" s="8">
        <v>393.148</v>
      </c>
      <c r="Q41" s="8">
        <v>38.268</v>
      </c>
      <c r="R41" s="4"/>
      <c r="S41" s="4"/>
      <c r="T41" s="5"/>
      <c r="U41" s="5"/>
      <c r="V41" s="4"/>
      <c r="W41" s="4"/>
      <c r="X41" s="5"/>
      <c r="Y41" s="6"/>
      <c r="Z41" s="7"/>
    </row>
    <row x14ac:dyDescent="0.25" r="42" customHeight="1" ht="18.75">
      <c r="A42" s="1"/>
      <c r="B42" s="8">
        <v>0.06</v>
      </c>
      <c r="C42" s="8">
        <v>176.141</v>
      </c>
      <c r="D42" s="8">
        <v>6.584</v>
      </c>
      <c r="E42" s="8">
        <v>2.051</v>
      </c>
      <c r="F42" s="8">
        <v>0.026</v>
      </c>
      <c r="G42" s="8">
        <v>99.952</v>
      </c>
      <c r="H42" s="8">
        <v>2.47</v>
      </c>
      <c r="I42" s="8">
        <v>0.825</v>
      </c>
      <c r="J42" s="8">
        <v>0.029</v>
      </c>
      <c r="K42" s="8">
        <v>20892.6094</v>
      </c>
      <c r="L42" s="8">
        <v>456.021</v>
      </c>
      <c r="M42" s="8">
        <v>20.611</v>
      </c>
      <c r="N42" s="8">
        <v>0.028</v>
      </c>
      <c r="O42" s="8">
        <v>18874.0859</v>
      </c>
      <c r="P42" s="8">
        <v>393.152</v>
      </c>
      <c r="Q42" s="8">
        <v>38.27</v>
      </c>
      <c r="R42" s="4"/>
      <c r="S42" s="4"/>
      <c r="T42" s="5"/>
      <c r="U42" s="5"/>
      <c r="V42" s="4"/>
      <c r="W42" s="4"/>
      <c r="X42" s="5"/>
      <c r="Y42" s="6"/>
      <c r="Z42" s="7"/>
    </row>
    <row x14ac:dyDescent="0.25" r="43" customHeight="1" ht="18.75">
      <c r="A43" s="1"/>
      <c r="B43" s="8">
        <v>0.063</v>
      </c>
      <c r="C43" s="8">
        <v>176.139</v>
      </c>
      <c r="D43" s="8">
        <v>6.583</v>
      </c>
      <c r="E43" s="8">
        <v>2.052</v>
      </c>
      <c r="F43" s="8">
        <v>0.029</v>
      </c>
      <c r="G43" s="8">
        <v>99.954</v>
      </c>
      <c r="H43" s="8">
        <v>2.468</v>
      </c>
      <c r="I43" s="8">
        <v>0.822</v>
      </c>
      <c r="J43" s="8">
        <v>0.027</v>
      </c>
      <c r="K43" s="8">
        <v>20892.5977</v>
      </c>
      <c r="L43" s="8">
        <v>455.959</v>
      </c>
      <c r="M43" s="8">
        <v>20.612</v>
      </c>
      <c r="N43" s="8">
        <v>0.031</v>
      </c>
      <c r="O43" s="8">
        <v>18874.084</v>
      </c>
      <c r="P43" s="8">
        <v>393.082</v>
      </c>
      <c r="Q43" s="8">
        <v>38.269</v>
      </c>
      <c r="R43" s="4"/>
      <c r="S43" s="4"/>
      <c r="T43" s="5"/>
      <c r="U43" s="5"/>
      <c r="V43" s="4"/>
      <c r="W43" s="4"/>
      <c r="X43" s="5"/>
      <c r="Y43" s="6"/>
      <c r="Z43" s="7"/>
    </row>
    <row x14ac:dyDescent="0.25" r="44" customHeight="1" ht="18.75">
      <c r="A44" s="1"/>
      <c r="B44" s="8">
        <v>0.06</v>
      </c>
      <c r="C44" s="8">
        <v>176.14</v>
      </c>
      <c r="D44" s="8">
        <v>6.577</v>
      </c>
      <c r="E44" s="8">
        <v>2.052</v>
      </c>
      <c r="F44" s="8">
        <v>0.023</v>
      </c>
      <c r="G44" s="8">
        <v>99.957</v>
      </c>
      <c r="H44" s="8">
        <v>2.467</v>
      </c>
      <c r="I44" s="8">
        <v>0.829</v>
      </c>
      <c r="J44" s="8">
        <v>0.028</v>
      </c>
      <c r="K44" s="8">
        <v>20892.5977</v>
      </c>
      <c r="L44" s="8">
        <v>455.923</v>
      </c>
      <c r="M44" s="8">
        <v>20.614</v>
      </c>
      <c r="N44" s="8">
        <v>0.03</v>
      </c>
      <c r="O44" s="8">
        <v>18874.0859</v>
      </c>
      <c r="P44" s="8">
        <v>393.136</v>
      </c>
      <c r="Q44" s="8">
        <v>38.27</v>
      </c>
      <c r="R44" s="4"/>
      <c r="S44" s="4"/>
      <c r="T44" s="5"/>
      <c r="U44" s="5"/>
      <c r="V44" s="4"/>
      <c r="W44" s="4"/>
      <c r="X44" s="5"/>
      <c r="Y44" s="6"/>
      <c r="Z44" s="7"/>
    </row>
    <row x14ac:dyDescent="0.25" r="45" customHeight="1" ht="18.75">
      <c r="A45" s="1"/>
      <c r="B45" s="8">
        <v>0.062</v>
      </c>
      <c r="C45" s="8">
        <v>176.14</v>
      </c>
      <c r="D45" s="8">
        <v>6.585</v>
      </c>
      <c r="E45" s="8">
        <v>2.051</v>
      </c>
      <c r="F45" s="8">
        <v>0.03</v>
      </c>
      <c r="G45" s="8">
        <v>99.953</v>
      </c>
      <c r="H45" s="8">
        <v>2.468</v>
      </c>
      <c r="I45" s="8">
        <v>0.822</v>
      </c>
      <c r="J45" s="8">
        <v>0.03</v>
      </c>
      <c r="K45" s="8">
        <v>20892.6055</v>
      </c>
      <c r="L45" s="8">
        <v>456.034</v>
      </c>
      <c r="M45" s="8">
        <v>20.618</v>
      </c>
      <c r="N45" s="8">
        <v>0.029</v>
      </c>
      <c r="O45" s="8">
        <v>18874.084</v>
      </c>
      <c r="P45" s="8">
        <v>393.156</v>
      </c>
      <c r="Q45" s="8">
        <v>38.275</v>
      </c>
      <c r="R45" s="4"/>
      <c r="S45" s="4"/>
      <c r="T45" s="5"/>
      <c r="U45" s="5"/>
      <c r="V45" s="4"/>
      <c r="W45" s="4"/>
      <c r="X45" s="5"/>
      <c r="Y45" s="6"/>
      <c r="Z45" s="7"/>
    </row>
    <row x14ac:dyDescent="0.25" r="46" customHeight="1" ht="18.75">
      <c r="A46" s="1"/>
      <c r="B46" s="8">
        <v>0.057</v>
      </c>
      <c r="C46" s="8">
        <v>176.14</v>
      </c>
      <c r="D46" s="8">
        <v>6.585</v>
      </c>
      <c r="E46" s="8">
        <v>2.048</v>
      </c>
      <c r="F46" s="8">
        <v>0.028</v>
      </c>
      <c r="G46" s="8">
        <v>99.958</v>
      </c>
      <c r="H46" s="8">
        <v>2.465</v>
      </c>
      <c r="I46" s="8">
        <v>0.82</v>
      </c>
      <c r="J46" s="8">
        <v>0.025</v>
      </c>
      <c r="K46" s="8">
        <v>20892.5938</v>
      </c>
      <c r="L46" s="8">
        <v>456.061</v>
      </c>
      <c r="M46" s="8">
        <v>20.63</v>
      </c>
      <c r="N46" s="8">
        <v>0.027</v>
      </c>
      <c r="O46" s="8">
        <v>18874.0898</v>
      </c>
      <c r="P46" s="8">
        <v>393.161</v>
      </c>
      <c r="Q46" s="8">
        <v>38.264</v>
      </c>
      <c r="R46" s="4"/>
      <c r="S46" s="4"/>
      <c r="T46" s="5"/>
      <c r="U46" s="5"/>
      <c r="V46" s="4"/>
      <c r="W46" s="4"/>
      <c r="X46" s="5"/>
      <c r="Y46" s="6"/>
      <c r="Z46" s="7"/>
    </row>
    <row x14ac:dyDescent="0.25" r="47" customHeight="1" ht="18.75">
      <c r="A47" s="1"/>
      <c r="B47" s="8">
        <v>0.058</v>
      </c>
      <c r="C47" s="8">
        <v>176.137</v>
      </c>
      <c r="D47" s="8">
        <v>6.582</v>
      </c>
      <c r="E47" s="8">
        <v>2.055</v>
      </c>
      <c r="F47" s="8">
        <v>0.029</v>
      </c>
      <c r="G47" s="8">
        <v>99.961</v>
      </c>
      <c r="H47" s="8">
        <v>2.468</v>
      </c>
      <c r="I47" s="8">
        <v>0.825</v>
      </c>
      <c r="J47" s="8">
        <v>0.031</v>
      </c>
      <c r="K47" s="8">
        <v>20892.6055</v>
      </c>
      <c r="L47" s="8">
        <v>456.02</v>
      </c>
      <c r="M47" s="8">
        <v>20.638</v>
      </c>
      <c r="N47" s="8">
        <v>0.029</v>
      </c>
      <c r="O47" s="8">
        <v>18874.0859</v>
      </c>
      <c r="P47" s="8">
        <v>393.118</v>
      </c>
      <c r="Q47" s="8">
        <v>38.26</v>
      </c>
      <c r="R47" s="4"/>
      <c r="S47" s="4"/>
      <c r="T47" s="5"/>
      <c r="U47" s="5"/>
      <c r="V47" s="4"/>
      <c r="W47" s="4"/>
      <c r="X47" s="5"/>
      <c r="Y47" s="6"/>
      <c r="Z47" s="7"/>
    </row>
    <row x14ac:dyDescent="0.25" r="48" customHeight="1" ht="18.75">
      <c r="A48" s="1"/>
      <c r="B48" s="8">
        <v>0.06</v>
      </c>
      <c r="C48" s="8">
        <v>176.139</v>
      </c>
      <c r="D48" s="8">
        <v>6.581</v>
      </c>
      <c r="E48" s="8">
        <v>2.051</v>
      </c>
      <c r="F48" s="8">
        <v>0.03</v>
      </c>
      <c r="G48" s="8">
        <v>99.956</v>
      </c>
      <c r="H48" s="8">
        <v>2.468</v>
      </c>
      <c r="I48" s="8">
        <v>0.819</v>
      </c>
      <c r="J48" s="8">
        <v>0.031</v>
      </c>
      <c r="K48" s="8">
        <v>20892.6016</v>
      </c>
      <c r="L48" s="8">
        <v>456.077</v>
      </c>
      <c r="M48" s="8">
        <v>20.618</v>
      </c>
      <c r="N48" s="8">
        <v>0.032</v>
      </c>
      <c r="O48" s="8">
        <v>18874.0859</v>
      </c>
      <c r="P48" s="8">
        <v>393.204</v>
      </c>
      <c r="Q48" s="8">
        <v>38.264</v>
      </c>
      <c r="R48" s="4"/>
      <c r="S48" s="4"/>
      <c r="T48" s="5"/>
      <c r="U48" s="5"/>
      <c r="V48" s="4"/>
      <c r="W48" s="4"/>
      <c r="X48" s="5"/>
      <c r="Y48" s="6"/>
      <c r="Z48" s="7"/>
    </row>
    <row x14ac:dyDescent="0.25" r="49" customHeight="1" ht="18.75">
      <c r="A49" s="1"/>
      <c r="B49" s="8">
        <v>0.061</v>
      </c>
      <c r="C49" s="8">
        <v>176.139</v>
      </c>
      <c r="D49" s="8">
        <v>6.58</v>
      </c>
      <c r="E49" s="8">
        <v>2.051</v>
      </c>
      <c r="F49" s="8">
        <v>0.028</v>
      </c>
      <c r="G49" s="8">
        <v>99.955</v>
      </c>
      <c r="H49" s="8">
        <v>2.465</v>
      </c>
      <c r="I49" s="8">
        <v>0.827</v>
      </c>
      <c r="J49" s="8">
        <v>0.031</v>
      </c>
      <c r="K49" s="8">
        <v>20892.6016</v>
      </c>
      <c r="L49" s="8">
        <v>456.004</v>
      </c>
      <c r="M49" s="8">
        <v>20.616</v>
      </c>
      <c r="N49" s="8">
        <v>0.033</v>
      </c>
      <c r="O49" s="8">
        <v>18874.0918</v>
      </c>
      <c r="P49" s="8">
        <v>393.169</v>
      </c>
      <c r="Q49" s="8">
        <v>38.272</v>
      </c>
      <c r="R49" s="4"/>
      <c r="S49" s="4"/>
      <c r="T49" s="5"/>
      <c r="U49" s="5"/>
      <c r="V49" s="4"/>
      <c r="W49" s="4"/>
      <c r="X49" s="5"/>
      <c r="Y49" s="6"/>
      <c r="Z49" s="7"/>
    </row>
    <row x14ac:dyDescent="0.25" r="50" customHeight="1" ht="18.75">
      <c r="A50" s="1"/>
      <c r="B50" s="8">
        <v>0.059</v>
      </c>
      <c r="C50" s="8">
        <v>176.139</v>
      </c>
      <c r="D50" s="8">
        <v>6.583</v>
      </c>
      <c r="E50" s="8">
        <v>2.049</v>
      </c>
      <c r="F50" s="8">
        <v>0.029</v>
      </c>
      <c r="G50" s="8">
        <v>99.961</v>
      </c>
      <c r="H50" s="8">
        <v>2.471</v>
      </c>
      <c r="I50" s="8">
        <v>0.823</v>
      </c>
      <c r="J50" s="8">
        <v>0.029</v>
      </c>
      <c r="K50" s="8">
        <v>20892.5938</v>
      </c>
      <c r="L50" s="8">
        <v>456.002</v>
      </c>
      <c r="M50" s="8">
        <v>20.608</v>
      </c>
      <c r="N50" s="8">
        <v>0.027</v>
      </c>
      <c r="O50" s="8">
        <v>18874.084</v>
      </c>
      <c r="P50" s="8">
        <v>393.188</v>
      </c>
      <c r="Q50" s="8">
        <v>38.26</v>
      </c>
      <c r="R50" s="4"/>
      <c r="S50" s="4"/>
      <c r="T50" s="5"/>
      <c r="U50" s="5"/>
      <c r="V50" s="4"/>
      <c r="W50" s="4"/>
      <c r="X50" s="5"/>
      <c r="Y50" s="6"/>
      <c r="Z50" s="7"/>
    </row>
    <row x14ac:dyDescent="0.25" r="51" customHeight="1" ht="18.75">
      <c r="A51" s="1"/>
      <c r="B51" s="8">
        <v>0.063</v>
      </c>
      <c r="C51" s="8">
        <v>176.141</v>
      </c>
      <c r="D51" s="8">
        <v>6.582</v>
      </c>
      <c r="E51" s="8">
        <v>2.05</v>
      </c>
      <c r="F51" s="8">
        <v>0.031</v>
      </c>
      <c r="G51" s="8">
        <v>99.96</v>
      </c>
      <c r="H51" s="8">
        <v>2.466</v>
      </c>
      <c r="I51" s="8">
        <v>0.823</v>
      </c>
      <c r="J51" s="8">
        <v>0.028</v>
      </c>
      <c r="K51" s="8">
        <v>20892.5977</v>
      </c>
      <c r="L51" s="8">
        <v>456.05</v>
      </c>
      <c r="M51" s="8">
        <v>20.619</v>
      </c>
      <c r="N51" s="8">
        <v>0.029</v>
      </c>
      <c r="O51" s="8">
        <v>18874.084</v>
      </c>
      <c r="P51" s="8">
        <v>393.171</v>
      </c>
      <c r="Q51" s="8">
        <v>38.27</v>
      </c>
      <c r="R51" s="4"/>
      <c r="S51" s="4"/>
      <c r="T51" s="5"/>
      <c r="U51" s="5"/>
      <c r="V51" s="4"/>
      <c r="W51" s="4"/>
      <c r="X51" s="5"/>
      <c r="Y51" s="6"/>
      <c r="Z51" s="7"/>
    </row>
    <row x14ac:dyDescent="0.25" r="52" customHeight="1" ht="18.75">
      <c r="A52" s="1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4"/>
      <c r="S52" s="4"/>
      <c r="T52" s="5"/>
      <c r="U52" s="5"/>
      <c r="V52" s="4"/>
      <c r="W52" s="4"/>
      <c r="X52" s="5"/>
      <c r="Y52" s="6"/>
      <c r="Z52" s="7"/>
    </row>
    <row x14ac:dyDescent="0.25" r="53" customHeight="1" ht="18.75">
      <c r="A53" s="1"/>
      <c r="B53" s="2" t="s">
        <v>21</v>
      </c>
      <c r="C53" s="3"/>
      <c r="D53" s="3"/>
      <c r="E53" s="3"/>
      <c r="F53" s="2" t="s">
        <v>22</v>
      </c>
      <c r="G53" s="3"/>
      <c r="H53" s="3"/>
      <c r="I53" s="3"/>
      <c r="J53" s="2" t="s">
        <v>23</v>
      </c>
      <c r="K53" s="3"/>
      <c r="L53" s="3"/>
      <c r="M53" s="3"/>
      <c r="N53" s="2" t="s">
        <v>24</v>
      </c>
      <c r="O53" s="3"/>
      <c r="P53" s="3"/>
      <c r="Q53" s="3"/>
      <c r="R53" s="4"/>
      <c r="S53" s="4"/>
      <c r="T53" s="5"/>
      <c r="U53" s="5"/>
      <c r="V53" s="4"/>
      <c r="W53" s="4"/>
      <c r="X53" s="5"/>
      <c r="Y53" s="6"/>
      <c r="Z53" s="7"/>
    </row>
    <row x14ac:dyDescent="0.25" r="54" customHeight="1" ht="18.75">
      <c r="A54" s="12" t="s">
        <v>28</v>
      </c>
      <c r="B54" s="9">
        <f>AVERAGE(output_1[Rust GPIO])</f>
      </c>
      <c r="C54" s="8">
        <f>AVERAGE(output_1[Rust Bubble Sort])</f>
      </c>
      <c r="D54" s="8">
        <f>AVERAGE(output_1[Rust Malloc])</f>
      </c>
      <c r="E54" s="8">
        <f>AVERAGE(output_1[Rust Fibonacci])</f>
      </c>
      <c r="F54" s="9">
        <f>AVERAGE(output_1[C++ GPIO])</f>
      </c>
      <c r="G54" s="8">
        <f>AVERAGE(output_1[C++ Bubble Sort])</f>
      </c>
      <c r="H54" s="8">
        <f>AVERAGE(output_1[C++ Malloc])</f>
      </c>
      <c r="I54" s="8">
        <f>AVERAGE(output_1[C++ Fibonacci])</f>
      </c>
      <c r="J54" s="9">
        <f>AVERAGE(output_1[CircuitPython GPIO])</f>
      </c>
      <c r="K54" s="8">
        <f>AVERAGE(output_1[CircuitPython Bubble Sort])</f>
      </c>
      <c r="L54" s="8">
        <f>AVERAGE(output_1[CircuitPython Malloc])</f>
      </c>
      <c r="M54" s="8">
        <f>AVERAGE(output_1[CircuitPython Fibonacci])</f>
      </c>
      <c r="N54" s="9">
        <f>AVERAGE(output_1[MicroPython GPIO])</f>
      </c>
      <c r="O54" s="8">
        <f>AVERAGE(output_1[MicroPython Bubble Sort])</f>
      </c>
      <c r="P54" s="8">
        <f>AVERAGE(output_1[MicroPython Malloc])</f>
      </c>
      <c r="Q54" s="8">
        <f>AVERAGE(output_1[MicroPython Fibonacci])</f>
      </c>
      <c r="R54" s="4"/>
      <c r="S54" s="4"/>
      <c r="T54" s="5"/>
      <c r="U54" s="5"/>
      <c r="V54" s="4"/>
      <c r="W54" s="4"/>
      <c r="X54" s="5"/>
      <c r="Y54" s="6"/>
      <c r="Z54" s="7"/>
    </row>
    <row x14ac:dyDescent="0.25" r="55" customHeight="1" ht="18.75">
      <c r="A55" s="12" t="s">
        <v>29</v>
      </c>
      <c r="B55" s="9">
        <f>_xlfn.VAR.S(output_1[Rust GPIO])</f>
      </c>
      <c r="C55" s="8">
        <f>_xlfn.VAR.S(output_1[Rust Bubble Sort])</f>
      </c>
      <c r="D55" s="8">
        <f>_xlfn.VAR.S(output_1[Rust Malloc])</f>
      </c>
      <c r="E55" s="8">
        <f>_xlfn.VAR.S(output_1[Rust Fibonacci])</f>
      </c>
      <c r="F55" s="9">
        <f>_xlfn.VAR.S(output_1[C++ GPIO])</f>
      </c>
      <c r="G55" s="8">
        <f>_xlfn.VAR.S(output_1[C++ Bubble Sort])</f>
      </c>
      <c r="H55" s="8">
        <f>_xlfn.VAR.S(output_1[C++ Malloc])</f>
      </c>
      <c r="I55" s="8">
        <f>_xlfn.VAR.S(output_1[C++ Fibonacci])</f>
      </c>
      <c r="J55" s="9">
        <f>_xlfn.VAR.S(output_1[CircuitPython GPIO])</f>
      </c>
      <c r="K55" s="8">
        <f>_xlfn.VAR.S(output_1[CircuitPython Bubble Sort])</f>
      </c>
      <c r="L55" s="8">
        <f>_xlfn.VAR.S(output_1[CircuitPython Malloc])</f>
      </c>
      <c r="M55" s="8">
        <f>_xlfn.VAR.S(output_1[CircuitPython Fibonacci])</f>
      </c>
      <c r="N55" s="9">
        <f>_xlfn.VAR.S(output_1[MicroPython GPIO])</f>
      </c>
      <c r="O55" s="8">
        <f>_xlfn.VAR.S(output_1[MicroPython Bubble Sort])</f>
      </c>
      <c r="P55" s="8">
        <f>_xlfn.VAR.S(output_1[MicroPython Malloc])</f>
      </c>
      <c r="Q55" s="8">
        <f>_xlfn.VAR.S(output_1[MicroPython Fibonacci])</f>
      </c>
      <c r="R55" s="4"/>
      <c r="S55" s="4"/>
      <c r="T55" s="5"/>
      <c r="U55" s="5"/>
      <c r="V55" s="4"/>
      <c r="W55" s="4"/>
      <c r="X55" s="5"/>
      <c r="Y55" s="6"/>
      <c r="Z55" s="7"/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output (2)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2025-04-19T03:52:56.379Z</dcterms:created>
  <dcterms:modified xsi:type="dcterms:W3CDTF">2025-04-19T03:52:56.379Z</dcterms:modified>
</cp:coreProperties>
</file>