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173B103E-893D-4F24-80CC-D6554F1B7C77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0" i="41" l="1" a="1"/>
  <c r="O10" i="41" s="1"/>
  <c r="P10" i="41"/>
  <c r="O40" i="41" a="1"/>
  <c r="O40" i="41" s="1"/>
  <c r="P40" i="41" a="1"/>
  <c r="P40" i="41" s="1"/>
  <c r="CE10" i="41" s="1" a="1"/>
  <c r="CE10" i="41" s="1"/>
  <c r="O54" i="41" a="1"/>
  <c r="O54" i="41" s="1"/>
  <c r="BQ6" i="41" a="1"/>
  <c r="BQ6" i="41" s="1"/>
  <c r="BQ7" i="41" a="1"/>
  <c r="BQ7" i="41" s="1"/>
  <c r="BQ8" i="41" a="1"/>
  <c r="BQ8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1" i="41" a="1"/>
  <c r="O41" i="41" s="1"/>
  <c r="O42" i="41" a="1"/>
  <c r="O42" i="41" s="1"/>
  <c r="O43" i="41" a="1"/>
  <c r="O43" i="41" s="1"/>
  <c r="O44" i="41" a="1"/>
  <c r="O44" i="41" s="1"/>
  <c r="O45" i="41" a="1"/>
  <c r="O45" i="41" s="1"/>
  <c r="O46" i="41" a="1"/>
  <c r="O46" i="41" s="1"/>
  <c r="O12" i="41" a="1"/>
  <c r="O12" i="41" s="1"/>
  <c r="P12" i="41"/>
  <c r="O14" i="41" a="1"/>
  <c r="O14" i="41" s="1"/>
  <c r="O6" i="41" a="1"/>
  <c r="O6" i="41" s="1"/>
  <c r="O7" i="41" a="1"/>
  <c r="O7" i="41" s="1"/>
  <c r="O8" i="41" a="1"/>
  <c r="O8" i="41" s="1"/>
  <c r="O9" i="41" a="1"/>
  <c r="O9" i="41" s="1"/>
  <c r="O11" i="41" a="1"/>
  <c r="O11" i="41" s="1"/>
  <c r="O13" i="41" a="1"/>
  <c r="O13" i="41" s="1"/>
  <c r="O15" i="41" a="1"/>
  <c r="O15" i="41" s="1"/>
  <c r="O16" i="41" a="1"/>
  <c r="O16" i="41" s="1"/>
  <c r="CE9" i="41"/>
  <c r="CE8" i="41"/>
  <c r="CE7" i="41"/>
  <c r="P59" i="41"/>
  <c r="O57" i="41" s="1" a="1"/>
  <c r="O57" i="41" s="1"/>
  <c r="P6" i="41"/>
  <c r="P7" i="41"/>
  <c r="P8" i="41"/>
  <c r="P9" i="41"/>
  <c r="P11" i="41"/>
  <c r="P13" i="41"/>
  <c r="P14" i="41"/>
  <c r="P15" i="41"/>
  <c r="P16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51" i="41" a="1"/>
  <c r="O51" i="41" s="1"/>
  <c r="P25" i="41" a="1"/>
  <c r="P25" i="41" s="1"/>
  <c r="P21" i="41" a="1"/>
  <c r="P21" i="41" s="1"/>
  <c r="P22" i="41" a="1"/>
  <c r="P22" i="41" s="1"/>
  <c r="P23" i="41" a="1"/>
  <c r="P23" i="41" s="1"/>
  <c r="P24" i="41" a="1"/>
  <c r="P24" i="41" s="1"/>
  <c r="P26" i="41" a="1"/>
  <c r="P26" i="41" s="1"/>
  <c r="P27" i="41" a="1"/>
  <c r="P27" i="41" s="1"/>
  <c r="P28" i="41" a="1"/>
  <c r="P28" i="41" s="1"/>
  <c r="P29" i="41" a="1"/>
  <c r="P29" i="41" s="1"/>
  <c r="P39" i="41" a="1"/>
  <c r="P39" i="41" s="1"/>
  <c r="P31" i="41" a="1"/>
  <c r="P31" i="41" s="1"/>
  <c r="P30" i="41" a="1"/>
  <c r="P30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8" i="41" a="1"/>
  <c r="P38" i="41" s="1"/>
  <c r="P41" i="41" a="1"/>
  <c r="P41" i="41" s="1"/>
  <c r="P42" i="41" a="1"/>
  <c r="P42" i="41" s="1"/>
  <c r="P43" i="41" a="1"/>
  <c r="P43" i="41" s="1"/>
  <c r="P44" i="41" a="1"/>
  <c r="P44" i="41" s="1"/>
  <c r="P45" i="41" a="1"/>
  <c r="P45" i="41" s="1"/>
  <c r="P46" i="41" a="1"/>
  <c r="P46" i="41" s="1"/>
  <c r="O78" i="41" a="1"/>
  <c r="O78" i="41" s="1"/>
  <c r="O77" i="41" a="1"/>
  <c r="O77" i="41" s="1"/>
  <c r="O75" i="41" a="1"/>
  <c r="O75" i="41" s="1"/>
  <c r="O84" i="41" a="1"/>
  <c r="O84" i="41" s="1"/>
  <c r="O83" i="41" a="1"/>
  <c r="O83" i="41" s="1"/>
  <c r="O81" i="41" a="1"/>
  <c r="O81" i="41" s="1"/>
  <c r="O72" i="41" a="1"/>
  <c r="O72" i="41" s="1"/>
  <c r="O71" i="41" a="1"/>
  <c r="O71" i="41" s="1"/>
  <c r="O69" i="41" a="1"/>
  <c r="O69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9" i="41" a="1"/>
  <c r="O49" i="41" s="1"/>
  <c r="O62" i="41" a="1"/>
  <c r="O62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6" i="41" a="1"/>
  <c r="O66" i="41" s="1"/>
  <c r="O65" i="41" a="1"/>
  <c r="O65" i="41" s="1"/>
  <c r="O64" i="41" a="1"/>
  <c r="O64" i="41" s="1"/>
  <c r="AU8" i="41" a="1"/>
  <c r="AU8" i="41" s="1"/>
  <c r="O59" i="41" a="1"/>
  <c r="O59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2" i="41" a="1"/>
  <c r="O52" i="41" s="1"/>
  <c r="O53" i="41" a="1"/>
  <c r="O53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9" i="41" l="1" a="1"/>
  <c r="O19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<sst xmlns="http://schemas.openxmlformats.org/spreadsheetml/2006/main" count="3785" uniqueCount="1061">
  <si>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</si>
  <si>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</si>
  <si>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</si>
  <si>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</si>
  <si>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</si>
  <si>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</si>
  <si>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</si>
  <si>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</si>
  <si>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</si>
  <si>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</si>
  <si>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</si>
  <si>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</si>
  <si>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</si>
  <si>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</si>
  <si>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</si>
  <si>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</si>
  <si>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</si>
  <si>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</si>
  <si>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</si>
  <si>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</si>
  <si>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</si>
  <si>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</si>
  <si>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</si>
  <si>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</si>
  <si>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</si>
  <si>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</si>
  <si>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</si>
  <si>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</si>
  <si>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</si>
  <si>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</si>
  <si>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</si>
  <si>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</si>
  <si>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</si>
  <si>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</si>
  <si>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</si>
  <si>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</si>
  <si>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</si>
  <si>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</si>
  <si>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</si>
  <si>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</si>
  <si>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</si>
  <si>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</si>
  <si>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</si>
  <si>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</si>
  <si>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</si>
  <si>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</si>
  <si>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</si>
  <si>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</si>
  <si>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</si>
  <si>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</si>
  <si>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</si>
  <si>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</si>
  <si>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</si>
  <si>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</si>
  <si>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</si>
  <si>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</si>
  <si>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</si>
  <si>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</si>
  <si>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</si>
  <si>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</si>
  <si>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</si>
  <si>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</si>
  <si>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</si>
  <si>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</si>
  <si>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</si>
  <si>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</si>
  <si>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</si>
  <si>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</si>
  <si>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</si>
  <si>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</si>
  <si>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</si>
  <si>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</si>
  <si>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</si>
  <si>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</si>
  <si>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</si>
  <si>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</si>
  <si>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</si>
  <si>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</si>
  <si>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</si>
  <si>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</si>
  <si>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</si>
  <si>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</si>
  <si>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</si>
  <si>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</si>
  <si>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</si>
  <si>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</si>
  <si>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</si>
  <si>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</si>
  <si>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</si>
  <si>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</si>
  <si>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</si>
  <si>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</si>
  <si>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</si>
  <si>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</si>
  <si>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</si>
  <si>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</si>
  <si>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</si>
  <si>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</si>
  <si>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</si>
  <si>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</si>
  <si>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</si>
  <si>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</si>
  <si>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</si>
  <si>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</si>
  <si>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</si>
  <si>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</si>
  <si>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</si>
  <si>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</si>
  <si>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</si>
  <si>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</si>
  <si>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</si>
  <si>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</si>
  <si>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</si>
  <si>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</si>
  <si>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</si>
  <si>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</si>
  <si>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</si>
  <si>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</si>
  <si>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</si>
  <si>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</si>
  <si>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</si>
  <si>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</si>
  <si>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</si>
  <si>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</si>
  <si>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</si>
  <si>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</si>
  <si>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</si>
  <si>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</si>
  <si>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</si>
  <si>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</si>
  <si>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</si>
  <si>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</si>
  <si>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</si>
  <si>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</si>
  <si>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</si>
  <si>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</si>
  <si>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</si>
  <si>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</si>
  <si>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</si>
  <si>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</si>
  <si>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</si>
  <si>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</si>
  <si>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</si>
  <si>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</si>
  <si>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</si>
  <si>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</si>
  <si>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</si>
  <si>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</si>
  <si>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</si>
  <si>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</si>
  <si>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</si>
  <si>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</si>
  <si>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</si>
  <si>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</si>
  <si>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</si>
  <si>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</si>
  <si>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</si>
  <si>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</si>
  <si>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</si>
  <si>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</si>
  <si>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</si>
  <si>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</si>
  <si>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</si>
  <si>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</si>
  <si>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</si>
  <si>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</si>
  <si>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</si>
  <si>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</si>
  <si>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</si>
  <si>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</si>
  <si>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</si>
  <si>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</si>
  <si>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</si>
  <si>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</si>
  <si>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</si>
  <si>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</si>
  <si>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</si>
  <si>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</si>
  <si>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</si>
  <si>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</si>
  <si>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</si>
  <si>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</si>
  <si>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</si>
  <si>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</si>
  <si>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</si>
  <si>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</si>
  <si>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</si>
  <si>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</si>
  <si>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</si>
  <si>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</si>
  <si>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</si>
  <si>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</si>
  <si>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</si>
  <si>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</si>
  <si>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</si>
  <si>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</si>
  <si>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</si>
  <si>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</si>
  <si>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</si>
  <si>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</si>
  <si>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</si>
  <si>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</si>
  <si>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</si>
  <si>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</si>
  <si>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</si>
  <si>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</si>
  <si>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</si>
  <si>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</si>
  <si>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</si>
  <si>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</si>
  <si>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</si>
  <si>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</si>
  <si>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</si>
  <si>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</si>
  <si>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</si>
  <si>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</si>
  <si>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</si>
  <si>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</si>
  <si>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</si>
  <si>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</si>
  <si>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</si>
  <si>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</si>
  <si>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</si>
  <si>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</si>
  <si>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</si>
  <si>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</si>
  <si>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</si>
  <si>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</si>
  <si>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</si>
  <si>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</si>
  <si>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</si>
  <si>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</si>
  <si>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</si>
  <si>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</si>
  <si>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</si>
  <si>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</si>
  <si>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</si>
  <si>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</si>
  <si>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</si>
  <si>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</si>
  <si>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</si>
  <si>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</si>
  <si>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</si>
  <si>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</si>
  <si>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</si>
  <si>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</si>
  <si>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</si>
  <si>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</si>
  <si>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</si>
  <si>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</si>
  <si>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</si>
  <si>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</si>
  <si>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</si>
  <si>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</si>
  <si>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</si>
  <si>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</si>
  <si>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</si>
  <si>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</si>
  <si>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</si>
  <si>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</si>
  <si>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</si>
  <si>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</si>
  <si>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</si>
  <si>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</si>
  <si>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</si>
  <si>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</si>
  <si>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</si>
  <si>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</si>
  <si>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</si>
  <si>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</si>
  <si>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</si>
  <si>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</si>
  <si>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</si>
  <si>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</si>
  <si>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</si>
  <si>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</si>
  <si>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</si>
  <si>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</si>
  <si>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</si>
  <si>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</si>
  <si>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</si>
  <si>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</si>
  <si>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</si>
  <si>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</si>
  <si>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</si>
  <si>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</si>
  <si>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</si>
  <si>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</si>
  <si>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</si>
  <si>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</si>
  <si>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</si>
  <si>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</si>
  <si>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</si>
  <si>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</si>
  <si>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</si>
  <si>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</si>
  <si>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</si>
  <si>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</si>
  <si>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</si>
  <si>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</si>
  <si>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</si>
  <si>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</si>
  <si>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</si>
  <si>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</si>
  <si>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</si>
  <si>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</si>
  <si>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</si>
  <si>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</si>
  <si>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</si>
  <si>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</si>
  <si>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</si>
  <si>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</si>
  <si>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</si>
  <si>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</si>
  <si>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</si>
  <si>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</si>
  <si>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</si>
  <si>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</si>
  <si>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</si>
  <si>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</si>
  <si>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</si>
  <si>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</si>
  <si>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</si>
  <si>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</si>
  <si>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</si>
  <si>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</si>
  <si>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</si>
  <si>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</si>
  <si>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</si>
  <si>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</si>
  <si>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</si>
  <si>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</si>
  <si>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</si>
  <si>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</si>
  <si>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</si>
  <si>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</si>
  <si>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</si>
  <si>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</si>
  <si>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</si>
  <si>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</si>
  <si>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</si>
  <si>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</si>
  <si>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</si>
  <si>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</si>
  <si>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</si>
  <si>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</si>
  <si>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</si>
  <si>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</si>
  <si>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</si>
  <si>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</si>
  <si>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</si>
  <si>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</si>
  <si>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</si>
  <si>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</si>
  <si>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</si>
  <si>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</si>
  <si>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</si>
  <si>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</si>
  <si>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</si>
  <si>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</si>
  <si>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</si>
  <si>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</si>
  <si>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</si>
  <si>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</si>
  <si>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</si>
  <si>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</si>
  <si>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</si>
  <si>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</si>
  <si>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</si>
  <si>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</si>
  <si>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</si>
  <si>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</si>
  <si>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</si>
  <si>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</si>
  <si>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</si>
  <si>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</si>
  <si>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</si>
  <si>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</si>
  <si>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</si>
  <si>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</si>
  <si>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</si>
  <si>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</si>
  <si>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</si>
  <si>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</si>
  <si>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</si>
  <si>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</si>
  <si>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</si>
  <si>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</si>
  <si>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</si>
  <si>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</si>
  <si>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</si>
  <si>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</si>
  <si>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</si>
  <si>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</si>
  <si>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</si>
  <si>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</si>
  <si>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</si>
  <si>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</si>
  <si>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</si>
  <si>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</si>
  <si>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</si>
  <si>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</si>
  <si>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</si>
  <si>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</si>
  <si>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</si>
  <si>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</si>
  <si>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</si>
  <si>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</si>
  <si>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</si>
  <si>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</si>
  <si>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</si>
  <si>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</si>
  <si>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</si>
  <si>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</si>
  <si>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</si>
  <si>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</si>
  <si>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</si>
  <si>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</si>
  <si>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</si>
  <si>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</si>
  <si>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</si>
  <si>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</si>
  <si>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</si>
  <si>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</si>
  <si>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</si>
  <si>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</si>
  <si>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</si>
  <si>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</si>
  <si>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</si>
  <si>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</si>
  <si>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</si>
  <si>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</si>
  <si>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</si>
  <si>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</si>
  <si>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</si>
  <si>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</si>
  <si>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</si>
  <si>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</si>
  <si>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</si>
  <si>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</si>
  <si>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</si>
  <si>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</si>
  <si>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</si>
  <si>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</si>
  <si>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</si>
  <si>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</si>
  <si>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</si>
  <si>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</si>
  <si>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</si>
  <si>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</si>
  <si>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</si>
  <si>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</si>
  <si>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</si>
  <si>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</si>
  <si>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</si>
  <si>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</si>
  <si>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</si>
  <si>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</si>
  <si>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</si>
  <si>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</si>
  <si>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</si>
  <si>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</si>
  <si>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</si>
  <si>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</si>
  <si>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</si>
  <si>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</si>
  <si>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</si>
  <si>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</si>
  <si>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</si>
  <si>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</si>
  <si>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</si>
  <si>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</si>
  <si>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</si>
  <si>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</si>
  <si>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</si>
  <si>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</si>
  <si>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</si>
  <si>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</si>
  <si>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</si>
  <si>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</si>
  <si>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</si>
  <si>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</si>
  <si>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</si>
  <si>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</si>
  <si>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</si>
  <si>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</si>
  <si>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</si>
  <si>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</si>
  <si>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</si>
  <si>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</si>
  <si>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</si>
  <si>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</si>
  <si>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</si>
  <si>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</si>
  <si>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</si>
  <si>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</si>
  <si>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</si>
  <si>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</si>
  <si>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</si>
  <si>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</si>
  <si>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</si>
  <si>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</si>
  <si>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</si>
  <si>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</si>
  <si>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</si>
  <si>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</si>
  <si>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</si>
  <si>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</si>
  <si>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</si>
  <si>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</si>
  <si>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</si>
  <si>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</si>
  <si>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</si>
  <si>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</si>
  <si>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</si>
  <si>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</si>
  <si>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</si>
  <si>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</si>
  <si>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</si>
  <si>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</si>
  <si>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</si>
  <si>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</si>
  <si>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</si>
  <si>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</si>
  <si>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</si>
  <si>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</si>
  <si>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</si>
  <si>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</si>
  <si>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</si>
  <si>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</si>
  <si>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</si>
  <si>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</si>
  <si>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</si>
  <si>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</si>
  <si>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</si>
  <si>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</si>
  <si>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</si>
  <si>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</si>
  <si>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</si>
  <si>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</si>
  <si>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</si>
  <si>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</si>
  <si>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</si>
  <si>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</si>
  <si>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</si>
  <si>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</si>
  <si>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</si>
  <si>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</si>
  <si>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</si>
  <si>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</si>
  <si>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</si>
  <si>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</si>
  <si>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</si>
  <si>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</si>
  <si>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</si>
  <si>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</si>
  <si>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</si>
  <si>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</si>
  <si>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</si>
  <si>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</si>
  <si>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</si>
  <si>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</si>
  <si>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</si>
  <si>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</si>
  <si>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</si>
  <si>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</si>
  <si>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</si>
  <si>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</si>
  <si>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</si>
  <si>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</si>
  <si>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</si>
  <si>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</si>
  <si>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</si>
  <si>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</si>
  <si>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</si>
  <si>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</si>
  <si>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</si>
  <si>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</si>
  <si>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</si>
  <si>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</si>
  <si>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</si>
  <si>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</si>
  <si>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</si>
  <si>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</si>
  <si>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</si>
  <si>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</si>
  <si>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</si>
  <si>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</si>
  <si>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</si>
  <si>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</si>
  <si>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</si>
  <si>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</si>
  <si>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</si>
  <si>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</si>
  <si>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</si>
  <si>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</si>
  <si>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</si>
  <si>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</si>
  <si>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</si>
  <si>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</si>
  <si>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</si>
  <si>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</si>
  <si>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</si>
  <si>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</si>
  <si>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</si>
  <si>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</si>
  <si>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</si>
  <si>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</si>
  <si>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</si>
  <si>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</si>
  <si>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</si>
  <si>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</si>
  <si>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</si>
  <si>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</si>
  <si>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</si>
  <si>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</si>
  <si>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</si>
  <si>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</si>
  <si>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</si>
  <si>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</si>
  <si>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</si>
  <si>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</si>
  <si>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</si>
  <si>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</si>
  <si>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</si>
  <si>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</si>
  <si>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</si>
  <si>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</si>
  <si>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</si>
  <si>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</si>
  <si>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</si>
  <si>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</si>
  <si>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</si>
  <si>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</si>
  <si>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</si>
  <si>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</si>
  <si>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</si>
  <si>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</si>
  <si>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</si>
  <si>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</si>
  <si>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</si>
  <si>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</si>
  <si>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</si>
  <si>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</si>
  <si>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</si>
  <si>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</si>
  <si>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</si>
  <si>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</si>
  <si>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</si>
  <si>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</si>
  <si>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</si>
  <si>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</si>
  <si>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</si>
  <si>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</si>
  <si>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</si>
  <si>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</si>
  <si>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</si>
  <si>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</si>
  <si>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</si>
  <si>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</si>
  <si>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</si>
  <si>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</si>
  <si>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</si>
  <si>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</si>
  <si>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</si>
  <si>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</si>
  <si>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</si>
  <si>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</si>
  <si>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</si>
  <si>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</si>
  <si>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</si>
  <si>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</si>
  <si>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</si>
  <si>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</si>
  <si>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</si>
  <si>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</si>
  <si>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</si>
  <si>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</si>
  <si>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</si>
  <si>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</si>
  <si>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</si>
  <si>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</si>
  <si>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</si>
  <si>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</si>
  <si>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</si>
  <si>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</si>
  <si>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</si>
  <si>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</si>
  <si>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</si>
  <si>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</si>
  <si>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</si>
  <si>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</si>
  <si>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</si>
  <si>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</si>
  <si>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</si>
  <si>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</si>
  <si>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</si>
  <si>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</si>
  <si>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</si>
  <si>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</si>
  <si>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</si>
  <si>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</si>
  <si>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</si>
  <si>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</si>
  <si>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</si>
  <si>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</si>
  <si>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</si>
  <si>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</si>
  <si>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</si>
  <si>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</si>
  <si>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</si>
  <si>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</si>
  <si>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</si>
  <si>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</si>
  <si>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</si>
  <si>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</si>
  <si>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</si>
  <si>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</si>
  <si>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</si>
  <si>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</si>
  <si>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</si>
  <si>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</si>
  <si>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</si>
  <si>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</si>
  <si>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</si>
  <si>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</si>
  <si>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</si>
  <si>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</si>
  <si>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</si>
  <si>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</si>
  <si>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</si>
  <si>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</si>
  <si>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</si>
  <si>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</si>
  <si>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</si>
  <si>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</si>
  <si>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</si>
  <si>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</si>
  <si>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</si>
  <si>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</si>
  <si>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</si>
  <si>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</si>
  <si>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</si>
  <si>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</si>
  <si>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</si>
  <si>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</si>
  <si>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</si>
  <si>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</si>
  <si>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</si>
  <si>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</si>
  <si>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</si>
  <si>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</si>
  <si>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</si>
  <si>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</si>
  <si>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</si>
  <si>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</si>
  <si>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</si>
  <si>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</si>
  <si>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</si>
  <si>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</si>
  <si>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</si>
  <si>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</si>
  <si>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</si>
  <si>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</si>
  <si>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</si>
  <si>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</si>
  <si>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</si>
  <si>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</si>
  <si>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</si>
  <si>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</si>
  <si>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</si>
  <si>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</si>
  <si>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</si>
  <si>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</si>
  <si>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</si>
  <si>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</si>
  <si>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</si>
  <si>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</si>
  <si>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</si>
  <si>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</si>
  <si>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</si>
  <si>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</si>
  <si>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</si>
  <si>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</si>
  <si>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</si>
  <si>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</si>
  <si>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</si>
  <si>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</si>
  <si>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</si>
  <si>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</si>
  <si>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</si>
  <si>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</si>
  <si>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</si>
  <si>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</si>
  <si>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</si>
  <si>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</si>
  <si>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</si>
  <si>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</si>
  <si>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</si>
  <si>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</si>
  <si>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</si>
  <si>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</si>
  <si>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</si>
  <si>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</si>
  <si>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</si>
  <si>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</si>
  <si>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</si>
  <si>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</si>
  <si>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</si>
  <si>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</si>
  <si>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</si>
  <si>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</si>
  <si>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</si>
  <si>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</si>
  <si>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</si>
  <si>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</si>
  <si>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</si>
  <si>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</si>
  <si>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</si>
  <si>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</si>
  <si>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</si>
  <si>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</si>
  <si>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</si>
  <si>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</si>
  <si>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</si>
  <si>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</si>
  <si>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</si>
  <si>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</si>
  <si>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</si>
  <si>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</si>
  <si>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</si>
  <si>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</si>
  <si>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</si>
  <si>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</si>
  <si>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</si>
  <si>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</si>
  <si>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</si>
  <si>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</si>
  <si>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</si>
  <si>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</si>
  <si>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</si>
  <si>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</si>
  <si>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</si>
  <si>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</si>
  <si>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</si>
  <si>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</si>
  <si>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</si>
  <si>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</si>
  <si>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</si>
  <si>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</si>
  <si>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</si>
  <si>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</si>
  <si>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</si>
  <si>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</si>
  <si>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</si>
  <si>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</si>
  <si>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</si>
  <si>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</si>
  <si>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</si>
  <si>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</si>
  <si>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</si>
  <si>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</si>
  <si>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</si>
  <si>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</si>
  <si>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</si>
  <si>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</si>
  <si>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</si>
  <si>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</si>
  <si>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</si>
  <si>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</si>
  <si>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</si>
  <si>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</si>
  <si>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</si>
  <si>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</si>
  <si>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</si>
  <si>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</si>
  <si>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</si>
  <si>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</si>
  <si>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</si>
  <si>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</si>
  <si>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</si>
  <si>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</si>
  <si>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</si>
  <si>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</si>
  <si>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</si>
  <si>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</si>
  <si>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</si>
  <si>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</si>
  <si>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</si>
  <si>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</si>
  <si>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</si>
  <si>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</si>
  <si>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</si>
  <si>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</si>
  <si>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</si>
  <si>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</si>
  <si>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</si>
  <si>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</si>
  <si>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</si>
  <si>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</si>
  <si>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</si>
  <si>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</si>
  <si>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</si>
  <si>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</si>
  <si>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</si>
  <si>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</si>
  <si>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</si>
  <si>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</si>
  <si>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</si>
  <si>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</si>
  <si>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</si>
  <si>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</si>
  <si>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</si>
  <si>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</si>
  <si>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</si>
  <si>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</si>
  <si>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</si>
  <si>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</si>
  <si>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</si>
  <si>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</si>
  <si>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</si>
  <si>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</si>
  <si>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</si>
  <si>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</si>
  <si>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</si>
  <si>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</si>
  <si>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</si>
  <si>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</si>
  <si>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</si>
  <si>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</si>
  <si>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</si>
  <si>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</si>
  <si>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</si>
  <si>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</si>
  <si>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</si>
  <si>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</si>
  <si>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</si>
  <si>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</si>
  <si>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</si>
  <si>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</si>
  <si>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</si>
  <si>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</si>
  <si>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</si>
  <si>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</si>
  <si>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</si>
  <si>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</si>
  <si>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</si>
  <si>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</si>
  <si>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</si>
  <si>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</si>
  <si>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</si>
  <si>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</si>
  <si>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</si>
  <si>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</si>
  <si>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</si>
  <si>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</si>
  <si>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</si>
  <si>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</si>
  <si>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</si>
  <si>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</si>
  <si>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</si>
  <si>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</si>
  <si>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</si>
  <si>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</si>
  <si>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</si>
  <si>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</si>
  <si>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</si>
  <si>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</si>
  <si>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</si>
  <si>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</si>
  <si>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</si>
  <si>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</si>
  <si>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</si>
  <si>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</si>
  <si>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</si>
  <si>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</si>
  <si>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</si>
  <si>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</si>
  <si>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</si>
  <si>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</si>
  <si>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</si>
  <si>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</si>
  <si>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</si>
  <si>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</si>
  <si>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</si>
  <si>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</si>
  <si>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</si>
  <si>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</si>
  <si>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</si>
  <si>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</si>
  <si>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</si>
  <si>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</si>
  <si>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</si>
  <si>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</si>
  <si>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</si>
  <si>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</si>
  <si>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</si>
  <si>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</si>
  <si>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</si>
  <si>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</si>
  <si>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</si>
  <si>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</si>
  <si>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</si>
  <si>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</si>
  <si>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</si>
  <si>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</si>
  <si>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</si>
  <si>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</si>
  <si>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</si>
  <si>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</si>
  <si>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</si>
  <si>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</si>
  <si>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</si>
  <si>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</si>
  <si>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</si>
  <si>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</si>
  <si>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</si>
  <si>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</si>
  <si>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</si>
  <si>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</si>
  <si>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</si>
  <si>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</si>
  <si>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</si>
  <si>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</si>
  <si>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</si>
  <si>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</si>
  <si>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</si>
  <si>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</si>
  <si>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</si>
  <si>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</si>
  <si>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</si>
  <si>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</si>
  <si>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</si>
  <si>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</si>
  <si>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</si>
  <si>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</si>
  <si>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</si>
  <si>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</si>
  <si>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</si>
  <si>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</si>
  <si>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</si>
  <si>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</si>
  <si>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</si>
  <si>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</si>
  <si>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</si>
  <si>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</si>
  <si>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</si>
  <si>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</si>
  <si>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</si>
  <si>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</si>
  <si>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</si>
  <si>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</si>
  <si>
    <t>Aflyst</t>
  </si>
  <si>
    <t>❌❌❌</t>
  </si>
  <si>
    <t>&lt;iconify-icon icon=mdi:cancel-bold style=color:#C0392B&gt;&lt;/iconify-icon&gt;</t>
  </si>
  <si>
    <t>Ping Pong DM 2020</t>
  </si>
  <si>
    <t>Ping Pong DM 2020 - Ping Pong - Single - Sandpapir - Åben</t>
  </si>
  <si>
    <t>Aflyst pga. Covid-19</t>
  </si>
  <si>
    <t>&lt;iconify-icon icon=mdi:run-fast style=color:#E15D21&gt;&lt;/iconify-icon&gt;</t>
  </si>
  <si>
    <t>Spilles lør 22/6 - Ungdom (23 år eller under)</t>
  </si>
  <si>
    <t>Spilles fre 21/6 - Ungdom (23 år eller under)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</si>
</sst>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K8" s="46"/>
        <tr r="K8" s="46"/>
        <tr r="K8" s="46"/>
        <tr r="K6" s="46"/>
        <tr r="K6" s="46"/>
        <tr r="K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A2" s="47"/>
        <tr r="A2" s="47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8" s="46"/>
        <tr r="Q8" s="46"/>
        <tr r="Q8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G3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Q6" s="46"/>
        <tr r="Q6" s="46"/>
        <tr r="Q6" s="46"/>
        <tr r="B56" s="46"/>
        <tr r="B56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G46" s="46"/>
        <tr r="G46" s="46"/>
        <tr r="G46" s="46"/>
        <tr r="K7" s="46"/>
        <tr r="K7" s="46"/>
        <tr r="K7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B54" s="46"/>
        <tr r="B54" s="46"/>
        <tr r="B54" s="46"/>
        <tr r="B54" s="46"/>
        <tr r="B54" s="46"/>
        <tr r="B54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M31" s="46"/>
        <tr r="M31" s="46"/>
        <tr r="M3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0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1" s="46"/>
        <tr r="G28" s="46"/>
        <tr r="G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28" s="46"/>
        <tr r="I29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20:AC46" totalsRowShown="0" headerRowDxfId="281">
  <autoFilter ref="O20:AC46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4" totalsRowShown="0">
  <autoFilter ref="A5:M304" xr:uid="{27FF4766-6507-42E7-B52E-D5B5A8B9D4DC}"/>
  <sortState xmlns:xlrd2="http://schemas.microsoft.com/office/spreadsheetml/2017/richdata2" ref="A6:M304">
    <sortCondition descending="1" ref="E5:E304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50:S54" totalsRowShown="0" headerRowDxfId="207">
  <autoFilter ref="O50:S54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6" totalsRowShown="0">
  <autoFilter ref="O5:AD16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8:R59" totalsRowShown="0">
  <autoFilter ref="O58:R59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3:R66" totalsRowShown="0" headerRowDxfId="176">
  <autoFilter ref="O63:R66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70:R72" totalsRowShown="0" headerRowDxfId="157">
  <autoFilter ref="O70:R72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82:P84" totalsRowShown="0" headerRowDxfId="152">
  <autoFilter ref="O82:P84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6:P78" totalsRowShown="0" headerRowDxfId="149">
  <autoFilter ref="O76:P78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4"/>
  <sheetViews>
    <sheetView showGridLines="0" tabSelected="1" zoomScaleNormal="100" workbookViewId="0">
      <pane xSplit="2" topLeftCell="C1" activePane="topRight" state="frozen"/>
      <selection sqref="A1:AO1"/>
      <selection pane="topRight" activeCell="X25" sqref="X25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6.44140625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961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299 = 3.887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11 = 176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971</v>
      </c>
      <c r="AH5" s="4" t="s">
        <v>972</v>
      </c>
      <c r="AI5" s="19" t="s">
        <v>428</v>
      </c>
      <c r="AK5" s="7" t="s">
        <v>0</v>
      </c>
      <c r="AL5" s="19" t="s">
        <v>366</v>
      </c>
      <c r="AM5" t="s">
        <v>935</v>
      </c>
      <c r="AN5" t="s">
        <v>981</v>
      </c>
      <c r="AP5" s="7" t="s">
        <v>0</v>
      </c>
      <c r="AQ5" s="19" t="s">
        <v>443</v>
      </c>
      <c r="AR5" t="s">
        <v>935</v>
      </c>
      <c r="AS5" t="s">
        <v>981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971</v>
      </c>
      <c r="BG5" s="4" t="s">
        <v>972</v>
      </c>
      <c r="BH5" s="19" t="s">
        <v>36</v>
      </c>
      <c r="BI5" s="19" t="s">
        <v>935</v>
      </c>
      <c r="BJ5" t="s">
        <v>981</v>
      </c>
      <c r="BL5" s="7" t="s">
        <v>0</v>
      </c>
      <c r="BM5" s="4" t="s">
        <v>971</v>
      </c>
      <c r="BN5" s="4" t="s">
        <v>972</v>
      </c>
      <c r="BO5" s="19" t="s">
        <v>356</v>
      </c>
      <c r="BQ5" s="7" t="s">
        <v>0</v>
      </c>
      <c r="BR5" s="4" t="s">
        <v>971</v>
      </c>
      <c r="BS5" s="4" t="s">
        <v>972</v>
      </c>
      <c r="BT5" s="19" t="s">
        <v>977</v>
      </c>
      <c r="BV5" s="7" t="s">
        <v>0</v>
      </c>
      <c r="BW5" t="s">
        <v>971</v>
      </c>
      <c r="BX5" t="s">
        <v>972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936</v>
      </c>
      <c r="E6" s="111">
        <v>45292.000161284719</v>
      </c>
      <c r="F6" s="2" t="s">
        <v>1018</v>
      </c>
      <c r="G6" s="2" t="s">
        <v>964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11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1003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910</v>
      </c>
      <c r="W6" s="2" t="s">
        <v>907</v>
      </c>
      <c r="X6" s="7">
        <v>7400</v>
      </c>
      <c r="Y6" s="2" t="s">
        <v>305</v>
      </c>
      <c r="Z6" s="2" t="s">
        <v>1039</v>
      </c>
      <c r="AA6" s="2" t="s">
        <v>1040</v>
      </c>
      <c r="AB6" s="124" t="s">
        <v>983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978</v>
      </c>
      <c r="AK6" s="40" cm="1">
        <f t="array" ref="AK6">ROW()-ROW(Tilmeldingstype_d1[#Headers])</f>
        <v>1</v>
      </c>
      <c r="AL6" s="19" t="s">
        <v>950</v>
      </c>
      <c r="AM6" s="2" t="s">
        <v>951</v>
      </c>
      <c r="AN6" s="2" t="s">
        <v>995</v>
      </c>
      <c r="AP6" s="40" cm="1">
        <f t="array" ref="AP6">ROW()-ROW(Gentilmeldinger_d1[#Headers])</f>
        <v>1</v>
      </c>
      <c r="AQ6" s="19" t="s">
        <v>956</v>
      </c>
      <c r="AR6" s="2" t="s">
        <v>957</v>
      </c>
      <c r="AS6" s="2" t="s">
        <v>1000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992</v>
      </c>
      <c r="BJ6" s="2" t="s">
        <v>989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976</v>
      </c>
      <c r="BQ6" s="39" cm="1">
        <f t="array" ref="BQ6">ROW()-ROW(Aldersgruppe_d1[#Headers])</f>
        <v>1</v>
      </c>
      <c r="BR6" s="125" t="s">
        <v>1042</v>
      </c>
      <c r="BS6" s="125" t="s">
        <v>1043</v>
      </c>
      <c r="BT6" s="2" t="s">
        <v>918</v>
      </c>
      <c r="BV6" s="39" cm="1">
        <f t="array" ref="BV6">ROW()-ROW(Spillertype_d1[#Headers])</f>
        <v>1</v>
      </c>
      <c r="BW6" s="19" t="s">
        <v>986</v>
      </c>
      <c r="BX6" s="19" t="s">
        <v>988</v>
      </c>
      <c r="BY6" s="2" t="s">
        <v>942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936</v>
      </c>
      <c r="E7" s="111">
        <v>45292.000149768515</v>
      </c>
      <c r="F7" s="2" t="s">
        <v>1018</v>
      </c>
      <c r="G7" s="2" t="s">
        <v>964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10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1003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1041</v>
      </c>
      <c r="AH7" s="125">
        <v>175959</v>
      </c>
      <c r="AI7" s="2" t="s">
        <v>979</v>
      </c>
      <c r="AK7" s="40" cm="1">
        <f t="array" ref="AK7">ROW()-ROW(Tilmeldingstype_d1[#Headers])</f>
        <v>2</v>
      </c>
      <c r="AL7" s="19" t="s">
        <v>952</v>
      </c>
      <c r="AM7" s="2" t="s">
        <v>953</v>
      </c>
      <c r="AN7" s="2" t="s">
        <v>1058</v>
      </c>
      <c r="AP7" s="40" cm="1">
        <f t="array" ref="AP7">ROW()-ROW(Gentilmeldinger_d1[#Headers])</f>
        <v>2</v>
      </c>
      <c r="AQ7" s="19" t="s">
        <v>958</v>
      </c>
      <c r="AR7" s="2" t="s">
        <v>959</v>
      </c>
      <c r="AS7" s="2" t="s">
        <v>999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992</v>
      </c>
      <c r="BJ7" s="2" t="s">
        <v>989</v>
      </c>
      <c r="BL7" s="39" cm="1">
        <f t="array" ref="BL7">ROW()-ROW(Ratinggruppe_d1[#Headers])</f>
        <v>2</v>
      </c>
      <c r="BM7" s="125" t="s">
        <v>987</v>
      </c>
      <c r="BN7" s="125">
        <v>1999</v>
      </c>
      <c r="BO7" s="2" t="s">
        <v>980</v>
      </c>
      <c r="BQ7" s="39" cm="1">
        <f t="array" ref="BQ7">ROW()-ROW(Aldersgruppe_d1[#Headers])</f>
        <v>2</v>
      </c>
      <c r="BR7" s="125" t="s">
        <v>1044</v>
      </c>
      <c r="BS7" s="125" t="s">
        <v>1045</v>
      </c>
      <c r="BT7" s="2" t="s">
        <v>973</v>
      </c>
      <c r="BV7" s="39" cm="1">
        <f t="array" ref="BV7">ROW()-ROW(Spillertype_d1[#Headers])</f>
        <v>2</v>
      </c>
      <c r="BW7" s="19" t="s">
        <v>987</v>
      </c>
      <c r="BX7" s="19">
        <v>9999</v>
      </c>
      <c r="BY7" s="2" t="s">
        <v>941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936</v>
      </c>
      <c r="E8" s="111">
        <v>45292.000138252311</v>
      </c>
      <c r="F8" s="2" t="s">
        <v>1018</v>
      </c>
      <c r="G8" s="2" t="s">
        <v>964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9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1003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954</v>
      </c>
      <c r="AM8" s="2" t="s">
        <v>955</v>
      </c>
      <c r="AN8" s="2" t="s">
        <v>996</v>
      </c>
      <c r="AP8" s="40" cm="1">
        <f t="array" ref="AP8">ROW()-ROW(Gentilmeldinger_d1[#Headers])</f>
        <v>3</v>
      </c>
      <c r="AQ8" s="19" t="s">
        <v>1051</v>
      </c>
      <c r="AR8" s="2" t="s">
        <v>955</v>
      </c>
      <c r="AS8" s="2" t="s">
        <v>996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1050</v>
      </c>
      <c r="BG8" s="125">
        <v>3699</v>
      </c>
      <c r="BH8" s="2" t="s">
        <v>39</v>
      </c>
      <c r="BI8" s="2" t="s">
        <v>992</v>
      </c>
      <c r="BJ8" s="2" t="s">
        <v>989</v>
      </c>
      <c r="BQ8" s="39" cm="1">
        <f t="array" ref="BQ8">ROW()-ROW(Aldersgruppe_d1[#Headers])</f>
        <v>3</v>
      </c>
      <c r="BR8" s="125" t="s">
        <v>1046</v>
      </c>
      <c r="BS8" s="125" t="s">
        <v>1047</v>
      </c>
      <c r="BT8" s="2" t="s">
        <v>974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435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936</v>
      </c>
      <c r="E9" s="111">
        <v>45292.000126736108</v>
      </c>
      <c r="F9" s="2" t="s">
        <v>1018</v>
      </c>
      <c r="G9" s="2" t="s">
        <v>964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8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1003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992</v>
      </c>
      <c r="BJ9" s="2" t="s">
        <v>989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4893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936</v>
      </c>
      <c r="E10" s="111">
        <v>45292.000115219904</v>
      </c>
      <c r="F10" s="2" t="s">
        <v>1017</v>
      </c>
      <c r="G10" s="2" t="s">
        <v>964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7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2020</v>
      </c>
      <c r="Q10" s="2" t="s">
        <v>1003</v>
      </c>
      <c r="R10" s="75">
        <v>43988.999988425923</v>
      </c>
      <c r="S10" s="75">
        <v>43927.999988425923</v>
      </c>
      <c r="T10" s="114">
        <v>43993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992</v>
      </c>
      <c r="BJ10" s="2" t="s">
        <v>989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936</v>
      </c>
      <c r="E11" s="111">
        <v>45292.000103703707</v>
      </c>
      <c r="F11" s="2" t="s">
        <v>1017</v>
      </c>
      <c r="G11" s="2" t="s">
        <v>964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6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1" s="2" t="s">
        <v>1003</v>
      </c>
      <c r="R11" s="75">
        <v>43631.999988425923</v>
      </c>
      <c r="S11" s="75">
        <v>43570.5</v>
      </c>
      <c r="T11" s="114">
        <v>43636</v>
      </c>
      <c r="U11" s="16" t="s">
        <v>600</v>
      </c>
      <c r="V11" s="2" t="s">
        <v>573</v>
      </c>
      <c r="W11" s="2" t="s">
        <v>574</v>
      </c>
      <c r="X11" s="7">
        <v>8600</v>
      </c>
      <c r="Y11" s="2" t="s">
        <v>47</v>
      </c>
      <c r="Z11" s="2" t="s">
        <v>614</v>
      </c>
      <c r="AA11" s="2" t="s">
        <v>615</v>
      </c>
      <c r="AB11" s="124" t="s">
        <v>607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1048</v>
      </c>
      <c r="BG11" s="125" t="s">
        <v>1048</v>
      </c>
      <c r="BH11" s="2" t="s">
        <v>80</v>
      </c>
      <c r="BI11" s="2" t="s">
        <v>994</v>
      </c>
      <c r="BJ11" s="2" t="s">
        <v>990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936</v>
      </c>
      <c r="E12" s="111">
        <v>45292.000092187503</v>
      </c>
      <c r="F12" s="2" t="s">
        <v>1016</v>
      </c>
      <c r="G12" s="2" t="s">
        <v>964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5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2" s="2" t="s">
        <v>1003</v>
      </c>
      <c r="R12" s="75">
        <v>43436.999988425923</v>
      </c>
      <c r="S12" s="75">
        <v>43375.5</v>
      </c>
      <c r="T12" s="114">
        <v>43447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1049</v>
      </c>
      <c r="BG12" s="125" t="s">
        <v>1049</v>
      </c>
      <c r="BH12" s="2" t="s">
        <v>80</v>
      </c>
      <c r="BI12" s="2" t="s">
        <v>993</v>
      </c>
      <c r="BJ12" s="2" t="s">
        <v>991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936</v>
      </c>
      <c r="E13" s="111">
        <v>45292.0000806713</v>
      </c>
      <c r="F13" s="2" t="s">
        <v>1016</v>
      </c>
      <c r="G13" s="2" t="s">
        <v>964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4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3" s="2" t="s">
        <v>1003</v>
      </c>
      <c r="R13" s="75">
        <v>43072.999988425923</v>
      </c>
      <c r="S13" s="75">
        <v>43011.5</v>
      </c>
      <c r="T13" s="114">
        <v>43083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936</v>
      </c>
      <c r="E14" s="111">
        <v>45292.000069155096</v>
      </c>
      <c r="F14" s="2" t="s">
        <v>1015</v>
      </c>
      <c r="G14" s="2" t="s">
        <v>964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3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4" s="2" t="s">
        <v>1003</v>
      </c>
      <c r="R14" s="75">
        <v>42708.999988425923</v>
      </c>
      <c r="S14" s="75">
        <v>42647.5</v>
      </c>
      <c r="T14" s="114">
        <v>42719</v>
      </c>
      <c r="U14" s="16" t="s">
        <v>600</v>
      </c>
      <c r="V14" s="2" t="s">
        <v>579</v>
      </c>
      <c r="W14" s="2" t="s">
        <v>581</v>
      </c>
      <c r="X14" s="7">
        <v>2100</v>
      </c>
      <c r="Y14" s="2" t="s">
        <v>51</v>
      </c>
      <c r="Z14" s="2" t="s">
        <v>614</v>
      </c>
      <c r="AA14" s="2" t="s">
        <v>615</v>
      </c>
      <c r="AB14" s="124" t="s">
        <v>608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936</v>
      </c>
      <c r="E15" s="111">
        <v>45292.000057638892</v>
      </c>
      <c r="F15" s="2" t="s">
        <v>1015</v>
      </c>
      <c r="G15" s="2" t="s">
        <v>964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2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5" s="2" t="s">
        <v>1003</v>
      </c>
      <c r="R15" s="75">
        <v>42344.999988425923</v>
      </c>
      <c r="S15" s="75">
        <v>42283.5</v>
      </c>
      <c r="T15" s="114">
        <v>42355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936</v>
      </c>
      <c r="E16" s="111">
        <v>45292.000046122688</v>
      </c>
      <c r="F16" s="2" t="s">
        <v>1014</v>
      </c>
      <c r="G16" s="2" t="s">
        <v>964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O16" s="40" cm="1">
        <f t="array" ref="O16">ROW(Event_år_d2[#Headers])+ROWS(Event_år_d2[])-ROW()+1</f>
        <v>1</v>
      </c>
      <c r="P16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6" s="2" t="s">
        <v>1003</v>
      </c>
      <c r="R16" s="75">
        <v>41980.999988425923</v>
      </c>
      <c r="S16" s="75">
        <v>41919.5</v>
      </c>
      <c r="T16" s="114">
        <v>41991</v>
      </c>
      <c r="U16" s="16" t="s">
        <v>600</v>
      </c>
      <c r="V16" s="2" t="s">
        <v>11</v>
      </c>
      <c r="W16" s="2" t="s">
        <v>580</v>
      </c>
      <c r="X16" s="7">
        <v>9850</v>
      </c>
      <c r="Y16" s="2" t="s">
        <v>48</v>
      </c>
      <c r="Z16" s="2" t="s">
        <v>614</v>
      </c>
      <c r="AA16" s="2" t="s">
        <v>615</v>
      </c>
      <c r="AB16" s="124" t="s">
        <v>609</v>
      </c>
      <c r="AC16" s="2"/>
      <c r="AD16" s="2"/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936</v>
      </c>
      <c r="E17" s="111">
        <v>45292.000034606484</v>
      </c>
      <c r="F17" s="2" t="s">
        <v>1014</v>
      </c>
      <c r="G17" s="2" t="s">
        <v>964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936</v>
      </c>
      <c r="E18" s="111">
        <v>45292.000023148146</v>
      </c>
      <c r="F18" s="2" t="s">
        <v>1014</v>
      </c>
      <c r="G18" s="2" t="s">
        <v>964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6" t="s">
        <v>556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936</v>
      </c>
      <c r="E19" s="111">
        <v>45292.000011574077</v>
      </c>
      <c r="F19" s="2" t="s">
        <v>1014</v>
      </c>
      <c r="G19" s="2" t="s">
        <v>964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127" t="str" cm="1">
        <f t="array" ref="O19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26 = 390 (✓)</v>
      </c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936</v>
      </c>
      <c r="E20" s="111">
        <v>45093.54042824074</v>
      </c>
      <c r="F20" s="2" t="s">
        <v>1019</v>
      </c>
      <c r="G20" s="2" t="s">
        <v>964</v>
      </c>
      <c r="H20" s="7"/>
      <c r="I20" s="7">
        <v>1139</v>
      </c>
      <c r="J20" s="7"/>
      <c r="K20" s="16"/>
      <c r="L20" s="16"/>
      <c r="M20" s="79"/>
      <c r="O20" s="7" t="s">
        <v>0</v>
      </c>
      <c r="P20" t="s">
        <v>520</v>
      </c>
      <c r="Q20" s="19" t="s">
        <v>518</v>
      </c>
      <c r="R20" s="125" t="s">
        <v>913</v>
      </c>
      <c r="S20" s="125" t="s">
        <v>914</v>
      </c>
      <c r="T20" s="19" t="s">
        <v>13</v>
      </c>
      <c r="U20" s="19" t="s">
        <v>911</v>
      </c>
      <c r="V20" s="19" t="s">
        <v>912</v>
      </c>
      <c r="W20" s="19" t="s">
        <v>919</v>
      </c>
      <c r="X20" t="s">
        <v>717</v>
      </c>
      <c r="Y20" s="19" t="s">
        <v>527</v>
      </c>
      <c r="Z20" s="79" t="s">
        <v>344</v>
      </c>
      <c r="AA20" s="79" t="s">
        <v>33</v>
      </c>
      <c r="AB20" s="3" t="s">
        <v>975</v>
      </c>
      <c r="AC20" s="4" t="s">
        <v>584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936</v>
      </c>
      <c r="E21" s="111">
        <v>45093.535370370373</v>
      </c>
      <c r="F21" s="2" t="s">
        <v>1019</v>
      </c>
      <c r="G21" s="2" t="s">
        <v>964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26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1" s="2" t="s">
        <v>1004</v>
      </c>
      <c r="R21" s="75">
        <v>45465.4375</v>
      </c>
      <c r="S21" s="75">
        <v>45465.760416666664</v>
      </c>
      <c r="T21" s="2" t="s">
        <v>944</v>
      </c>
      <c r="U21" s="2" t="s">
        <v>915</v>
      </c>
      <c r="V21" s="2" t="s">
        <v>916</v>
      </c>
      <c r="W21" s="2" t="s">
        <v>923</v>
      </c>
      <c r="X21" s="2" t="s">
        <v>908</v>
      </c>
      <c r="Y21" s="2"/>
      <c r="Z21" s="79">
        <v>150</v>
      </c>
      <c r="AA21" s="79">
        <v>150</v>
      </c>
      <c r="AB21" s="3">
        <v>66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936</v>
      </c>
      <c r="E22" s="111">
        <v>45092.913078703707</v>
      </c>
      <c r="F22" s="2" t="s">
        <v>1020</v>
      </c>
      <c r="G22" s="2" t="s">
        <v>964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25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2" s="2" t="s">
        <v>1004</v>
      </c>
      <c r="R22" s="75">
        <v>45465.4375</v>
      </c>
      <c r="S22" s="75">
        <v>45465.760416666664</v>
      </c>
      <c r="T22" s="2" t="s">
        <v>944</v>
      </c>
      <c r="U22" s="2" t="s">
        <v>915</v>
      </c>
      <c r="V22" s="2" t="s">
        <v>918</v>
      </c>
      <c r="W22" s="2" t="s">
        <v>923</v>
      </c>
      <c r="X22" s="2" t="s">
        <v>1059</v>
      </c>
      <c r="Y22" s="2"/>
      <c r="Z22" s="79">
        <v>100</v>
      </c>
      <c r="AA22" s="79">
        <v>100</v>
      </c>
      <c r="AB22" s="3">
        <v>30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936</v>
      </c>
      <c r="E23" s="111">
        <v>45091.96539351852</v>
      </c>
      <c r="F23" s="2" t="s">
        <v>1020</v>
      </c>
      <c r="G23" s="2" t="s">
        <v>964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24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3" s="2" t="s">
        <v>1004</v>
      </c>
      <c r="R23" s="75">
        <v>45464.666666666664</v>
      </c>
      <c r="S23" s="75">
        <v>45464.875</v>
      </c>
      <c r="T23" s="2" t="s">
        <v>944</v>
      </c>
      <c r="U23" s="2" t="s">
        <v>917</v>
      </c>
      <c r="V23" s="2" t="s">
        <v>916</v>
      </c>
      <c r="W23" s="2" t="s">
        <v>923</v>
      </c>
      <c r="X23" s="2" t="s">
        <v>909</v>
      </c>
      <c r="Y23" s="2"/>
      <c r="Z23" s="79">
        <v>100</v>
      </c>
      <c r="AA23" s="79">
        <v>100</v>
      </c>
      <c r="AB23" s="3">
        <v>66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936</v>
      </c>
      <c r="E24" s="111">
        <v>45090.708715277775</v>
      </c>
      <c r="F24" s="2" t="s">
        <v>1020</v>
      </c>
      <c r="G24" s="2" t="s">
        <v>964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23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4" s="2" t="s">
        <v>1004</v>
      </c>
      <c r="R24" s="75">
        <v>45464.666666666664</v>
      </c>
      <c r="S24" s="75">
        <v>45464.875</v>
      </c>
      <c r="T24" s="2" t="s">
        <v>944</v>
      </c>
      <c r="U24" s="2" t="s">
        <v>917</v>
      </c>
      <c r="V24" s="2" t="s">
        <v>918</v>
      </c>
      <c r="W24" s="2" t="s">
        <v>923</v>
      </c>
      <c r="X24" s="2" t="s">
        <v>1060</v>
      </c>
      <c r="Y24" s="2"/>
      <c r="Z24" s="79">
        <v>100</v>
      </c>
      <c r="AA24" s="79">
        <v>100</v>
      </c>
      <c r="AB24" s="3">
        <v>30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936</v>
      </c>
      <c r="E25" s="111">
        <v>45090.587511574071</v>
      </c>
      <c r="F25" s="2" t="s">
        <v>1019</v>
      </c>
      <c r="G25" s="2" t="s">
        <v>964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22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5" s="2" t="s">
        <v>1004</v>
      </c>
      <c r="R25" s="75">
        <v>45465.791666666664</v>
      </c>
      <c r="S25" s="75">
        <v>45465.999988425923</v>
      </c>
      <c r="T25" s="2" t="s">
        <v>945</v>
      </c>
      <c r="U25" s="2"/>
      <c r="V25" s="2"/>
      <c r="W25" s="2"/>
      <c r="X25" s="2" t="s">
        <v>719</v>
      </c>
      <c r="Y25" s="2"/>
      <c r="Z25" s="79">
        <v>200</v>
      </c>
      <c r="AA25" s="79">
        <v>200</v>
      </c>
      <c r="AB25" s="3">
        <v>150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936</v>
      </c>
      <c r="E26" s="111">
        <v>45090.337210648147</v>
      </c>
      <c r="F26" s="2" t="s">
        <v>1020</v>
      </c>
      <c r="G26" s="2" t="s">
        <v>964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21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6" s="2" t="s">
        <v>1005</v>
      </c>
      <c r="R26" s="75">
        <v>45094.4375</v>
      </c>
      <c r="S26" s="75">
        <v>45094.760416666664</v>
      </c>
      <c r="T26" s="2" t="s">
        <v>944</v>
      </c>
      <c r="U26" s="2" t="s">
        <v>915</v>
      </c>
      <c r="V26" s="2" t="s">
        <v>916</v>
      </c>
      <c r="W26" s="2" t="s">
        <v>923</v>
      </c>
      <c r="X26" s="2" t="s">
        <v>718</v>
      </c>
      <c r="Y26" s="2"/>
      <c r="Z26" s="79">
        <v>150</v>
      </c>
      <c r="AA26" s="79">
        <v>150</v>
      </c>
      <c r="AB26" s="3">
        <v>96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936</v>
      </c>
      <c r="E27" s="111">
        <v>45088.836296296293</v>
      </c>
      <c r="F27" s="2" t="s">
        <v>1020</v>
      </c>
      <c r="G27" s="2" t="s">
        <v>964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20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7" s="2" t="s">
        <v>1005</v>
      </c>
      <c r="R27" s="75">
        <v>45094.791666666664</v>
      </c>
      <c r="S27" s="75">
        <v>45094.999988425923</v>
      </c>
      <c r="T27" s="2" t="s">
        <v>945</v>
      </c>
      <c r="U27" s="2"/>
      <c r="V27" s="2"/>
      <c r="W27" s="2"/>
      <c r="X27" s="2" t="s">
        <v>719</v>
      </c>
      <c r="Y27" s="2"/>
      <c r="Z27" s="79">
        <v>200</v>
      </c>
      <c r="AA27" s="79">
        <v>200</v>
      </c>
      <c r="AB27" s="3">
        <v>150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936</v>
      </c>
      <c r="E28" s="111">
        <v>45087.27579861111</v>
      </c>
      <c r="F28" s="2" t="s">
        <v>1020</v>
      </c>
      <c r="G28" s="2" t="s">
        <v>964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19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8" s="2" t="s">
        <v>1006</v>
      </c>
      <c r="R28" s="75">
        <v>44730.4375</v>
      </c>
      <c r="S28" s="75">
        <v>44730.75</v>
      </c>
      <c r="T28" s="2" t="s">
        <v>944</v>
      </c>
      <c r="U28" s="2" t="s">
        <v>915</v>
      </c>
      <c r="V28" s="2" t="s">
        <v>916</v>
      </c>
      <c r="W28" s="2" t="s">
        <v>923</v>
      </c>
      <c r="X28" s="2"/>
      <c r="Y28" s="2"/>
      <c r="Z28" s="79">
        <v>125</v>
      </c>
      <c r="AA28" s="79">
        <v>100</v>
      </c>
      <c r="AB28" s="3">
        <v>72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936</v>
      </c>
      <c r="E29" s="111">
        <v>45087.025127314817</v>
      </c>
      <c r="F29" s="2" t="s">
        <v>1020</v>
      </c>
      <c r="G29" s="2" t="s">
        <v>964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18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9" s="2" t="s">
        <v>1006</v>
      </c>
      <c r="R29" s="75">
        <v>44730.791666666664</v>
      </c>
      <c r="S29" s="75">
        <v>44730.999988425923</v>
      </c>
      <c r="T29" s="2" t="s">
        <v>945</v>
      </c>
      <c r="U29" s="2"/>
      <c r="V29" s="2"/>
      <c r="W29" s="2"/>
      <c r="X29" s="2"/>
      <c r="Y29" s="2"/>
      <c r="Z29" s="79">
        <v>150</v>
      </c>
      <c r="AA29" s="79">
        <v>150</v>
      </c>
      <c r="AB29" s="3">
        <v>120</v>
      </c>
      <c r="AC29" s="3">
        <v>6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936</v>
      </c>
      <c r="E30" s="111">
        <v>45086.985578703701</v>
      </c>
      <c r="F30" s="2" t="s">
        <v>1020</v>
      </c>
      <c r="G30" s="2" t="s">
        <v>964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17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30" s="2" t="s">
        <v>1007</v>
      </c>
      <c r="R30" s="75">
        <v>44541.854166666664</v>
      </c>
      <c r="S30" s="75">
        <v>44541.999988425923</v>
      </c>
      <c r="T30" s="2" t="s">
        <v>945</v>
      </c>
      <c r="U30" s="2"/>
      <c r="V30" s="2"/>
      <c r="W30" s="2"/>
      <c r="X30" s="2"/>
      <c r="Y30" s="2" t="s">
        <v>933</v>
      </c>
      <c r="Z30" s="79">
        <v>100</v>
      </c>
      <c r="AA30" s="79">
        <v>100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936</v>
      </c>
      <c r="E31" s="111">
        <v>45086.939108796294</v>
      </c>
      <c r="F31" s="2" t="s">
        <v>1020</v>
      </c>
      <c r="G31" s="2" t="s">
        <v>964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16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1" s="2" t="s">
        <v>1007</v>
      </c>
      <c r="R31" s="75">
        <v>44541.791666666664</v>
      </c>
      <c r="S31" s="75">
        <v>44541.854166666664</v>
      </c>
      <c r="T31" s="2" t="s">
        <v>945</v>
      </c>
      <c r="U31" s="2"/>
      <c r="V31" s="2"/>
      <c r="W31" s="2"/>
      <c r="X31" s="2"/>
      <c r="Y31" s="2" t="s">
        <v>932</v>
      </c>
      <c r="Z31" s="79">
        <v>229</v>
      </c>
      <c r="AA31" s="79">
        <v>229</v>
      </c>
      <c r="AB31" s="3">
        <v>15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936</v>
      </c>
      <c r="E32" s="111">
        <v>45086.521747685183</v>
      </c>
      <c r="F32" s="2" t="s">
        <v>1019</v>
      </c>
      <c r="G32" s="2" t="s">
        <v>964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15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2" s="2" t="s">
        <v>1007</v>
      </c>
      <c r="R32" s="75">
        <v>44541.541666666664</v>
      </c>
      <c r="S32" s="75">
        <v>44541.583333333336</v>
      </c>
      <c r="T32" s="2" t="s">
        <v>947</v>
      </c>
      <c r="U32" s="2"/>
      <c r="V32" s="2"/>
      <c r="W32" s="2"/>
      <c r="X32" s="2"/>
      <c r="Y32" s="2" t="s">
        <v>925</v>
      </c>
      <c r="Z32" s="79">
        <v>50</v>
      </c>
      <c r="AA32" s="79">
        <v>48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936</v>
      </c>
      <c r="E33" s="111">
        <v>45086.521747685183</v>
      </c>
      <c r="F33" s="2" t="s">
        <v>1020</v>
      </c>
      <c r="G33" s="2" t="s">
        <v>964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14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3" s="2" t="s">
        <v>1007</v>
      </c>
      <c r="R33" s="75">
        <v>44541.541666666664</v>
      </c>
      <c r="S33" s="75">
        <v>44541.583333333336</v>
      </c>
      <c r="T33" s="2" t="s">
        <v>947</v>
      </c>
      <c r="U33" s="2"/>
      <c r="V33" s="2"/>
      <c r="W33" s="2"/>
      <c r="X33" s="2"/>
      <c r="Y33" s="2" t="s">
        <v>926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936</v>
      </c>
      <c r="E34" s="111">
        <v>45086.406192129631</v>
      </c>
      <c r="F34" s="2" t="s">
        <v>1020</v>
      </c>
      <c r="G34" s="2" t="s">
        <v>964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13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4" s="2" t="s">
        <v>1007</v>
      </c>
      <c r="R34" s="75">
        <v>44541.541666666664</v>
      </c>
      <c r="S34" s="75">
        <v>44541.583333333336</v>
      </c>
      <c r="T34" s="2" t="s">
        <v>947</v>
      </c>
      <c r="U34" s="2"/>
      <c r="V34" s="2"/>
      <c r="W34" s="2"/>
      <c r="X34" s="2"/>
      <c r="Y34" s="2" t="s">
        <v>927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936</v>
      </c>
      <c r="E35" s="111">
        <v>45086.291539351849</v>
      </c>
      <c r="F35" s="2" t="s">
        <v>1020</v>
      </c>
      <c r="G35" s="2" t="s">
        <v>964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12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5" s="2" t="s">
        <v>1007</v>
      </c>
      <c r="R35" s="75">
        <v>44541.541666666664</v>
      </c>
      <c r="S35" s="75">
        <v>44541.583333333336</v>
      </c>
      <c r="T35" s="2" t="s">
        <v>947</v>
      </c>
      <c r="U35" s="2"/>
      <c r="V35" s="2"/>
      <c r="W35" s="2"/>
      <c r="X35" s="2"/>
      <c r="Y35" s="2" t="s">
        <v>928</v>
      </c>
      <c r="Z35" s="79">
        <v>50</v>
      </c>
      <c r="AA35" s="79">
        <v>52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936</v>
      </c>
      <c r="E36" s="111">
        <v>45085.917546296296</v>
      </c>
      <c r="F36" s="2" t="s">
        <v>1020</v>
      </c>
      <c r="G36" s="2" t="s">
        <v>964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11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6" s="2" t="s">
        <v>1007</v>
      </c>
      <c r="R36" s="75">
        <v>44541.541666666664</v>
      </c>
      <c r="S36" s="75">
        <v>44541.583333333336</v>
      </c>
      <c r="T36" s="2" t="s">
        <v>947</v>
      </c>
      <c r="U36" s="2"/>
      <c r="V36" s="2"/>
      <c r="W36" s="2"/>
      <c r="X36" s="2"/>
      <c r="Y36" s="2" t="s">
        <v>929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936</v>
      </c>
      <c r="E37" s="111">
        <v>45085.908159722225</v>
      </c>
      <c r="F37" s="2" t="s">
        <v>1020</v>
      </c>
      <c r="G37" s="2" t="s">
        <v>964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10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7" s="2" t="s">
        <v>1007</v>
      </c>
      <c r="R37" s="75">
        <v>44541.541666666664</v>
      </c>
      <c r="S37" s="75">
        <v>44541.583333333336</v>
      </c>
      <c r="T37" s="2" t="s">
        <v>947</v>
      </c>
      <c r="U37" s="2"/>
      <c r="V37" s="2"/>
      <c r="W37" s="2"/>
      <c r="X37" s="2"/>
      <c r="Y37" s="2" t="s">
        <v>930</v>
      </c>
      <c r="Z37" s="79">
        <v>50</v>
      </c>
      <c r="AA37" s="79">
        <v>49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936</v>
      </c>
      <c r="E38" s="111">
        <v>45085.850775462961</v>
      </c>
      <c r="F38" s="2" t="s">
        <v>1019</v>
      </c>
      <c r="G38" s="2" t="s">
        <v>964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9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8" s="2" t="s">
        <v>1007</v>
      </c>
      <c r="R38" s="75">
        <v>44541.541666666664</v>
      </c>
      <c r="S38" s="75">
        <v>44541.583333333336</v>
      </c>
      <c r="T38" s="2" t="s">
        <v>947</v>
      </c>
      <c r="U38" s="2"/>
      <c r="V38" s="2"/>
      <c r="W38" s="2"/>
      <c r="X38" s="2"/>
      <c r="Y38" s="2" t="s">
        <v>931</v>
      </c>
      <c r="Z38" s="79">
        <v>50</v>
      </c>
      <c r="AA38" s="79">
        <v>45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936</v>
      </c>
      <c r="E39" s="111">
        <v>45085.741527777776</v>
      </c>
      <c r="F39" s="2" t="s">
        <v>1020</v>
      </c>
      <c r="G39" s="2" t="s">
        <v>964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8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9" s="2" t="s">
        <v>1007</v>
      </c>
      <c r="R39" s="75">
        <v>44541.458333333336</v>
      </c>
      <c r="S39" s="75">
        <v>44541.75</v>
      </c>
      <c r="T39" s="2" t="s">
        <v>944</v>
      </c>
      <c r="U39" s="2" t="s">
        <v>915</v>
      </c>
      <c r="V39" s="2" t="s">
        <v>916</v>
      </c>
      <c r="W39" s="2" t="s">
        <v>923</v>
      </c>
      <c r="X39" s="2"/>
      <c r="Y39" s="2"/>
      <c r="Z39" s="79">
        <v>125</v>
      </c>
      <c r="AA39" s="79">
        <v>100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936</v>
      </c>
      <c r="E40" s="111">
        <v>45085.402627314812</v>
      </c>
      <c r="F40" s="2" t="s">
        <v>1020</v>
      </c>
      <c r="G40" s="2" t="s">
        <v>964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7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2020 - Ping Pong - Single - Sandpapir - Åben</v>
      </c>
      <c r="Q40" s="2" t="s">
        <v>1055</v>
      </c>
      <c r="R40" s="75">
        <v>43995.416666666664</v>
      </c>
      <c r="S40" s="75">
        <v>43995.75</v>
      </c>
      <c r="T40" s="2" t="s">
        <v>944</v>
      </c>
      <c r="U40" s="2" t="s">
        <v>915</v>
      </c>
      <c r="V40" s="2" t="s">
        <v>916</v>
      </c>
      <c r="W40" s="2" t="s">
        <v>923</v>
      </c>
      <c r="X40" s="2" t="s">
        <v>1057</v>
      </c>
      <c r="Y40" s="2"/>
      <c r="Z40" s="79">
        <v>225</v>
      </c>
      <c r="AA40" s="79">
        <v>200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936</v>
      </c>
      <c r="E41" s="111">
        <v>45084.955555555556</v>
      </c>
      <c r="F41" s="2" t="s">
        <v>1020</v>
      </c>
      <c r="G41" s="2" t="s">
        <v>964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6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41" s="2" t="s">
        <v>1008</v>
      </c>
      <c r="R41" s="75">
        <v>43638.416666666664</v>
      </c>
      <c r="S41" s="75">
        <v>43638.75</v>
      </c>
      <c r="T41" s="2" t="s">
        <v>944</v>
      </c>
      <c r="U41" s="2" t="s">
        <v>915</v>
      </c>
      <c r="V41" s="2" t="s">
        <v>916</v>
      </c>
      <c r="W41" s="2" t="s">
        <v>923</v>
      </c>
      <c r="X41" s="2"/>
      <c r="Y41" s="2"/>
      <c r="Z41" s="79">
        <v>225</v>
      </c>
      <c r="AA41" s="79">
        <v>200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936</v>
      </c>
      <c r="E42" s="111">
        <v>45083.87222222222</v>
      </c>
      <c r="F42" s="2" t="s">
        <v>1019</v>
      </c>
      <c r="G42" s="2" t="s">
        <v>964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5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2" s="2" t="s">
        <v>1009</v>
      </c>
      <c r="R42" s="75">
        <v>43449.416666666664</v>
      </c>
      <c r="S42" s="75">
        <v>43449.75</v>
      </c>
      <c r="T42" s="2" t="s">
        <v>944</v>
      </c>
      <c r="U42" s="2" t="s">
        <v>915</v>
      </c>
      <c r="V42" s="2" t="s">
        <v>916</v>
      </c>
      <c r="W42" s="2" t="s">
        <v>923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936</v>
      </c>
      <c r="E43" s="111">
        <v>45083.807939814818</v>
      </c>
      <c r="F43" s="2" t="s">
        <v>1019</v>
      </c>
      <c r="G43" s="2" t="s">
        <v>964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4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3" s="2" t="s">
        <v>1010</v>
      </c>
      <c r="R43" s="75">
        <v>43085.416666666664</v>
      </c>
      <c r="S43" s="75">
        <v>43085.75</v>
      </c>
      <c r="T43" s="2" t="s">
        <v>944</v>
      </c>
      <c r="U43" s="2" t="s">
        <v>915</v>
      </c>
      <c r="V43" s="2" t="s">
        <v>916</v>
      </c>
      <c r="W43" s="2" t="s">
        <v>923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1048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936</v>
      </c>
      <c r="E44" s="111">
        <v>45083.807939814818</v>
      </c>
      <c r="F44" s="2" t="s">
        <v>1020</v>
      </c>
      <c r="G44" s="2" t="s">
        <v>964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3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4" s="2" t="s">
        <v>1011</v>
      </c>
      <c r="R44" s="75">
        <v>42721.416666666664</v>
      </c>
      <c r="S44" s="75">
        <v>42721.75</v>
      </c>
      <c r="T44" s="2" t="s">
        <v>944</v>
      </c>
      <c r="U44" s="2" t="s">
        <v>915</v>
      </c>
      <c r="V44" s="2" t="s">
        <v>916</v>
      </c>
      <c r="W44" s="2" t="s">
        <v>923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1049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936</v>
      </c>
      <c r="E45" s="111">
        <v>45081.872337962966</v>
      </c>
      <c r="F45" s="2" t="s">
        <v>1020</v>
      </c>
      <c r="G45" s="2" t="s">
        <v>964</v>
      </c>
      <c r="H45" s="7"/>
      <c r="I45" s="7"/>
      <c r="J45" s="7"/>
      <c r="K45" s="16"/>
      <c r="L45" s="16"/>
      <c r="M45" s="79"/>
      <c r="O45" s="40" cm="1">
        <f t="array" ref="O45">ROW(Event_år_billettype_d1[#Headers])+ROWS(Event_år_billettype_d1[])-ROW()+1</f>
        <v>2</v>
      </c>
      <c r="P45" s="112" t="str" cm="1">
        <f t="array" ref="P4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5" s="2" t="s">
        <v>1012</v>
      </c>
      <c r="R45" s="75">
        <v>42357.416666666664</v>
      </c>
      <c r="S45" s="75">
        <v>42357.75</v>
      </c>
      <c r="T45" s="2" t="s">
        <v>944</v>
      </c>
      <c r="U45" s="2" t="s">
        <v>915</v>
      </c>
      <c r="V45" s="2" t="s">
        <v>916</v>
      </c>
      <c r="W45" s="2" t="s">
        <v>923</v>
      </c>
      <c r="X45" s="2"/>
      <c r="Y45" s="2"/>
      <c r="Z45" s="79">
        <v>100</v>
      </c>
      <c r="AA45" s="79">
        <v>100</v>
      </c>
      <c r="AB45" s="3">
        <v>64</v>
      </c>
      <c r="AC45" s="3">
        <v>4</v>
      </c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936</v>
      </c>
      <c r="E46" s="111">
        <v>45081.871053240742</v>
      </c>
      <c r="F46" s="2" t="s">
        <v>1020</v>
      </c>
      <c r="G46" s="2" t="s">
        <v>964</v>
      </c>
      <c r="H46" s="7"/>
      <c r="I46" s="7"/>
      <c r="J46" s="7"/>
      <c r="K46" s="16"/>
      <c r="L46" s="16"/>
      <c r="M46" s="79"/>
      <c r="O46" s="40" cm="1">
        <f t="array" ref="O46">ROW(Event_år_billettype_d1[#Headers])+ROWS(Event_år_billettype_d1[])-ROW()+1</f>
        <v>1</v>
      </c>
      <c r="P46" s="112" t="str" cm="1">
        <f t="array" ref="P4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6" s="2" t="s">
        <v>1013</v>
      </c>
      <c r="R46" s="75">
        <v>41993.416666666664</v>
      </c>
      <c r="S46" s="75">
        <v>41993.75</v>
      </c>
      <c r="T46" s="2" t="s">
        <v>944</v>
      </c>
      <c r="U46" s="2" t="s">
        <v>915</v>
      </c>
      <c r="V46" s="2" t="s">
        <v>916</v>
      </c>
      <c r="W46" s="2" t="s">
        <v>923</v>
      </c>
      <c r="X46" s="2"/>
      <c r="Y46" s="2"/>
      <c r="Z46" s="79">
        <v>100</v>
      </c>
      <c r="AA46" s="79">
        <v>100</v>
      </c>
      <c r="AB46" s="3">
        <v>64</v>
      </c>
      <c r="AC46" s="3">
        <v>4</v>
      </c>
      <c r="AX46" s="126" t="s">
        <v>960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936</v>
      </c>
      <c r="E47" s="111">
        <v>45081.869143518517</v>
      </c>
      <c r="F47" s="2" t="s">
        <v>1020</v>
      </c>
      <c r="G47" s="2" t="s">
        <v>964</v>
      </c>
      <c r="H47" s="7"/>
      <c r="I47" s="7">
        <v>1928</v>
      </c>
      <c r="J47" s="7"/>
      <c r="K47" s="16"/>
      <c r="L47" s="16"/>
      <c r="M47" s="79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936</v>
      </c>
      <c r="E48" s="111">
        <v>45081.865254629629</v>
      </c>
      <c r="F48" s="2" t="s">
        <v>1020</v>
      </c>
      <c r="G48" s="2" t="s">
        <v>964</v>
      </c>
      <c r="H48" s="7"/>
      <c r="I48" s="7"/>
      <c r="J48" s="7"/>
      <c r="K48" s="16"/>
      <c r="L48" s="16"/>
      <c r="M48" s="79"/>
      <c r="O48" s="126" t="s">
        <v>447</v>
      </c>
      <c r="P48" s="126"/>
      <c r="Q48" s="126"/>
      <c r="R48" s="126"/>
      <c r="S48" s="126"/>
      <c r="AX48" s="7" t="s">
        <v>0</v>
      </c>
      <c r="AY48" s="19" t="s">
        <v>42</v>
      </c>
      <c r="AZ48" t="s">
        <v>935</v>
      </c>
      <c r="BA48" t="s">
        <v>981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936</v>
      </c>
      <c r="E49" s="111">
        <v>45079.378657407404</v>
      </c>
      <c r="F49" s="2" t="s">
        <v>1019</v>
      </c>
      <c r="G49" s="2" t="s">
        <v>964</v>
      </c>
      <c r="H49" s="7"/>
      <c r="I49" s="7">
        <v>2048</v>
      </c>
      <c r="J49" s="7"/>
      <c r="K49" s="16"/>
      <c r="L49" s="16"/>
      <c r="M49" s="79"/>
      <c r="O49" s="127" t="str" cm="1">
        <f t="array" ref="O49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4 = 20 (✓)</v>
      </c>
      <c r="P49" s="127"/>
      <c r="Q49" s="127"/>
      <c r="R49" s="127"/>
      <c r="S49" s="127"/>
      <c r="AX49" s="39" cm="1">
        <f t="array" ref="AX49">ROW()-ROW(Køn_d1[#Headers])</f>
        <v>1</v>
      </c>
      <c r="AY49" s="19" t="s">
        <v>936</v>
      </c>
      <c r="AZ49" s="2" t="s">
        <v>937</v>
      </c>
      <c r="BA49" s="2" t="s">
        <v>1001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936</v>
      </c>
      <c r="E50" s="111">
        <v>45079.378657407404</v>
      </c>
      <c r="F50" s="2" t="s">
        <v>1020</v>
      </c>
      <c r="G50" s="2" t="s">
        <v>964</v>
      </c>
      <c r="H50" s="7"/>
      <c r="I50" s="7">
        <v>2048</v>
      </c>
      <c r="J50" s="7"/>
      <c r="K50" s="16"/>
      <c r="L50" s="16"/>
      <c r="M50" s="79"/>
      <c r="O50" s="7" t="s">
        <v>0</v>
      </c>
      <c r="P50" s="19" t="s">
        <v>441</v>
      </c>
      <c r="Q50" t="s">
        <v>935</v>
      </c>
      <c r="R50" t="s">
        <v>934</v>
      </c>
      <c r="S50" t="s">
        <v>981</v>
      </c>
      <c r="AX50" s="39" cm="1">
        <f t="array" ref="AX50">ROW()-ROW(Køn_d1[#Headers])</f>
        <v>2</v>
      </c>
      <c r="AY50" s="19" t="s">
        <v>938</v>
      </c>
      <c r="AZ50" s="2" t="s">
        <v>939</v>
      </c>
      <c r="BA50" s="2" t="s">
        <v>1002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936</v>
      </c>
      <c r="E51" s="111">
        <v>45079.378275462965</v>
      </c>
      <c r="F51" s="2" t="s">
        <v>1019</v>
      </c>
      <c r="G51" s="2" t="s">
        <v>964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1</v>
      </c>
      <c r="P51" s="19" t="s">
        <v>964</v>
      </c>
      <c r="Q51" s="2" t="s">
        <v>965</v>
      </c>
      <c r="R51" s="2" t="s">
        <v>970</v>
      </c>
      <c r="S51" s="2" t="s">
        <v>995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936</v>
      </c>
      <c r="E52" s="111">
        <v>45079.378275462965</v>
      </c>
      <c r="F52" s="2" t="s">
        <v>1020</v>
      </c>
      <c r="G52" s="2" t="s">
        <v>964</v>
      </c>
      <c r="H52" s="7"/>
      <c r="I52" s="7">
        <v>1784</v>
      </c>
      <c r="J52" s="7"/>
      <c r="K52" s="16"/>
      <c r="L52" s="16"/>
      <c r="M52" s="79"/>
      <c r="O52" s="40" cm="1">
        <f t="array" ref="O52">ROW()-ROW(Tilmeldingsstatus_d1[#Headers])</f>
        <v>2</v>
      </c>
      <c r="P52" s="19" t="s">
        <v>966</v>
      </c>
      <c r="Q52" s="2" t="s">
        <v>967</v>
      </c>
      <c r="R52" s="2" t="s">
        <v>954</v>
      </c>
      <c r="S52" s="2" t="s">
        <v>996</v>
      </c>
      <c r="AX52" s="126" t="s">
        <v>962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936</v>
      </c>
      <c r="E53" s="111">
        <v>45078.826504629629</v>
      </c>
      <c r="F53" s="2" t="s">
        <v>1020</v>
      </c>
      <c r="G53" s="2" t="s">
        <v>964</v>
      </c>
      <c r="H53" s="7"/>
      <c r="I53" s="7">
        <v>1794</v>
      </c>
      <c r="J53" s="7"/>
      <c r="K53" s="16"/>
      <c r="L53" s="16"/>
      <c r="M53" s="79"/>
      <c r="O53" s="40" cm="1">
        <f t="array" ref="O53">ROW()-ROW(Tilmeldingsstatus_d1[#Headers])</f>
        <v>3</v>
      </c>
      <c r="P53" s="19" t="s">
        <v>968</v>
      </c>
      <c r="Q53" s="2" t="s">
        <v>969</v>
      </c>
      <c r="R53" s="2" t="s">
        <v>954</v>
      </c>
      <c r="S53" s="2" t="s">
        <v>996</v>
      </c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936</v>
      </c>
      <c r="E54" s="111">
        <v>45078.364988425928</v>
      </c>
      <c r="F54" s="2" t="s">
        <v>1019</v>
      </c>
      <c r="G54" s="2" t="s">
        <v>964</v>
      </c>
      <c r="H54" s="7"/>
      <c r="I54" s="7">
        <v>2140</v>
      </c>
      <c r="J54" s="7"/>
      <c r="K54" s="16"/>
      <c r="L54" s="16"/>
      <c r="M54" s="79"/>
      <c r="O54" s="40" cm="1">
        <f t="array" ref="O54">ROW()-ROW(Tilmeldingsstatus_d1[#Headers])</f>
        <v>4</v>
      </c>
      <c r="P54" s="19" t="s">
        <v>1052</v>
      </c>
      <c r="Q54" s="19" t="s">
        <v>1053</v>
      </c>
      <c r="R54" s="2" t="s">
        <v>1052</v>
      </c>
      <c r="S54" s="2" t="s">
        <v>1054</v>
      </c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936</v>
      </c>
      <c r="E55" s="111">
        <v>45078.364988425928</v>
      </c>
      <c r="F55" s="2" t="s">
        <v>1020</v>
      </c>
      <c r="G55" s="2" t="s">
        <v>964</v>
      </c>
      <c r="H55" s="7"/>
      <c r="I55" s="7">
        <v>2140</v>
      </c>
      <c r="J55" s="7"/>
      <c r="K55" s="16"/>
      <c r="L55" s="16"/>
      <c r="M55" s="79"/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936</v>
      </c>
      <c r="E56" s="111">
        <v>45078.354560185187</v>
      </c>
      <c r="F56" s="2" t="s">
        <v>1020</v>
      </c>
      <c r="G56" s="2" t="s">
        <v>964</v>
      </c>
      <c r="H56" s="7"/>
      <c r="I56" s="7">
        <v>1369</v>
      </c>
      <c r="J56" s="7"/>
      <c r="K56" s="16"/>
      <c r="L56" s="16"/>
      <c r="M56" s="79"/>
      <c r="O56" s="126" t="s">
        <v>517</v>
      </c>
      <c r="P56" s="126"/>
      <c r="Q56" s="126"/>
      <c r="R56" s="126"/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936</v>
      </c>
      <c r="E57" s="111">
        <v>45076.98704861111</v>
      </c>
      <c r="F57" s="2" t="s">
        <v>1020</v>
      </c>
      <c r="G57" s="2" t="s">
        <v>964</v>
      </c>
      <c r="H57" s="7"/>
      <c r="I57" s="7">
        <v>1518</v>
      </c>
      <c r="J57" s="7"/>
      <c r="K57" s="16"/>
      <c r="L57" s="16"/>
      <c r="M57" s="79"/>
      <c r="O57" s="127" t="str" cm="1">
        <f t="array" ref="O57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7" s="127"/>
      <c r="Q57" s="127"/>
      <c r="R57" s="127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936</v>
      </c>
      <c r="E58" s="111">
        <v>45076.735439814816</v>
      </c>
      <c r="F58" s="2" t="s">
        <v>1020</v>
      </c>
      <c r="G58" s="2" t="s">
        <v>966</v>
      </c>
      <c r="H58" s="7"/>
      <c r="I58" s="7">
        <v>2253</v>
      </c>
      <c r="J58" s="7"/>
      <c r="K58" s="16"/>
      <c r="L58" s="16"/>
      <c r="M58" s="79"/>
      <c r="O58" t="s">
        <v>0</v>
      </c>
      <c r="P58" t="s">
        <v>516</v>
      </c>
      <c r="Q58" t="s">
        <v>1036</v>
      </c>
      <c r="R58" t="s">
        <v>1037</v>
      </c>
      <c r="AX58" s="126" t="s">
        <v>963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936</v>
      </c>
      <c r="E59" s="111">
        <v>45073.846250000002</v>
      </c>
      <c r="F59" s="2" t="s">
        <v>1020</v>
      </c>
      <c r="G59" s="2" t="s">
        <v>964</v>
      </c>
      <c r="H59" s="7"/>
      <c r="I59" s="7"/>
      <c r="J59" s="7"/>
      <c r="K59" s="16"/>
      <c r="L59" s="16"/>
      <c r="M59" s="79"/>
      <c r="O59" s="40" cm="1">
        <f t="array" ref="O59">ROW()-ROW(Event_d3[#Headers])</f>
        <v>1</v>
      </c>
      <c r="P59" s="24" t="str">
        <f>IF(OR(ISBLANK(Event_d3[[#This Row],[K: Sportsgren]]),ISBLANK(Event_d3[[#This Row],[K: Turnering]])),"",Event_d3[[#This Row],[K: Sportsgren]]&amp;" "&amp;Event_d3[[#This Row],[K: Turnering]])</f>
        <v>Ping Pong DM</v>
      </c>
      <c r="Q59" s="2" t="s">
        <v>944</v>
      </c>
      <c r="R59" s="2" t="s">
        <v>1038</v>
      </c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936</v>
      </c>
      <c r="E60" s="111">
        <v>45070.793541666666</v>
      </c>
      <c r="F60" s="2" t="s">
        <v>1020</v>
      </c>
      <c r="G60" s="2" t="s">
        <v>964</v>
      </c>
      <c r="H60" s="7"/>
      <c r="I60" s="7"/>
      <c r="J60" s="7"/>
      <c r="K60" s="16"/>
      <c r="L60" s="16"/>
      <c r="M60" s="79"/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936</v>
      </c>
      <c r="E61" s="111">
        <v>45070.791388888887</v>
      </c>
      <c r="F61" s="2" t="s">
        <v>1020</v>
      </c>
      <c r="G61" s="2" t="s">
        <v>964</v>
      </c>
      <c r="H61" s="7"/>
      <c r="I61" s="7">
        <v>1804</v>
      </c>
      <c r="J61" s="7"/>
      <c r="K61" s="16"/>
      <c r="L61" s="16"/>
      <c r="M61" s="79"/>
      <c r="O61" s="126" t="s">
        <v>142</v>
      </c>
      <c r="P61" s="126"/>
      <c r="Q61" s="126"/>
      <c r="R61" s="126"/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936</v>
      </c>
      <c r="E62" s="111">
        <v>45066.377488425926</v>
      </c>
      <c r="F62" s="2" t="s">
        <v>1019</v>
      </c>
      <c r="G62" s="2" t="s">
        <v>964</v>
      </c>
      <c r="H62" s="7"/>
      <c r="I62" s="7">
        <v>1019</v>
      </c>
      <c r="J62" s="7"/>
      <c r="K62" s="16"/>
      <c r="L62" s="16"/>
      <c r="M62" s="79"/>
      <c r="O62" s="127" t="str" cm="1">
        <f t="array" ref="O62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62" s="127"/>
      <c r="Q62" s="127"/>
      <c r="R62" s="127"/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936</v>
      </c>
      <c r="E63" s="111">
        <v>45066.377488425926</v>
      </c>
      <c r="F63" s="2" t="s">
        <v>1020</v>
      </c>
      <c r="G63" s="2" t="s">
        <v>964</v>
      </c>
      <c r="H63" s="7"/>
      <c r="I63" s="7">
        <v>1019</v>
      </c>
      <c r="J63" s="7"/>
      <c r="K63" s="16"/>
      <c r="L63" s="16"/>
      <c r="M63" s="79"/>
      <c r="O63" s="7" t="s">
        <v>0</v>
      </c>
      <c r="P63" s="19" t="s">
        <v>13</v>
      </c>
      <c r="Q63" t="s">
        <v>935</v>
      </c>
      <c r="R63" t="s">
        <v>981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938</v>
      </c>
      <c r="E64" s="111">
        <v>45066.370891203704</v>
      </c>
      <c r="F64" s="2" t="s">
        <v>1019</v>
      </c>
      <c r="G64" s="2" t="s">
        <v>964</v>
      </c>
      <c r="H64" s="7"/>
      <c r="I64" s="7">
        <v>936</v>
      </c>
      <c r="J64" s="7"/>
      <c r="K64" s="16"/>
      <c r="L64" s="16"/>
      <c r="M64" s="79"/>
      <c r="O64" s="40" cm="1">
        <f t="array" ref="O64">ROW()-ROW(Billettype_d2[#Headers])</f>
        <v>1</v>
      </c>
      <c r="P64" s="19" t="s">
        <v>944</v>
      </c>
      <c r="Q64" s="2" t="s">
        <v>940</v>
      </c>
      <c r="R64" s="2" t="s">
        <v>982</v>
      </c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938</v>
      </c>
      <c r="E65" s="111">
        <v>45066.370891203704</v>
      </c>
      <c r="F65" s="2" t="s">
        <v>1020</v>
      </c>
      <c r="G65" s="2" t="s">
        <v>964</v>
      </c>
      <c r="H65" s="7"/>
      <c r="I65" s="7">
        <v>936</v>
      </c>
      <c r="J65" s="7"/>
      <c r="K65" s="16"/>
      <c r="L65" s="16"/>
      <c r="M65" s="79"/>
      <c r="O65" s="40" cm="1">
        <f t="array" ref="O65">ROW()-ROW(Billettype_d2[#Headers])</f>
        <v>2</v>
      </c>
      <c r="P65" s="19" t="s">
        <v>945</v>
      </c>
      <c r="Q65" s="2" t="s">
        <v>946</v>
      </c>
      <c r="R65" s="2" t="s">
        <v>984</v>
      </c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936</v>
      </c>
      <c r="E66" s="111">
        <v>45064.864120370374</v>
      </c>
      <c r="F66" s="2" t="s">
        <v>1019</v>
      </c>
      <c r="G66" s="2" t="s">
        <v>964</v>
      </c>
      <c r="H66" s="7"/>
      <c r="I66" s="7"/>
      <c r="J66" s="7"/>
      <c r="K66" s="16"/>
      <c r="L66" s="16"/>
      <c r="M66" s="79"/>
      <c r="O66" s="40" cm="1">
        <f t="array" ref="O66">ROW()-ROW(Billettype_d2[#Headers])</f>
        <v>3</v>
      </c>
      <c r="P66" s="19" t="s">
        <v>947</v>
      </c>
      <c r="Q66" s="2" t="s">
        <v>948</v>
      </c>
      <c r="R66" s="2" t="s">
        <v>985</v>
      </c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936</v>
      </c>
      <c r="E67" s="111">
        <v>45064.864120370374</v>
      </c>
      <c r="F67" s="2" t="s">
        <v>1020</v>
      </c>
      <c r="G67" s="2" t="s">
        <v>964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936</v>
      </c>
      <c r="E68" s="111">
        <v>45064.599166666667</v>
      </c>
      <c r="F68" s="2" t="s">
        <v>1020</v>
      </c>
      <c r="G68" s="2" t="s">
        <v>964</v>
      </c>
      <c r="H68" s="7"/>
      <c r="I68" s="7">
        <v>1637</v>
      </c>
      <c r="J68" s="7"/>
      <c r="K68" s="16"/>
      <c r="L68" s="16"/>
      <c r="M68" s="79"/>
      <c r="O68" s="126" t="s">
        <v>920</v>
      </c>
      <c r="P68" s="126"/>
      <c r="Q68" s="126"/>
      <c r="R68" s="126"/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936</v>
      </c>
      <c r="E69" s="111">
        <v>45064.597337962965</v>
      </c>
      <c r="F69" s="2" t="s">
        <v>1020</v>
      </c>
      <c r="G69" s="2" t="s">
        <v>964</v>
      </c>
      <c r="H69" s="7"/>
      <c r="I69" s="7">
        <v>1484</v>
      </c>
      <c r="J69" s="7"/>
      <c r="K69" s="16"/>
      <c r="L69" s="16"/>
      <c r="M69" s="79"/>
      <c r="O69" s="127" t="str" cm="1">
        <f t="array" ref="O69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9" s="127"/>
      <c r="Q69" s="127"/>
      <c r="R69" s="127"/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936</v>
      </c>
      <c r="E70" s="111">
        <v>45064.594826388886</v>
      </c>
      <c r="F70" s="2" t="s">
        <v>1020</v>
      </c>
      <c r="G70" s="2" t="s">
        <v>964</v>
      </c>
      <c r="H70" s="7"/>
      <c r="I70" s="7">
        <v>1318</v>
      </c>
      <c r="J70" s="7"/>
      <c r="K70" s="16"/>
      <c r="L70" s="16"/>
      <c r="M70" s="79"/>
      <c r="O70" s="7" t="s">
        <v>0</v>
      </c>
      <c r="P70" s="19" t="s">
        <v>919</v>
      </c>
      <c r="Q70" t="s">
        <v>935</v>
      </c>
      <c r="R70" t="s">
        <v>981</v>
      </c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936</v>
      </c>
      <c r="E71" s="111">
        <v>45064.59443287037</v>
      </c>
      <c r="F71" s="2" t="s">
        <v>1020</v>
      </c>
      <c r="G71" s="2" t="s">
        <v>964</v>
      </c>
      <c r="H71" s="7"/>
      <c r="I71" s="7">
        <v>2416</v>
      </c>
      <c r="J71" s="7"/>
      <c r="K71" s="16"/>
      <c r="L71" s="16"/>
      <c r="M71" s="79"/>
      <c r="O71" s="40" cm="1">
        <f t="array" ref="O71">ROW()-ROW(Spilformat_d2[#Headers])</f>
        <v>1</v>
      </c>
      <c r="P71" s="19" t="s">
        <v>923</v>
      </c>
      <c r="Q71" s="2" t="s">
        <v>943</v>
      </c>
      <c r="R71" s="2" t="s">
        <v>997</v>
      </c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938</v>
      </c>
      <c r="E72" s="111">
        <v>45064.510509259257</v>
      </c>
      <c r="F72" s="2" t="s">
        <v>1020</v>
      </c>
      <c r="G72" s="2" t="s">
        <v>964</v>
      </c>
      <c r="H72" s="7"/>
      <c r="I72" s="7">
        <v>1852</v>
      </c>
      <c r="J72" s="7"/>
      <c r="K72" s="16"/>
      <c r="L72" s="16"/>
      <c r="M72" s="79"/>
      <c r="O72" s="40" cm="1">
        <f t="array" ref="O72">ROW()-ROW(Spilformat_d2[#Headers])</f>
        <v>2</v>
      </c>
      <c r="P72" s="19" t="s">
        <v>924</v>
      </c>
      <c r="Q72" s="2" t="s">
        <v>949</v>
      </c>
      <c r="R72" s="2" t="s">
        <v>998</v>
      </c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936</v>
      </c>
      <c r="E73" s="111">
        <v>45063.723447732838</v>
      </c>
      <c r="F73" s="2" t="s">
        <v>1020</v>
      </c>
      <c r="G73" s="2" t="s">
        <v>964</v>
      </c>
      <c r="H73" s="7"/>
      <c r="I73" s="7">
        <v>1830</v>
      </c>
      <c r="J73" s="7"/>
      <c r="K73" s="16"/>
      <c r="L73" s="16"/>
      <c r="M73" s="79"/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936</v>
      </c>
      <c r="E74" s="111">
        <v>45059.712314814817</v>
      </c>
      <c r="F74" s="2" t="s">
        <v>1019</v>
      </c>
      <c r="G74" s="2" t="s">
        <v>964</v>
      </c>
      <c r="H74" s="7">
        <v>4</v>
      </c>
      <c r="I74" s="7">
        <v>2594</v>
      </c>
      <c r="J74" s="7"/>
      <c r="K74" s="16"/>
      <c r="L74" s="16"/>
      <c r="M74" s="79"/>
      <c r="O74" s="126" t="s">
        <v>921</v>
      </c>
      <c r="P74" s="126"/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936</v>
      </c>
      <c r="E75" s="111">
        <v>45059.712314814817</v>
      </c>
      <c r="F75" s="2" t="s">
        <v>1020</v>
      </c>
      <c r="G75" s="2" t="s">
        <v>964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127" t="str" cm="1">
        <f t="array" ref="O75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5" s="127"/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936</v>
      </c>
      <c r="E76" s="111">
        <v>45058.786038920778</v>
      </c>
      <c r="F76" s="2" t="s">
        <v>1020</v>
      </c>
      <c r="G76" s="2" t="s">
        <v>964</v>
      </c>
      <c r="H76" s="7"/>
      <c r="I76" s="7">
        <v>1440</v>
      </c>
      <c r="J76" s="7"/>
      <c r="K76" s="16"/>
      <c r="L76" s="16"/>
      <c r="M76" s="79"/>
      <c r="O76" s="7" t="s">
        <v>0</v>
      </c>
      <c r="P76" s="19" t="s">
        <v>911</v>
      </c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936</v>
      </c>
      <c r="E77" s="111">
        <v>45054.749047403056</v>
      </c>
      <c r="F77" s="2" t="s">
        <v>1020</v>
      </c>
      <c r="G77" s="2" t="s">
        <v>964</v>
      </c>
      <c r="H77" s="7"/>
      <c r="I77" s="7">
        <v>1926</v>
      </c>
      <c r="J77" s="7"/>
      <c r="K77" s="16"/>
      <c r="L77" s="16"/>
      <c r="M77" s="79"/>
      <c r="O77" s="40" cm="1">
        <f t="array" ref="O77">ROW()-ROW(Disciplin_d2[#Headers])</f>
        <v>1</v>
      </c>
      <c r="P77" s="19" t="s">
        <v>915</v>
      </c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936</v>
      </c>
      <c r="E78" s="111">
        <v>45051.364646391317</v>
      </c>
      <c r="F78" s="2" t="s">
        <v>1019</v>
      </c>
      <c r="G78" s="2" t="s">
        <v>964</v>
      </c>
      <c r="H78" s="7"/>
      <c r="I78" s="7">
        <v>2396</v>
      </c>
      <c r="J78" s="7"/>
      <c r="K78" s="16"/>
      <c r="L78" s="16"/>
      <c r="M78" s="79"/>
      <c r="O78" s="40" cm="1">
        <f t="array" ref="O78">ROW()-ROW(Disciplin_d2[#Headers])</f>
        <v>2</v>
      </c>
      <c r="P78" s="19" t="s">
        <v>917</v>
      </c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936</v>
      </c>
      <c r="E79" s="111">
        <v>45051.364646391317</v>
      </c>
      <c r="F79" s="2" t="s">
        <v>1020</v>
      </c>
      <c r="G79" s="2" t="s">
        <v>964</v>
      </c>
      <c r="H79" s="7"/>
      <c r="I79" s="7">
        <v>2396</v>
      </c>
      <c r="J79" s="7"/>
      <c r="K79" s="16"/>
      <c r="L79" s="16"/>
      <c r="M79" s="79"/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936</v>
      </c>
      <c r="E80" s="111">
        <v>45045.827159681503</v>
      </c>
      <c r="F80" s="2" t="s">
        <v>1019</v>
      </c>
      <c r="G80" s="2" t="s">
        <v>964</v>
      </c>
      <c r="H80" s="7"/>
      <c r="I80" s="7">
        <v>1473</v>
      </c>
      <c r="J80" s="7"/>
      <c r="K80" s="16"/>
      <c r="L80" s="16"/>
      <c r="M80" s="79"/>
      <c r="O80" s="126" t="s">
        <v>922</v>
      </c>
      <c r="P80" s="126"/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936</v>
      </c>
      <c r="E81" s="111">
        <v>45045.827159681503</v>
      </c>
      <c r="F81" s="2" t="s">
        <v>1020</v>
      </c>
      <c r="G81" s="2" t="s">
        <v>964</v>
      </c>
      <c r="H81" s="7"/>
      <c r="I81" s="7">
        <v>1473</v>
      </c>
      <c r="J81" s="7"/>
      <c r="K81" s="16"/>
      <c r="L81" s="16"/>
      <c r="M81" s="79"/>
      <c r="O81" s="127" t="str" cm="1">
        <f t="array" ref="O81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81" s="127"/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936</v>
      </c>
      <c r="E82" s="111">
        <v>45045.820407066232</v>
      </c>
      <c r="F82" s="2" t="s">
        <v>1019</v>
      </c>
      <c r="G82" s="2" t="s">
        <v>964</v>
      </c>
      <c r="H82" s="7"/>
      <c r="I82" s="7">
        <v>1425</v>
      </c>
      <c r="J82" s="7"/>
      <c r="K82" s="16"/>
      <c r="L82" s="16"/>
      <c r="M82" s="79"/>
      <c r="O82" s="7" t="s">
        <v>0</v>
      </c>
      <c r="P82" s="19" t="s">
        <v>912</v>
      </c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936</v>
      </c>
      <c r="E83" s="111">
        <v>45045.820407066232</v>
      </c>
      <c r="F83" s="2" t="s">
        <v>1020</v>
      </c>
      <c r="G83" s="2" t="s">
        <v>964</v>
      </c>
      <c r="H83" s="7"/>
      <c r="I83" s="7">
        <v>1425</v>
      </c>
      <c r="J83" s="7"/>
      <c r="K83" s="16"/>
      <c r="L83" s="16"/>
      <c r="M83" s="79"/>
      <c r="O83" s="40" cm="1">
        <f t="array" ref="O83">ROW()-ROW(Række_d2[#Headers])</f>
        <v>1</v>
      </c>
      <c r="P83" s="19" t="s">
        <v>916</v>
      </c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936</v>
      </c>
      <c r="E84" s="111">
        <v>45045.817027080971</v>
      </c>
      <c r="F84" s="2" t="s">
        <v>1020</v>
      </c>
      <c r="G84" s="2" t="s">
        <v>964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  <c r="O84" s="40" cm="1">
        <f t="array" ref="O84">ROW()-ROW(Række_d2[#Headers])</f>
        <v>2</v>
      </c>
      <c r="P84" s="19" t="s">
        <v>918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936</v>
      </c>
      <c r="E85" s="111">
        <v>45031.843686254651</v>
      </c>
      <c r="F85" s="2" t="s">
        <v>1019</v>
      </c>
      <c r="G85" s="2" t="s">
        <v>964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936</v>
      </c>
      <c r="E86" s="111">
        <v>45031.843686254651</v>
      </c>
      <c r="F86" s="2" t="s">
        <v>1020</v>
      </c>
      <c r="G86" s="2" t="s">
        <v>964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936</v>
      </c>
      <c r="E87" s="111">
        <v>45031.776243421918</v>
      </c>
      <c r="F87" s="2" t="s">
        <v>1019</v>
      </c>
      <c r="G87" s="2" t="s">
        <v>966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936</v>
      </c>
      <c r="E88" s="111">
        <v>45031.776243421918</v>
      </c>
      <c r="F88" s="2" t="s">
        <v>1020</v>
      </c>
      <c r="G88" s="2" t="s">
        <v>966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936</v>
      </c>
      <c r="E89" s="111">
        <v>45027.785646686629</v>
      </c>
      <c r="F89" s="2" t="s">
        <v>1019</v>
      </c>
      <c r="G89" s="2" t="s">
        <v>964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936</v>
      </c>
      <c r="E90" s="111">
        <v>45027.785646686629</v>
      </c>
      <c r="F90" s="2" t="s">
        <v>1020</v>
      </c>
      <c r="G90" s="2" t="s">
        <v>964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936</v>
      </c>
      <c r="E91" s="111">
        <v>45027.482908555467</v>
      </c>
      <c r="F91" s="2" t="s">
        <v>1019</v>
      </c>
      <c r="G91" s="2" t="s">
        <v>964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936</v>
      </c>
      <c r="E92" s="111">
        <v>45027.482908555467</v>
      </c>
      <c r="F92" s="2" t="s">
        <v>1020</v>
      </c>
      <c r="G92" s="2" t="s">
        <v>964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936</v>
      </c>
      <c r="E93" s="111">
        <v>45023.731859013147</v>
      </c>
      <c r="F93" s="2" t="s">
        <v>1020</v>
      </c>
      <c r="G93" s="2" t="s">
        <v>964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936</v>
      </c>
      <c r="E94" s="111">
        <v>45023.729862088083</v>
      </c>
      <c r="F94" s="2" t="s">
        <v>1020</v>
      </c>
      <c r="G94" s="2" t="s">
        <v>964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936</v>
      </c>
      <c r="E95" s="111">
        <v>45023.726613491897</v>
      </c>
      <c r="F95" s="2" t="s">
        <v>1020</v>
      </c>
      <c r="G95" s="2" t="s">
        <v>964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936</v>
      </c>
      <c r="E96" s="111">
        <v>45021.399461526169</v>
      </c>
      <c r="F96" s="2" t="s">
        <v>1020</v>
      </c>
      <c r="G96" s="2" t="s">
        <v>964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936</v>
      </c>
      <c r="E97" s="111">
        <v>45020.602166261713</v>
      </c>
      <c r="F97" s="2" t="s">
        <v>1019</v>
      </c>
      <c r="G97" s="2" t="s">
        <v>966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936</v>
      </c>
      <c r="E98" s="111">
        <v>45020.363842108527</v>
      </c>
      <c r="F98" s="2" t="s">
        <v>1019</v>
      </c>
      <c r="G98" s="2" t="s">
        <v>964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936</v>
      </c>
      <c r="E99" s="111">
        <v>45020.363842108527</v>
      </c>
      <c r="F99" s="2" t="s">
        <v>1020</v>
      </c>
      <c r="G99" s="2" t="s">
        <v>964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936</v>
      </c>
      <c r="E100" s="111">
        <v>45019.367144811062</v>
      </c>
      <c r="F100" s="2" t="s">
        <v>1020</v>
      </c>
      <c r="G100" s="2" t="s">
        <v>966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936</v>
      </c>
      <c r="E101" s="111">
        <v>45019.367144811062</v>
      </c>
      <c r="F101" s="2" t="s">
        <v>1020</v>
      </c>
      <c r="G101" s="2" t="s">
        <v>966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936</v>
      </c>
      <c r="E102" s="111">
        <v>45019.3671412037</v>
      </c>
      <c r="F102" s="2" t="s">
        <v>1020</v>
      </c>
      <c r="G102" s="2" t="s">
        <v>964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936</v>
      </c>
      <c r="E103" s="111">
        <v>45018.845933259749</v>
      </c>
      <c r="F103" s="2" t="s">
        <v>1020</v>
      </c>
      <c r="G103" s="2" t="s">
        <v>964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936</v>
      </c>
      <c r="E104" s="111">
        <v>45018.814162661343</v>
      </c>
      <c r="F104" s="2" t="s">
        <v>1020</v>
      </c>
      <c r="G104" s="2" t="s">
        <v>964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936</v>
      </c>
      <c r="E105" s="111">
        <v>45010.918559758647</v>
      </c>
      <c r="F105" s="2" t="s">
        <v>1019</v>
      </c>
      <c r="G105" s="2" t="s">
        <v>964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936</v>
      </c>
      <c r="E106" s="111">
        <v>45010.918559758647</v>
      </c>
      <c r="F106" s="2" t="s">
        <v>1020</v>
      </c>
      <c r="G106" s="2" t="s">
        <v>964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936</v>
      </c>
      <c r="E107" s="111">
        <v>45001.928452294007</v>
      </c>
      <c r="F107" s="2" t="s">
        <v>1019</v>
      </c>
      <c r="G107" s="2" t="s">
        <v>966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936</v>
      </c>
      <c r="E108" s="111">
        <v>45001.928452294007</v>
      </c>
      <c r="F108" s="2" t="s">
        <v>1020</v>
      </c>
      <c r="G108" s="2" t="s">
        <v>966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936</v>
      </c>
      <c r="E109" s="111">
        <v>45000.805357324403</v>
      </c>
      <c r="F109" s="2" t="s">
        <v>1019</v>
      </c>
      <c r="G109" s="2" t="s">
        <v>964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936</v>
      </c>
      <c r="E110" s="111">
        <v>45000.805357324403</v>
      </c>
      <c r="F110" s="2" t="s">
        <v>1020</v>
      </c>
      <c r="G110" s="2" t="s">
        <v>964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936</v>
      </c>
      <c r="E111" s="111">
        <v>45000.805223392868</v>
      </c>
      <c r="F111" s="2" t="s">
        <v>1019</v>
      </c>
      <c r="G111" s="2" t="s">
        <v>964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936</v>
      </c>
      <c r="E112" s="111">
        <v>45000.805223392868</v>
      </c>
      <c r="F112" s="2" t="s">
        <v>1020</v>
      </c>
      <c r="G112" s="2" t="s">
        <v>964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936</v>
      </c>
      <c r="E113" s="111">
        <v>45000.772518363381</v>
      </c>
      <c r="F113" s="2" t="s">
        <v>1019</v>
      </c>
      <c r="G113" s="2" t="s">
        <v>964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936</v>
      </c>
      <c r="E114" s="111">
        <v>45000.772518363381</v>
      </c>
      <c r="F114" s="2" t="s">
        <v>1020</v>
      </c>
      <c r="G114" s="2" t="s">
        <v>964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936</v>
      </c>
      <c r="E115" s="111">
        <v>44730.463888888888</v>
      </c>
      <c r="F115" s="2" t="s">
        <v>1021</v>
      </c>
      <c r="G115" s="2" t="s">
        <v>964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936</v>
      </c>
      <c r="E116" s="111">
        <v>44729.473611111112</v>
      </c>
      <c r="F116" s="2" t="s">
        <v>1022</v>
      </c>
      <c r="G116" s="2" t="s">
        <v>964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936</v>
      </c>
      <c r="E117" s="111">
        <v>44728.906944444447</v>
      </c>
      <c r="F117" s="2" t="s">
        <v>1022</v>
      </c>
      <c r="G117" s="2" t="s">
        <v>964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936</v>
      </c>
      <c r="E118" s="111">
        <v>44728.859027777777</v>
      </c>
      <c r="F118" s="2" t="s">
        <v>1022</v>
      </c>
      <c r="G118" s="2" t="s">
        <v>964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936</v>
      </c>
      <c r="E119" s="111">
        <v>44728.751388888886</v>
      </c>
      <c r="F119" s="2" t="s">
        <v>1021</v>
      </c>
      <c r="G119" s="2" t="s">
        <v>964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936</v>
      </c>
      <c r="E120" s="111">
        <v>44728.737500000003</v>
      </c>
      <c r="F120" s="2" t="s">
        <v>1022</v>
      </c>
      <c r="G120" s="2" t="s">
        <v>964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936</v>
      </c>
      <c r="E121" s="111">
        <v>44728.724999999999</v>
      </c>
      <c r="F121" s="2" t="s">
        <v>1022</v>
      </c>
      <c r="G121" s="2" t="s">
        <v>964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936</v>
      </c>
      <c r="E122" s="111">
        <v>44728.695833333331</v>
      </c>
      <c r="F122" s="2" t="s">
        <v>1021</v>
      </c>
      <c r="G122" s="2" t="s">
        <v>964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936</v>
      </c>
      <c r="E123" s="111">
        <v>44728.307638888888</v>
      </c>
      <c r="F123" s="2" t="s">
        <v>1022</v>
      </c>
      <c r="G123" s="2" t="s">
        <v>964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936</v>
      </c>
      <c r="E124" s="111">
        <v>44725.526388888888</v>
      </c>
      <c r="F124" s="2" t="s">
        <v>1022</v>
      </c>
      <c r="G124" s="2" t="s">
        <v>964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936</v>
      </c>
      <c r="E125" s="111">
        <v>44723.748611111114</v>
      </c>
      <c r="F125" s="2" t="s">
        <v>1021</v>
      </c>
      <c r="G125" s="2" t="s">
        <v>964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936</v>
      </c>
      <c r="E126" s="111">
        <v>44723.748611111114</v>
      </c>
      <c r="F126" s="2" t="s">
        <v>1022</v>
      </c>
      <c r="G126" s="2" t="s">
        <v>964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936</v>
      </c>
      <c r="E127" s="111">
        <v>44722.859027777777</v>
      </c>
      <c r="F127" s="2" t="s">
        <v>1021</v>
      </c>
      <c r="G127" s="2" t="s">
        <v>964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936</v>
      </c>
      <c r="E128" s="111">
        <v>44722.859027777777</v>
      </c>
      <c r="F128" s="2" t="s">
        <v>1022</v>
      </c>
      <c r="G128" s="2" t="s">
        <v>964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936</v>
      </c>
      <c r="E129" s="111">
        <v>44722.759027777778</v>
      </c>
      <c r="F129" s="2" t="s">
        <v>1022</v>
      </c>
      <c r="G129" s="2" t="s">
        <v>966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936</v>
      </c>
      <c r="E130" s="111">
        <v>44719.868750000001</v>
      </c>
      <c r="F130" s="2" t="s">
        <v>1022</v>
      </c>
      <c r="G130" s="2" t="s">
        <v>964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936</v>
      </c>
      <c r="E131" s="111">
        <v>44717.959027777775</v>
      </c>
      <c r="F131" s="2" t="s">
        <v>1021</v>
      </c>
      <c r="G131" s="2" t="s">
        <v>964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936</v>
      </c>
      <c r="E132" s="111">
        <v>44717.959027777775</v>
      </c>
      <c r="F132" s="2" t="s">
        <v>1022</v>
      </c>
      <c r="G132" s="2" t="s">
        <v>964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936</v>
      </c>
      <c r="E133" s="111">
        <v>44717.945833333331</v>
      </c>
      <c r="F133" s="2" t="s">
        <v>1021</v>
      </c>
      <c r="G133" s="2" t="s">
        <v>964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936</v>
      </c>
      <c r="E134" s="111">
        <v>44717.945833333331</v>
      </c>
      <c r="F134" s="2" t="s">
        <v>1022</v>
      </c>
      <c r="G134" s="2" t="s">
        <v>964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936</v>
      </c>
      <c r="E135" s="111">
        <v>44717.939583333333</v>
      </c>
      <c r="F135" s="2" t="s">
        <v>1021</v>
      </c>
      <c r="G135" s="2" t="s">
        <v>966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936</v>
      </c>
      <c r="E136" s="111">
        <v>44717.939583333333</v>
      </c>
      <c r="F136" s="2" t="s">
        <v>1022</v>
      </c>
      <c r="G136" s="2" t="s">
        <v>966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936</v>
      </c>
      <c r="E137" s="111">
        <v>44717.938194444447</v>
      </c>
      <c r="F137" s="2" t="s">
        <v>1021</v>
      </c>
      <c r="G137" s="2" t="s">
        <v>964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936</v>
      </c>
      <c r="E138" s="111">
        <v>44717.938194444447</v>
      </c>
      <c r="F138" s="2" t="s">
        <v>1022</v>
      </c>
      <c r="G138" s="2" t="s">
        <v>966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936</v>
      </c>
      <c r="E139" s="111">
        <v>44717.919444444444</v>
      </c>
      <c r="F139" s="2" t="s">
        <v>1022</v>
      </c>
      <c r="G139" s="2" t="s">
        <v>964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936</v>
      </c>
      <c r="E140" s="111">
        <v>44717.879861111112</v>
      </c>
      <c r="F140" s="2" t="s">
        <v>1021</v>
      </c>
      <c r="G140" s="2" t="s">
        <v>964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936</v>
      </c>
      <c r="E141" s="111">
        <v>44717.879861111112</v>
      </c>
      <c r="F141" s="2" t="s">
        <v>1022</v>
      </c>
      <c r="G141" s="2" t="s">
        <v>964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936</v>
      </c>
      <c r="E142" s="111">
        <v>44717.878472222219</v>
      </c>
      <c r="F142" s="2" t="s">
        <v>1021</v>
      </c>
      <c r="G142" s="2" t="s">
        <v>964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936</v>
      </c>
      <c r="E143" s="111">
        <v>44717.878472222219</v>
      </c>
      <c r="F143" s="2" t="s">
        <v>1022</v>
      </c>
      <c r="G143" s="2" t="s">
        <v>964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936</v>
      </c>
      <c r="E144" s="111">
        <v>44717.869444444441</v>
      </c>
      <c r="F144" s="2" t="s">
        <v>1021</v>
      </c>
      <c r="G144" s="2" t="s">
        <v>964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936</v>
      </c>
      <c r="E145" s="111">
        <v>44717.869444444441</v>
      </c>
      <c r="F145" s="2" t="s">
        <v>1022</v>
      </c>
      <c r="G145" s="2" t="s">
        <v>964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936</v>
      </c>
      <c r="E146" s="111">
        <v>44717.861111111109</v>
      </c>
      <c r="F146" s="2" t="s">
        <v>1021</v>
      </c>
      <c r="G146" s="2" t="s">
        <v>964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936</v>
      </c>
      <c r="E147" s="111">
        <v>44717.861111111109</v>
      </c>
      <c r="F147" s="2" t="s">
        <v>1022</v>
      </c>
      <c r="G147" s="2" t="s">
        <v>964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938</v>
      </c>
      <c r="E148" s="111">
        <v>44717.824305555558</v>
      </c>
      <c r="F148" s="2" t="s">
        <v>1021</v>
      </c>
      <c r="G148" s="2" t="s">
        <v>964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938</v>
      </c>
      <c r="E149" s="111">
        <v>44717.819444444445</v>
      </c>
      <c r="F149" s="2" t="s">
        <v>1021</v>
      </c>
      <c r="G149" s="2" t="s">
        <v>964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936</v>
      </c>
      <c r="E150" s="111">
        <v>44717.660416666666</v>
      </c>
      <c r="F150" s="2" t="s">
        <v>1021</v>
      </c>
      <c r="G150" s="2" t="s">
        <v>964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936</v>
      </c>
      <c r="E151" s="111">
        <v>44717.660416666666</v>
      </c>
      <c r="F151" s="2" t="s">
        <v>1022</v>
      </c>
      <c r="G151" s="2" t="s">
        <v>964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936</v>
      </c>
      <c r="E152" s="111">
        <v>44717.536805555559</v>
      </c>
      <c r="F152" s="2" t="s">
        <v>1021</v>
      </c>
      <c r="G152" s="2" t="s">
        <v>964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936</v>
      </c>
      <c r="E153" s="111">
        <v>44716.847222222219</v>
      </c>
      <c r="F153" s="2" t="s">
        <v>1022</v>
      </c>
      <c r="G153" s="2" t="s">
        <v>964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936</v>
      </c>
      <c r="E154" s="111">
        <v>44716.84375</v>
      </c>
      <c r="F154" s="2" t="s">
        <v>1021</v>
      </c>
      <c r="G154" s="2" t="s">
        <v>964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936</v>
      </c>
      <c r="E155" s="111">
        <v>44716.84375</v>
      </c>
      <c r="F155" s="2" t="s">
        <v>1022</v>
      </c>
      <c r="G155" s="2" t="s">
        <v>964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936</v>
      </c>
      <c r="E156" s="111">
        <v>44716.841666666667</v>
      </c>
      <c r="F156" s="2" t="s">
        <v>1021</v>
      </c>
      <c r="G156" s="2" t="s">
        <v>964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936</v>
      </c>
      <c r="E157" s="111">
        <v>44716.684027777781</v>
      </c>
      <c r="F157" s="2" t="s">
        <v>1021</v>
      </c>
      <c r="G157" s="2" t="s">
        <v>964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541</v>
      </c>
      <c r="B158" s="2" t="s">
        <v>373</v>
      </c>
      <c r="C158" s="2" t="s">
        <v>78</v>
      </c>
      <c r="D158" s="2" t="s">
        <v>938</v>
      </c>
      <c r="E158" s="111">
        <v>44715.844444444447</v>
      </c>
      <c r="F158" s="2" t="s">
        <v>1021</v>
      </c>
      <c r="G158" s="2" t="s">
        <v>964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540</v>
      </c>
      <c r="B159" s="2" t="s">
        <v>374</v>
      </c>
      <c r="C159" s="2" t="s">
        <v>78</v>
      </c>
      <c r="D159" s="2" t="s">
        <v>938</v>
      </c>
      <c r="E159" s="111">
        <v>44715.844444444447</v>
      </c>
      <c r="F159" s="2" t="s">
        <v>1021</v>
      </c>
      <c r="G159" s="2" t="s">
        <v>964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936</v>
      </c>
      <c r="E160" s="111">
        <v>44715.702777777777</v>
      </c>
      <c r="F160" s="2" t="s">
        <v>1022</v>
      </c>
      <c r="G160" s="2" t="s">
        <v>964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936</v>
      </c>
      <c r="E161" s="111">
        <v>44715.603472222225</v>
      </c>
      <c r="F161" s="2" t="s">
        <v>1021</v>
      </c>
      <c r="G161" s="2" t="s">
        <v>964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936</v>
      </c>
      <c r="E162" s="111">
        <v>44715.603472222225</v>
      </c>
      <c r="F162" s="2" t="s">
        <v>1022</v>
      </c>
      <c r="G162" s="2" t="s">
        <v>964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936</v>
      </c>
      <c r="E163" s="111">
        <v>44715.602777777778</v>
      </c>
      <c r="F163" s="2" t="s">
        <v>1021</v>
      </c>
      <c r="G163" s="2" t="s">
        <v>964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936</v>
      </c>
      <c r="E164" s="111">
        <v>44715.602083333331</v>
      </c>
      <c r="F164" s="2" t="s">
        <v>1021</v>
      </c>
      <c r="G164" s="2" t="s">
        <v>964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936</v>
      </c>
      <c r="E165" s="111">
        <v>44715.602083333331</v>
      </c>
      <c r="F165" s="2" t="s">
        <v>1022</v>
      </c>
      <c r="G165" s="2" t="s">
        <v>964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936</v>
      </c>
      <c r="E166" s="111">
        <v>44713.955555555556</v>
      </c>
      <c r="F166" s="2" t="s">
        <v>1022</v>
      </c>
      <c r="G166" s="2" t="s">
        <v>966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936</v>
      </c>
      <c r="E167" s="111">
        <v>44713.90902777778</v>
      </c>
      <c r="F167" s="2" t="s">
        <v>1022</v>
      </c>
      <c r="G167" s="2" t="s">
        <v>964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936</v>
      </c>
      <c r="E168" s="111">
        <v>44713.765277777777</v>
      </c>
      <c r="F168" s="2" t="s">
        <v>1021</v>
      </c>
      <c r="G168" s="2" t="s">
        <v>964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936</v>
      </c>
      <c r="E169" s="111">
        <v>44713.765277777777</v>
      </c>
      <c r="F169" s="2" t="s">
        <v>1022</v>
      </c>
      <c r="G169" s="2" t="s">
        <v>964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936</v>
      </c>
      <c r="E170" s="111">
        <v>44713.481249999997</v>
      </c>
      <c r="F170" s="2" t="s">
        <v>1021</v>
      </c>
      <c r="G170" s="2" t="s">
        <v>964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936</v>
      </c>
      <c r="E171" s="111">
        <v>44711.988888888889</v>
      </c>
      <c r="F171" s="2" t="s">
        <v>1022</v>
      </c>
      <c r="G171" s="2" t="s">
        <v>966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938</v>
      </c>
      <c r="E172" s="111">
        <v>44710.816666666666</v>
      </c>
      <c r="F172" s="2" t="s">
        <v>1021</v>
      </c>
      <c r="G172" s="2" t="s">
        <v>964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938</v>
      </c>
      <c r="E173" s="111">
        <v>44710.638888888891</v>
      </c>
      <c r="F173" s="2" t="s">
        <v>1021</v>
      </c>
      <c r="G173" s="2" t="s">
        <v>964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936</v>
      </c>
      <c r="E174" s="111">
        <v>44709.570138888892</v>
      </c>
      <c r="F174" s="2" t="s">
        <v>1022</v>
      </c>
      <c r="G174" s="2" t="s">
        <v>966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936</v>
      </c>
      <c r="E175" s="111">
        <v>44709.567361111112</v>
      </c>
      <c r="F175" s="2" t="s">
        <v>1021</v>
      </c>
      <c r="G175" s="2" t="s">
        <v>966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936</v>
      </c>
      <c r="E176" s="111">
        <v>44708.784722222219</v>
      </c>
      <c r="F176" s="2" t="s">
        <v>1022</v>
      </c>
      <c r="G176" s="2" t="s">
        <v>964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936</v>
      </c>
      <c r="E177" s="111">
        <v>44708.69027777778</v>
      </c>
      <c r="F177" s="2" t="s">
        <v>1022</v>
      </c>
      <c r="G177" s="2" t="s">
        <v>964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936</v>
      </c>
      <c r="E178" s="111">
        <v>44708.527777777781</v>
      </c>
      <c r="F178" s="2" t="s">
        <v>1022</v>
      </c>
      <c r="G178" s="2" t="s">
        <v>964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936</v>
      </c>
      <c r="E179" s="111">
        <v>44708.524305555555</v>
      </c>
      <c r="F179" s="2" t="s">
        <v>1022</v>
      </c>
      <c r="G179" s="2" t="s">
        <v>964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936</v>
      </c>
      <c r="E180" s="111">
        <v>44708.522222222222</v>
      </c>
      <c r="F180" s="2" t="s">
        <v>1022</v>
      </c>
      <c r="G180" s="2" t="s">
        <v>964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936</v>
      </c>
      <c r="E181" s="111">
        <v>44704.757638888892</v>
      </c>
      <c r="F181" s="2" t="s">
        <v>1022</v>
      </c>
      <c r="G181" s="2" t="s">
        <v>964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936</v>
      </c>
      <c r="E182" s="111">
        <v>44702.731944444444</v>
      </c>
      <c r="F182" s="2" t="s">
        <v>1022</v>
      </c>
      <c r="G182" s="2" t="s">
        <v>964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936</v>
      </c>
      <c r="E183" s="111">
        <v>44702.537499999999</v>
      </c>
      <c r="F183" s="2" t="s">
        <v>1022</v>
      </c>
      <c r="G183" s="2" t="s">
        <v>964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936</v>
      </c>
      <c r="E184" s="111">
        <v>44701.754861111112</v>
      </c>
      <c r="F184" s="2" t="s">
        <v>1021</v>
      </c>
      <c r="G184" s="2" t="s">
        <v>964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936</v>
      </c>
      <c r="E185" s="111">
        <v>44701.754861111112</v>
      </c>
      <c r="F185" s="2" t="s">
        <v>1022</v>
      </c>
      <c r="G185" s="2" t="s">
        <v>964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936</v>
      </c>
      <c r="E186" s="111">
        <v>44701.75</v>
      </c>
      <c r="F186" s="2" t="s">
        <v>1021</v>
      </c>
      <c r="G186" s="2" t="s">
        <v>964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936</v>
      </c>
      <c r="E187" s="111">
        <v>44701.75</v>
      </c>
      <c r="F187" s="2" t="s">
        <v>1022</v>
      </c>
      <c r="G187" s="2" t="s">
        <v>964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936</v>
      </c>
      <c r="E188" s="111">
        <v>44696.911805555559</v>
      </c>
      <c r="F188" s="2" t="s">
        <v>1021</v>
      </c>
      <c r="G188" s="2" t="s">
        <v>964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936</v>
      </c>
      <c r="E189" s="111">
        <v>44696.911805555559</v>
      </c>
      <c r="F189" s="2" t="s">
        <v>1022</v>
      </c>
      <c r="G189" s="2" t="s">
        <v>964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936</v>
      </c>
      <c r="E190" s="111">
        <v>44693.757638888892</v>
      </c>
      <c r="F190" s="2" t="s">
        <v>1021</v>
      </c>
      <c r="G190" s="2" t="s">
        <v>964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936</v>
      </c>
      <c r="E191" s="111">
        <v>44691.591666666667</v>
      </c>
      <c r="F191" s="2" t="s">
        <v>1022</v>
      </c>
      <c r="G191" s="2" t="s">
        <v>964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936</v>
      </c>
      <c r="E192" s="111">
        <v>44684.895138888889</v>
      </c>
      <c r="F192" s="2" t="s">
        <v>1022</v>
      </c>
      <c r="G192" s="2" t="s">
        <v>964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936</v>
      </c>
      <c r="E193" s="111">
        <v>44684.89166666667</v>
      </c>
      <c r="F193" s="2" t="s">
        <v>1021</v>
      </c>
      <c r="G193" s="2" t="s">
        <v>964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936</v>
      </c>
      <c r="E194" s="111">
        <v>44681.845833333333</v>
      </c>
      <c r="F194" s="2" t="s">
        <v>1021</v>
      </c>
      <c r="G194" s="2" t="s">
        <v>964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936</v>
      </c>
      <c r="E195" s="111">
        <v>44681.845833333333</v>
      </c>
      <c r="F195" s="2" t="s">
        <v>1022</v>
      </c>
      <c r="G195" s="2" t="s">
        <v>964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936</v>
      </c>
      <c r="E196" s="111">
        <v>44680.863888888889</v>
      </c>
      <c r="F196" s="2" t="s">
        <v>1021</v>
      </c>
      <c r="G196" s="2" t="s">
        <v>966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936</v>
      </c>
      <c r="E197" s="111">
        <v>44680.863888888889</v>
      </c>
      <c r="F197" s="2" t="s">
        <v>1022</v>
      </c>
      <c r="G197" s="2" t="s">
        <v>966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936</v>
      </c>
      <c r="E198" s="111">
        <v>44677.94027777778</v>
      </c>
      <c r="F198" s="2" t="s">
        <v>1021</v>
      </c>
      <c r="G198" s="2" t="s">
        <v>964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936</v>
      </c>
      <c r="E199" s="111">
        <v>44677.94027777778</v>
      </c>
      <c r="F199" s="2" t="s">
        <v>1022</v>
      </c>
      <c r="G199" s="2" t="s">
        <v>964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936</v>
      </c>
      <c r="E200" s="111">
        <v>44677.732638888891</v>
      </c>
      <c r="F200" s="2" t="s">
        <v>1022</v>
      </c>
      <c r="G200" s="2" t="s">
        <v>966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936</v>
      </c>
      <c r="E201" s="111">
        <v>44676.413888888892</v>
      </c>
      <c r="F201" s="2" t="s">
        <v>1022</v>
      </c>
      <c r="G201" s="2" t="s">
        <v>964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936</v>
      </c>
      <c r="E202" s="111">
        <v>44674.414583333331</v>
      </c>
      <c r="F202" s="2" t="s">
        <v>1021</v>
      </c>
      <c r="G202" s="2" t="s">
        <v>964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936</v>
      </c>
      <c r="E203" s="111">
        <v>44674.414583333331</v>
      </c>
      <c r="F203" s="2" t="s">
        <v>1022</v>
      </c>
      <c r="G203" s="2" t="s">
        <v>964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936</v>
      </c>
      <c r="E204" s="111">
        <v>44672.62777777778</v>
      </c>
      <c r="F204" s="2" t="s">
        <v>1021</v>
      </c>
      <c r="G204" s="2" t="s">
        <v>964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936</v>
      </c>
      <c r="E205" s="111">
        <v>44672.62777777778</v>
      </c>
      <c r="F205" s="2" t="s">
        <v>1022</v>
      </c>
      <c r="G205" s="2" t="s">
        <v>964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936</v>
      </c>
      <c r="E206" s="111">
        <v>44672.620833333334</v>
      </c>
      <c r="F206" s="2" t="s">
        <v>1021</v>
      </c>
      <c r="G206" s="2" t="s">
        <v>964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936</v>
      </c>
      <c r="E207" s="111">
        <v>44672.620833333334</v>
      </c>
      <c r="F207" s="2" t="s">
        <v>1022</v>
      </c>
      <c r="G207" s="2" t="s">
        <v>964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936</v>
      </c>
      <c r="E208" s="111">
        <v>44669.447222222225</v>
      </c>
      <c r="F208" s="2" t="s">
        <v>1022</v>
      </c>
      <c r="G208" s="2" t="s">
        <v>964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936</v>
      </c>
      <c r="E209" s="111">
        <v>44669.404861111114</v>
      </c>
      <c r="F209" s="2" t="s">
        <v>1021</v>
      </c>
      <c r="G209" s="2" t="s">
        <v>964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936</v>
      </c>
      <c r="E210" s="111">
        <v>44669.404861111114</v>
      </c>
      <c r="F210" s="2" t="s">
        <v>1022</v>
      </c>
      <c r="G210" s="2" t="s">
        <v>964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936</v>
      </c>
      <c r="E211" s="111">
        <v>44668.746527777781</v>
      </c>
      <c r="F211" s="2" t="s">
        <v>1021</v>
      </c>
      <c r="G211" s="2" t="s">
        <v>964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936</v>
      </c>
      <c r="E212" s="111">
        <v>44668.746527777781</v>
      </c>
      <c r="F212" s="2" t="s">
        <v>1022</v>
      </c>
      <c r="G212" s="2" t="s">
        <v>964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936</v>
      </c>
      <c r="E213" s="111">
        <v>44668.722916666666</v>
      </c>
      <c r="F213" s="2" t="s">
        <v>1021</v>
      </c>
      <c r="G213" s="2" t="s">
        <v>964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936</v>
      </c>
      <c r="E214" s="111">
        <v>44668.5</v>
      </c>
      <c r="F214" s="2" t="s">
        <v>1021</v>
      </c>
      <c r="G214" s="2" t="s">
        <v>964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936</v>
      </c>
      <c r="E215" s="111">
        <v>44668.5</v>
      </c>
      <c r="F215" s="2" t="s">
        <v>1022</v>
      </c>
      <c r="G215" s="2" t="s">
        <v>964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936</v>
      </c>
      <c r="E216" s="111">
        <v>44537.339583333334</v>
      </c>
      <c r="F216" s="2" t="s">
        <v>1023</v>
      </c>
      <c r="G216" s="2" t="s">
        <v>964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936</v>
      </c>
      <c r="E217" s="111">
        <v>44535.942361111112</v>
      </c>
      <c r="F217" s="2" t="s">
        <v>1023</v>
      </c>
      <c r="G217" s="2" t="s">
        <v>964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936</v>
      </c>
      <c r="E218" s="111">
        <v>44527.730555555558</v>
      </c>
      <c r="F218" s="2" t="s">
        <v>1024</v>
      </c>
      <c r="G218" s="2" t="s">
        <v>966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936</v>
      </c>
      <c r="E219" s="111">
        <v>44527.730555555558</v>
      </c>
      <c r="F219" s="2" t="s">
        <v>1025</v>
      </c>
      <c r="G219" s="2" t="s">
        <v>966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936</v>
      </c>
      <c r="E220" s="111">
        <v>44527.730555555558</v>
      </c>
      <c r="F220" s="2" t="s">
        <v>1026</v>
      </c>
      <c r="G220" s="2" t="s">
        <v>964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936</v>
      </c>
      <c r="E221" s="111">
        <v>44527.730555555558</v>
      </c>
      <c r="F221" s="2" t="s">
        <v>1023</v>
      </c>
      <c r="G221" s="2" t="s">
        <v>964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936</v>
      </c>
      <c r="E222" s="111">
        <v>44526.679166666669</v>
      </c>
      <c r="F222" s="2" t="s">
        <v>1026</v>
      </c>
      <c r="G222" s="2" t="s">
        <v>964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936</v>
      </c>
      <c r="E223" s="111">
        <v>44526.679166666669</v>
      </c>
      <c r="F223" s="2" t="s">
        <v>1023</v>
      </c>
      <c r="G223" s="2" t="s">
        <v>964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936</v>
      </c>
      <c r="E224" s="111">
        <v>44526.666666666664</v>
      </c>
      <c r="F224" s="2" t="s">
        <v>1024</v>
      </c>
      <c r="G224" s="2" t="s">
        <v>966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936</v>
      </c>
      <c r="E225" s="111">
        <v>44526.666666666664</v>
      </c>
      <c r="F225" s="2" t="s">
        <v>1023</v>
      </c>
      <c r="G225" s="2" t="s">
        <v>966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936</v>
      </c>
      <c r="E226" s="111">
        <v>44525.699305555558</v>
      </c>
      <c r="F226" s="2" t="s">
        <v>1026</v>
      </c>
      <c r="G226" s="2" t="s">
        <v>964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936</v>
      </c>
      <c r="E227" s="111">
        <v>44525.699305555558</v>
      </c>
      <c r="F227" s="2" t="s">
        <v>1023</v>
      </c>
      <c r="G227" s="2" t="s">
        <v>964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936</v>
      </c>
      <c r="E228" s="111">
        <v>44523.897916666669</v>
      </c>
      <c r="F228" s="2" t="s">
        <v>1023</v>
      </c>
      <c r="G228" s="2" t="s">
        <v>966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936</v>
      </c>
      <c r="E229" s="111">
        <v>44517.490972222222</v>
      </c>
      <c r="F229" s="2" t="s">
        <v>1026</v>
      </c>
      <c r="G229" s="2" t="s">
        <v>964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936</v>
      </c>
      <c r="E230" s="111">
        <v>44517.490972222222</v>
      </c>
      <c r="F230" s="2" t="s">
        <v>1023</v>
      </c>
      <c r="G230" s="2" t="s">
        <v>964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936</v>
      </c>
      <c r="E231" s="111">
        <v>44517.488194444442</v>
      </c>
      <c r="F231" s="2" t="s">
        <v>1026</v>
      </c>
      <c r="G231" s="2" t="s">
        <v>964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936</v>
      </c>
      <c r="E232" s="111">
        <v>44517.488194444442</v>
      </c>
      <c r="F232" s="2" t="s">
        <v>1023</v>
      </c>
      <c r="G232" s="2" t="s">
        <v>964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938</v>
      </c>
      <c r="E233" s="111">
        <v>44516.886111111111</v>
      </c>
      <c r="F233" s="2" t="s">
        <v>1026</v>
      </c>
      <c r="G233" s="2" t="s">
        <v>964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938</v>
      </c>
      <c r="E234" s="111">
        <v>44516.886111111111</v>
      </c>
      <c r="F234" s="2" t="s">
        <v>1023</v>
      </c>
      <c r="G234" s="2" t="s">
        <v>964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936</v>
      </c>
      <c r="E235" s="111">
        <v>44514.676388888889</v>
      </c>
      <c r="F235" s="2" t="s">
        <v>1024</v>
      </c>
      <c r="G235" s="2" t="s">
        <v>966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936</v>
      </c>
      <c r="E236" s="111">
        <v>44514.676388888889</v>
      </c>
      <c r="F236" s="2" t="s">
        <v>1025</v>
      </c>
      <c r="G236" s="2" t="s">
        <v>966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936</v>
      </c>
      <c r="E237" s="111">
        <v>44514.676388888889</v>
      </c>
      <c r="F237" s="2" t="s">
        <v>1026</v>
      </c>
      <c r="G237" s="2" t="s">
        <v>966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936</v>
      </c>
      <c r="E238" s="111">
        <v>44514.676388888889</v>
      </c>
      <c r="F238" s="2" t="s">
        <v>1023</v>
      </c>
      <c r="G238" s="2" t="s">
        <v>966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936</v>
      </c>
      <c r="E239" s="111">
        <v>44510.788888888892</v>
      </c>
      <c r="F239" s="2" t="s">
        <v>1023</v>
      </c>
      <c r="G239" s="2" t="s">
        <v>964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938</v>
      </c>
      <c r="E240" s="111">
        <v>44510.786805555559</v>
      </c>
      <c r="F240" s="2" t="s">
        <v>1023</v>
      </c>
      <c r="G240" s="2" t="s">
        <v>964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938</v>
      </c>
      <c r="E241" s="111">
        <v>44510.574305555558</v>
      </c>
      <c r="F241" s="2" t="s">
        <v>1023</v>
      </c>
      <c r="G241" s="2" t="s">
        <v>964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936</v>
      </c>
      <c r="E242" s="111">
        <v>44509.910416666666</v>
      </c>
      <c r="F242" s="2" t="s">
        <v>1024</v>
      </c>
      <c r="G242" s="2" t="s">
        <v>966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936</v>
      </c>
      <c r="E243" s="111">
        <v>44509.910416666666</v>
      </c>
      <c r="F243" s="2" t="s">
        <v>1025</v>
      </c>
      <c r="G243" s="2" t="s">
        <v>964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936</v>
      </c>
      <c r="E244" s="111">
        <v>44509.910416666666</v>
      </c>
      <c r="F244" s="2" t="s">
        <v>1023</v>
      </c>
      <c r="G244" s="2" t="s">
        <v>964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936</v>
      </c>
      <c r="E245" s="111">
        <v>44509.888194444444</v>
      </c>
      <c r="F245" s="2" t="s">
        <v>1024</v>
      </c>
      <c r="G245" s="2" t="s">
        <v>966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936</v>
      </c>
      <c r="E246" s="111">
        <v>44509.888194444444</v>
      </c>
      <c r="F246" s="2" t="s">
        <v>1025</v>
      </c>
      <c r="G246" s="2" t="s">
        <v>964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936</v>
      </c>
      <c r="E247" s="111">
        <v>44509.888194444444</v>
      </c>
      <c r="F247" s="2" t="s">
        <v>1026</v>
      </c>
      <c r="G247" s="2" t="s">
        <v>964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936</v>
      </c>
      <c r="E248" s="111">
        <v>44509.888194444444</v>
      </c>
      <c r="F248" s="2" t="s">
        <v>1023</v>
      </c>
      <c r="G248" s="2" t="s">
        <v>964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936</v>
      </c>
      <c r="E249" s="111">
        <v>44505.520138888889</v>
      </c>
      <c r="F249" s="2" t="s">
        <v>1024</v>
      </c>
      <c r="G249" s="2" t="s">
        <v>966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936</v>
      </c>
      <c r="E250" s="111">
        <v>44505.520138888889</v>
      </c>
      <c r="F250" s="2" t="s">
        <v>1025</v>
      </c>
      <c r="G250" s="2" t="s">
        <v>966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936</v>
      </c>
      <c r="E251" s="111">
        <v>44505.520138888889</v>
      </c>
      <c r="F251" s="2" t="s">
        <v>1026</v>
      </c>
      <c r="G251" s="2" t="s">
        <v>966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936</v>
      </c>
      <c r="E252" s="111">
        <v>44505.520138888889</v>
      </c>
      <c r="F252" s="2" t="s">
        <v>1023</v>
      </c>
      <c r="G252" s="2" t="s">
        <v>966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936</v>
      </c>
      <c r="E253" s="111">
        <v>44505.517361111109</v>
      </c>
      <c r="F253" s="2" t="s">
        <v>1024</v>
      </c>
      <c r="G253" s="2" t="s">
        <v>966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936</v>
      </c>
      <c r="E254" s="111">
        <v>44505.517361111109</v>
      </c>
      <c r="F254" s="2" t="s">
        <v>1025</v>
      </c>
      <c r="G254" s="2" t="s">
        <v>966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936</v>
      </c>
      <c r="E255" s="111">
        <v>44505.517361111109</v>
      </c>
      <c r="F255" s="2" t="s">
        <v>1026</v>
      </c>
      <c r="G255" s="2" t="s">
        <v>964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936</v>
      </c>
      <c r="E256" s="111">
        <v>44505.517361111109</v>
      </c>
      <c r="F256" s="2" t="s">
        <v>1023</v>
      </c>
      <c r="G256" s="2" t="s">
        <v>964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938</v>
      </c>
      <c r="E257" s="111">
        <v>44504.853472222225</v>
      </c>
      <c r="F257" s="2" t="s">
        <v>1024</v>
      </c>
      <c r="G257" s="2" t="s">
        <v>966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938</v>
      </c>
      <c r="E258" s="111">
        <v>44504.853472222225</v>
      </c>
      <c r="F258" s="2" t="s">
        <v>1025</v>
      </c>
      <c r="G258" s="2" t="s">
        <v>964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938</v>
      </c>
      <c r="E259" s="111">
        <v>44504.853472222225</v>
      </c>
      <c r="F259" s="2" t="s">
        <v>1027</v>
      </c>
      <c r="G259" s="2" t="s">
        <v>964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938</v>
      </c>
      <c r="E260" s="111">
        <v>44504.853472222225</v>
      </c>
      <c r="F260" s="2" t="s">
        <v>1023</v>
      </c>
      <c r="G260" s="2" t="s">
        <v>964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936</v>
      </c>
      <c r="E261" s="111">
        <v>44503.481249999997</v>
      </c>
      <c r="F261" s="2" t="s">
        <v>1027</v>
      </c>
      <c r="G261" s="2" t="s">
        <v>964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936</v>
      </c>
      <c r="E262" s="111">
        <v>44503.481249999997</v>
      </c>
      <c r="F262" s="2" t="s">
        <v>1023</v>
      </c>
      <c r="G262" s="2" t="s">
        <v>964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936</v>
      </c>
      <c r="E263" s="111">
        <v>44485.552777777775</v>
      </c>
      <c r="F263" s="2" t="s">
        <v>1024</v>
      </c>
      <c r="G263" s="2" t="s">
        <v>966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936</v>
      </c>
      <c r="E264" s="111">
        <v>44485.552777777775</v>
      </c>
      <c r="F264" s="2" t="s">
        <v>1025</v>
      </c>
      <c r="G264" s="2" t="s">
        <v>964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936</v>
      </c>
      <c r="E265" s="111">
        <v>44485.552777777775</v>
      </c>
      <c r="F265" s="2" t="s">
        <v>1026</v>
      </c>
      <c r="G265" s="2" t="s">
        <v>964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936</v>
      </c>
      <c r="E266" s="111">
        <v>44485.552777777775</v>
      </c>
      <c r="F266" s="2" t="s">
        <v>1023</v>
      </c>
      <c r="G266" s="2" t="s">
        <v>964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936</v>
      </c>
      <c r="E267" s="111">
        <v>44485.464583333334</v>
      </c>
      <c r="F267" s="2" t="s">
        <v>1024</v>
      </c>
      <c r="G267" s="2" t="s">
        <v>966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936</v>
      </c>
      <c r="E268" s="111">
        <v>44485.464583333334</v>
      </c>
      <c r="F268" s="2" t="s">
        <v>1025</v>
      </c>
      <c r="G268" s="2" t="s">
        <v>964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936</v>
      </c>
      <c r="E269" s="111">
        <v>44485.464583333334</v>
      </c>
      <c r="F269" s="2" t="s">
        <v>1028</v>
      </c>
      <c r="G269" s="2" t="s">
        <v>964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936</v>
      </c>
      <c r="E270" s="111">
        <v>44485.464583333334</v>
      </c>
      <c r="F270" s="2" t="s">
        <v>1023</v>
      </c>
      <c r="G270" s="2" t="s">
        <v>964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936</v>
      </c>
      <c r="E271" s="111">
        <v>44462.901388888888</v>
      </c>
      <c r="F271" s="2" t="s">
        <v>1023</v>
      </c>
      <c r="G271" s="2" t="s">
        <v>966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936</v>
      </c>
      <c r="E272" s="111">
        <v>44462.900694444441</v>
      </c>
      <c r="F272" s="2" t="s">
        <v>1024</v>
      </c>
      <c r="G272" s="2" t="s">
        <v>966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936</v>
      </c>
      <c r="E273" s="111">
        <v>44462.900694444441</v>
      </c>
      <c r="F273" s="2" t="s">
        <v>1025</v>
      </c>
      <c r="G273" s="2" t="s">
        <v>964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936</v>
      </c>
      <c r="E274" s="111">
        <v>44462.900694444441</v>
      </c>
      <c r="F274" s="2" t="s">
        <v>1029</v>
      </c>
      <c r="G274" s="2" t="s">
        <v>964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936</v>
      </c>
      <c r="E275" s="111">
        <v>44462.900694444441</v>
      </c>
      <c r="F275" s="2" t="s">
        <v>1023</v>
      </c>
      <c r="G275" s="2" t="s">
        <v>964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936</v>
      </c>
      <c r="E276" s="111">
        <v>44462.509722222225</v>
      </c>
      <c r="F276" s="2" t="s">
        <v>1023</v>
      </c>
      <c r="G276" s="2" t="s">
        <v>964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936</v>
      </c>
      <c r="E277" s="111">
        <v>44462.421527777777</v>
      </c>
      <c r="F277" s="2" t="s">
        <v>1024</v>
      </c>
      <c r="G277" s="2" t="s">
        <v>966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936</v>
      </c>
      <c r="E278" s="111">
        <v>44462.421527777777</v>
      </c>
      <c r="F278" s="2" t="s">
        <v>1025</v>
      </c>
      <c r="G278" s="2" t="s">
        <v>964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936</v>
      </c>
      <c r="E279" s="111">
        <v>44462.421527777777</v>
      </c>
      <c r="F279" s="2" t="s">
        <v>1026</v>
      </c>
      <c r="G279" s="2" t="s">
        <v>964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936</v>
      </c>
      <c r="E280" s="111">
        <v>44462.421527777777</v>
      </c>
      <c r="F280" s="2" t="s">
        <v>1023</v>
      </c>
      <c r="G280" s="2" t="s">
        <v>964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/>
      <c r="B281" s="2"/>
      <c r="C281" s="2"/>
      <c r="D281" s="2"/>
      <c r="E281" s="111">
        <v>43831</v>
      </c>
      <c r="F281" s="2" t="s">
        <v>1056</v>
      </c>
      <c r="G281" s="2" t="s">
        <v>1052</v>
      </c>
      <c r="H281" s="7"/>
      <c r="I281" s="7"/>
      <c r="J281" s="7"/>
      <c r="K281" s="16"/>
      <c r="L281" s="16"/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936</v>
      </c>
      <c r="E282" s="111">
        <v>43466</v>
      </c>
      <c r="F282" s="2" t="s">
        <v>1030</v>
      </c>
      <c r="G282" s="2" t="s">
        <v>964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936</v>
      </c>
      <c r="E283" s="111">
        <v>43466</v>
      </c>
      <c r="F283" s="2" t="s">
        <v>1030</v>
      </c>
      <c r="G283" s="2" t="s">
        <v>964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936</v>
      </c>
      <c r="E284" s="111">
        <v>43466</v>
      </c>
      <c r="F284" s="2" t="s">
        <v>1030</v>
      </c>
      <c r="G284" s="2" t="s">
        <v>964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936</v>
      </c>
      <c r="E285" s="111">
        <v>43466</v>
      </c>
      <c r="F285" s="2" t="s">
        <v>1030</v>
      </c>
      <c r="G285" s="2" t="s">
        <v>964</v>
      </c>
      <c r="H285" s="7"/>
      <c r="I285" s="7">
        <v>2448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583</v>
      </c>
      <c r="B286" s="2" t="s">
        <v>582</v>
      </c>
      <c r="C286" s="2" t="s">
        <v>290</v>
      </c>
      <c r="D286" s="2" t="s">
        <v>936</v>
      </c>
      <c r="E286" s="111">
        <v>43101</v>
      </c>
      <c r="F286" s="2" t="s">
        <v>1031</v>
      </c>
      <c r="G286" s="2" t="s">
        <v>964</v>
      </c>
      <c r="H286" s="7"/>
      <c r="I286" s="7">
        <v>2470</v>
      </c>
      <c r="J286" s="7"/>
      <c r="K286" s="16" t="s">
        <v>560</v>
      </c>
      <c r="L286" s="16" t="s">
        <v>586</v>
      </c>
      <c r="M286" s="79"/>
    </row>
    <row r="287" spans="1:13" x14ac:dyDescent="0.3">
      <c r="A287" s="2" t="s">
        <v>94</v>
      </c>
      <c r="B287" s="2" t="s">
        <v>375</v>
      </c>
      <c r="C287" s="2" t="s">
        <v>41</v>
      </c>
      <c r="D287" s="2" t="s">
        <v>936</v>
      </c>
      <c r="E287" s="111">
        <v>43101</v>
      </c>
      <c r="F287" s="2" t="s">
        <v>1031</v>
      </c>
      <c r="G287" s="2" t="s">
        <v>964</v>
      </c>
      <c r="H287" s="7"/>
      <c r="I287" s="7">
        <v>2364</v>
      </c>
      <c r="J287" s="7"/>
      <c r="K287" s="16" t="s">
        <v>560</v>
      </c>
      <c r="L287" s="16" t="s">
        <v>588</v>
      </c>
      <c r="M287" s="79"/>
    </row>
    <row r="288" spans="1:13" x14ac:dyDescent="0.3">
      <c r="A288" s="2" t="s">
        <v>121</v>
      </c>
      <c r="B288" s="2" t="s">
        <v>21</v>
      </c>
      <c r="C288" s="2" t="s">
        <v>41</v>
      </c>
      <c r="D288" s="2" t="s">
        <v>936</v>
      </c>
      <c r="E288" s="111">
        <v>43101</v>
      </c>
      <c r="F288" s="2" t="s">
        <v>1031</v>
      </c>
      <c r="G288" s="2" t="s">
        <v>964</v>
      </c>
      <c r="H288" s="7"/>
      <c r="I288" s="7">
        <v>2460</v>
      </c>
      <c r="J288" s="7"/>
      <c r="K288" s="16" t="s">
        <v>560</v>
      </c>
      <c r="L288" s="16" t="s">
        <v>585</v>
      </c>
      <c r="M288" s="79"/>
    </row>
    <row r="289" spans="1:13" x14ac:dyDescent="0.3">
      <c r="A289" s="2" t="s">
        <v>103</v>
      </c>
      <c r="B289" s="2" t="s">
        <v>568</v>
      </c>
      <c r="C289" s="2" t="s">
        <v>7</v>
      </c>
      <c r="D289" s="2" t="s">
        <v>936</v>
      </c>
      <c r="E289" s="111">
        <v>43101</v>
      </c>
      <c r="F289" s="2" t="s">
        <v>1031</v>
      </c>
      <c r="G289" s="2" t="s">
        <v>964</v>
      </c>
      <c r="H289" s="7"/>
      <c r="I289" s="7">
        <v>2563</v>
      </c>
      <c r="J289" s="7"/>
      <c r="K289" s="16" t="s">
        <v>560</v>
      </c>
      <c r="L289" s="16" t="s">
        <v>587</v>
      </c>
      <c r="M289" s="79"/>
    </row>
    <row r="290" spans="1:13" x14ac:dyDescent="0.3">
      <c r="A290" s="2" t="s">
        <v>327</v>
      </c>
      <c r="B290" s="2" t="s">
        <v>328</v>
      </c>
      <c r="C290" s="2" t="s">
        <v>337</v>
      </c>
      <c r="D290" s="2" t="s">
        <v>936</v>
      </c>
      <c r="E290" s="111">
        <v>43101</v>
      </c>
      <c r="F290" s="2" t="s">
        <v>1031</v>
      </c>
      <c r="G290" s="2" t="s">
        <v>964</v>
      </c>
      <c r="H290" s="7"/>
      <c r="I290" s="7">
        <v>2726</v>
      </c>
      <c r="J290" s="7"/>
      <c r="K290" s="16"/>
      <c r="L290" s="16"/>
      <c r="M290" s="79"/>
    </row>
    <row r="291" spans="1:13" x14ac:dyDescent="0.3">
      <c r="A291" s="2" t="s">
        <v>239</v>
      </c>
      <c r="B291" s="2" t="s">
        <v>240</v>
      </c>
      <c r="C291" s="2" t="s">
        <v>41</v>
      </c>
      <c r="D291" s="2" t="s">
        <v>936</v>
      </c>
      <c r="E291" s="111">
        <v>42736</v>
      </c>
      <c r="F291" s="2" t="s">
        <v>1032</v>
      </c>
      <c r="G291" s="2" t="s">
        <v>964</v>
      </c>
      <c r="H291" s="7"/>
      <c r="I291" s="7">
        <v>2318</v>
      </c>
      <c r="J291" s="7"/>
      <c r="K291" s="16" t="s">
        <v>560</v>
      </c>
      <c r="L291" s="16" t="s">
        <v>587</v>
      </c>
      <c r="M291" s="79"/>
    </row>
    <row r="292" spans="1:13" x14ac:dyDescent="0.3">
      <c r="A292" s="2" t="s">
        <v>94</v>
      </c>
      <c r="B292" s="2" t="s">
        <v>375</v>
      </c>
      <c r="C292" s="2" t="s">
        <v>41</v>
      </c>
      <c r="D292" s="2" t="s">
        <v>936</v>
      </c>
      <c r="E292" s="111">
        <v>42736</v>
      </c>
      <c r="F292" s="2" t="s">
        <v>1032</v>
      </c>
      <c r="G292" s="2" t="s">
        <v>964</v>
      </c>
      <c r="H292" s="7"/>
      <c r="I292" s="7">
        <v>2338</v>
      </c>
      <c r="J292" s="7"/>
      <c r="K292" s="16" t="s">
        <v>560</v>
      </c>
      <c r="L292" s="16" t="s">
        <v>588</v>
      </c>
      <c r="M292" s="79"/>
    </row>
    <row r="293" spans="1:13" x14ac:dyDescent="0.3">
      <c r="A293" s="2" t="s">
        <v>121</v>
      </c>
      <c r="B293" s="2" t="s">
        <v>21</v>
      </c>
      <c r="C293" s="2" t="s">
        <v>41</v>
      </c>
      <c r="D293" s="2" t="s">
        <v>936</v>
      </c>
      <c r="E293" s="111">
        <v>42736</v>
      </c>
      <c r="F293" s="2" t="s">
        <v>1032</v>
      </c>
      <c r="G293" s="2" t="s">
        <v>964</v>
      </c>
      <c r="H293" s="7"/>
      <c r="I293" s="7">
        <v>2442</v>
      </c>
      <c r="J293" s="7"/>
      <c r="K293" s="16" t="s">
        <v>560</v>
      </c>
      <c r="L293" s="16" t="s">
        <v>585</v>
      </c>
      <c r="M293" s="79"/>
    </row>
    <row r="294" spans="1:13" x14ac:dyDescent="0.3">
      <c r="A294" s="2" t="s">
        <v>411</v>
      </c>
      <c r="B294" s="2" t="s">
        <v>412</v>
      </c>
      <c r="C294" s="2" t="s">
        <v>9</v>
      </c>
      <c r="D294" s="2" t="s">
        <v>936</v>
      </c>
      <c r="E294" s="111">
        <v>42736</v>
      </c>
      <c r="F294" s="2" t="s">
        <v>1032</v>
      </c>
      <c r="G294" s="2" t="s">
        <v>964</v>
      </c>
      <c r="H294" s="7"/>
      <c r="I294" s="7">
        <v>2291</v>
      </c>
      <c r="J294" s="7"/>
      <c r="K294" s="16" t="s">
        <v>560</v>
      </c>
      <c r="L294" s="16" t="s">
        <v>586</v>
      </c>
      <c r="M294" s="79"/>
    </row>
    <row r="295" spans="1:13" x14ac:dyDescent="0.3">
      <c r="A295" s="2" t="s">
        <v>575</v>
      </c>
      <c r="B295" s="2" t="s">
        <v>576</v>
      </c>
      <c r="C295" s="2" t="s">
        <v>290</v>
      </c>
      <c r="D295" s="2" t="s">
        <v>936</v>
      </c>
      <c r="E295" s="111">
        <v>42370</v>
      </c>
      <c r="F295" s="2" t="s">
        <v>1033</v>
      </c>
      <c r="G295" s="2" t="s">
        <v>964</v>
      </c>
      <c r="H295" s="7"/>
      <c r="I295" s="7">
        <v>2356</v>
      </c>
      <c r="J295" s="7"/>
      <c r="K295" s="16" t="s">
        <v>560</v>
      </c>
      <c r="L295" s="16" t="s">
        <v>586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936</v>
      </c>
      <c r="E296" s="111">
        <v>42370</v>
      </c>
      <c r="F296" s="2" t="s">
        <v>1033</v>
      </c>
      <c r="G296" s="2" t="s">
        <v>964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94</v>
      </c>
      <c r="B297" s="2" t="s">
        <v>375</v>
      </c>
      <c r="C297" s="2" t="s">
        <v>41</v>
      </c>
      <c r="D297" s="2" t="s">
        <v>936</v>
      </c>
      <c r="E297" s="111">
        <v>42370</v>
      </c>
      <c r="F297" s="2" t="s">
        <v>1033</v>
      </c>
      <c r="G297" s="2" t="s">
        <v>964</v>
      </c>
      <c r="H297" s="7"/>
      <c r="I297" s="7">
        <v>2383</v>
      </c>
      <c r="J297" s="7"/>
      <c r="K297" s="16" t="s">
        <v>560</v>
      </c>
      <c r="L297" s="16" t="s">
        <v>588</v>
      </c>
      <c r="M297" s="79"/>
    </row>
    <row r="298" spans="1:13" x14ac:dyDescent="0.3">
      <c r="A298" s="2" t="s">
        <v>121</v>
      </c>
      <c r="B298" s="2" t="s">
        <v>21</v>
      </c>
      <c r="C298" s="2" t="s">
        <v>41</v>
      </c>
      <c r="D298" s="2" t="s">
        <v>936</v>
      </c>
      <c r="E298" s="111">
        <v>42370</v>
      </c>
      <c r="F298" s="2" t="s">
        <v>1033</v>
      </c>
      <c r="G298" s="2" t="s">
        <v>964</v>
      </c>
      <c r="H298" s="7"/>
      <c r="I298" s="7">
        <v>2414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252</v>
      </c>
      <c r="B299" s="2" t="s">
        <v>395</v>
      </c>
      <c r="C299" s="2" t="s">
        <v>41</v>
      </c>
      <c r="D299" s="2" t="s">
        <v>936</v>
      </c>
      <c r="E299" s="111">
        <v>42005</v>
      </c>
      <c r="F299" s="2" t="s">
        <v>1034</v>
      </c>
      <c r="G299" s="2" t="s">
        <v>964</v>
      </c>
      <c r="H299" s="7"/>
      <c r="I299" s="7">
        <v>2116</v>
      </c>
      <c r="J299" s="7"/>
      <c r="K299" s="16" t="s">
        <v>560</v>
      </c>
      <c r="L299" s="16" t="s">
        <v>587</v>
      </c>
      <c r="M299" s="79"/>
    </row>
    <row r="300" spans="1:13" x14ac:dyDescent="0.3">
      <c r="A300" s="2" t="s">
        <v>94</v>
      </c>
      <c r="B300" s="2" t="s">
        <v>375</v>
      </c>
      <c r="C300" s="2" t="s">
        <v>41</v>
      </c>
      <c r="D300" s="2" t="s">
        <v>936</v>
      </c>
      <c r="E300" s="111">
        <v>42005</v>
      </c>
      <c r="F300" s="2" t="s">
        <v>1034</v>
      </c>
      <c r="G300" s="2" t="s">
        <v>964</v>
      </c>
      <c r="H300" s="7"/>
      <c r="I300" s="7">
        <v>2399</v>
      </c>
      <c r="J300" s="7"/>
      <c r="K300" s="16" t="s">
        <v>560</v>
      </c>
      <c r="L300" s="16" t="s">
        <v>585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936</v>
      </c>
      <c r="E301" s="111">
        <v>42005</v>
      </c>
      <c r="F301" s="2" t="s">
        <v>1034</v>
      </c>
      <c r="G301" s="2" t="s">
        <v>964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103</v>
      </c>
      <c r="B302" s="2" t="s">
        <v>568</v>
      </c>
      <c r="C302" s="2" t="s">
        <v>11</v>
      </c>
      <c r="D302" s="2" t="s">
        <v>936</v>
      </c>
      <c r="E302" s="111">
        <v>42005</v>
      </c>
      <c r="F302" s="2" t="s">
        <v>1034</v>
      </c>
      <c r="G302" s="2" t="s">
        <v>964</v>
      </c>
      <c r="H302" s="7"/>
      <c r="I302" s="7">
        <v>2615</v>
      </c>
      <c r="J302" s="7"/>
      <c r="K302" s="16" t="s">
        <v>560</v>
      </c>
      <c r="L302" s="16" t="s">
        <v>588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936</v>
      </c>
      <c r="E303" s="111">
        <v>41640</v>
      </c>
      <c r="F303" s="2" t="s">
        <v>1035</v>
      </c>
      <c r="G303" s="2" t="s">
        <v>964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  <row r="304" spans="1:13" x14ac:dyDescent="0.3">
      <c r="A304" s="2" t="s">
        <v>570</v>
      </c>
      <c r="B304" s="2" t="s">
        <v>569</v>
      </c>
      <c r="C304" s="2" t="s">
        <v>11</v>
      </c>
      <c r="D304" s="2" t="s">
        <v>936</v>
      </c>
      <c r="E304" s="111">
        <v>41640</v>
      </c>
      <c r="F304" s="2" t="s">
        <v>1035</v>
      </c>
      <c r="G304" s="2" t="s">
        <v>964</v>
      </c>
      <c r="H304" s="7"/>
      <c r="I304" s="7">
        <v>2667</v>
      </c>
      <c r="J304" s="7"/>
      <c r="K304" s="16" t="s">
        <v>560</v>
      </c>
      <c r="L304" s="16" t="s">
        <v>585</v>
      </c>
      <c r="M304" s="79"/>
    </row>
  </sheetData>
  <sheetProtection selectLockedCells="1" autoFilter="0"/>
  <mergeCells count="47">
    <mergeCell ref="CA3:CB3"/>
    <mergeCell ref="O18:AB18"/>
    <mergeCell ref="O19:AB19"/>
    <mergeCell ref="O61:R61"/>
    <mergeCell ref="O48:S48"/>
    <mergeCell ref="O49:S49"/>
    <mergeCell ref="BV3:BY3"/>
    <mergeCell ref="BV4:BY4"/>
    <mergeCell ref="AX3:BC3"/>
    <mergeCell ref="AX4:BC4"/>
    <mergeCell ref="O56:R56"/>
    <mergeCell ref="O57:R57"/>
    <mergeCell ref="AU3:AV3"/>
    <mergeCell ref="AU4:AV4"/>
    <mergeCell ref="BL4:BO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AX71:AY71"/>
    <mergeCell ref="O80:P80"/>
    <mergeCell ref="O81:P81"/>
    <mergeCell ref="O75:P75"/>
    <mergeCell ref="O74:P74"/>
    <mergeCell ref="A3:B3"/>
    <mergeCell ref="A4:B4"/>
    <mergeCell ref="O3:AD3"/>
    <mergeCell ref="O4:AD4"/>
    <mergeCell ref="AX70:AY70"/>
    <mergeCell ref="AX58:AY58"/>
    <mergeCell ref="AP3:AS3"/>
    <mergeCell ref="AP4:AS4"/>
    <mergeCell ref="O68:R68"/>
    <mergeCell ref="O69:R69"/>
    <mergeCell ref="O62:R62"/>
  </mergeCells>
  <phoneticPr fontId="18" type="noConversion"/>
  <dataValidations count="25">
    <dataValidation type="whole" operator="greaterThan" allowBlank="1" showInputMessage="1" showErrorMessage="1" sqref="J284:J300 J111:J282 X6:X16 I6:I30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R6:T16 R21:S41 E62:E304" xr:uid="{995515D0-D0FA-4310-9DEF-89E55AC8612E}">
      <formula1>1</formula1>
    </dataValidation>
    <dataValidation type="whole" operator="greaterThanOrEqual" allowBlank="1" showInputMessage="1" showErrorMessage="1" sqref="AH6:AH7 AG6 Z21:AA46 M6:M304" xr:uid="{C02E790C-FCF6-4E20-873C-7EA8BE773038}">
      <formula1>0</formula1>
    </dataValidation>
    <dataValidation type="list" allowBlank="1" showInputMessage="1" showErrorMessage="1" sqref="R6:T16 R21:S41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operator="greaterThanOrEqual" allowBlank="1" showInputMessage="1" showErrorMessage="1" sqref="BR6:BS8 BM6:BO7 AG7 AZ6:AZ44 BF6:BI12" xr:uid="{D4003BAB-F351-4161-BD4F-5CF9670F22C2}"/>
    <dataValidation type="decimal" operator="greaterThan" allowBlank="1" showInputMessage="1" showErrorMessage="1" sqref="AB21:AB46" xr:uid="{9DD8EDCF-078E-43AF-BD35-F30C55EDB260}">
      <formula1>0</formula1>
    </dataValidation>
    <dataValidation operator="greaterThan" allowBlank="1" showInputMessage="1" showErrorMessage="1" sqref="P21:P46" xr:uid="{D4E293F3-5925-423A-B7E6-C7A870A088CC}"/>
    <dataValidation type="list" allowBlank="1" showInputMessage="1" showErrorMessage="1" sqref="T21:T46" xr:uid="{A1D8B85C-6DEA-492A-B5EC-7FAE04FF5AD8}">
      <formula1>tbl_Billettype_d2</formula1>
    </dataValidation>
    <dataValidation type="list" allowBlank="1" showInputMessage="1" showErrorMessage="1" sqref="Q21:Q46" xr:uid="{290F5728-1645-4B8C-89F7-EA85762D24C7}">
      <formula1>tbl_Event_år_d2</formula1>
    </dataValidation>
    <dataValidation type="list" allowBlank="1" showInputMessage="1" showErrorMessage="1" sqref="W21:W46" xr:uid="{1BCD1958-0B82-4300-B936-608C6AC94382}">
      <formula1>tbl_Spilformat_d2</formula1>
    </dataValidation>
    <dataValidation type="list" allowBlank="1" showInputMessage="1" showErrorMessage="1" sqref="V21:W46" xr:uid="{4BA67354-DDBB-487C-A561-23C2AFA2F296}">
      <formula1>tbl_Række_d2</formula1>
    </dataValidation>
    <dataValidation type="list" allowBlank="1" showInputMessage="1" showErrorMessage="1" sqref="U21:U46" xr:uid="{A0BCBAFF-14DB-4A9A-ABC8-8C96B48D3CFE}">
      <formula1>tbl_Disciplin_d2</formula1>
    </dataValidation>
    <dataValidation type="list" allowBlank="1" showInputMessage="1" showErrorMessage="1" sqref="Q6:Q16" xr:uid="{820500B3-A3B6-4537-8C3B-DECC834A4F7B}">
      <formula1>tbl_Event_d3</formula1>
    </dataValidation>
    <dataValidation type="list" operator="greaterThan" allowBlank="1" showInputMessage="1" showErrorMessage="1" sqref="U6:U16" xr:uid="{7E8B65CD-F32D-4C5A-B437-1D9A95F7D23D}">
      <formula1>tbl_TRUE_FALSE_d1</formula1>
    </dataValidation>
    <dataValidation type="list" operator="notEqual" allowBlank="1" showInputMessage="1" showErrorMessage="1" sqref="U6:U16" xr:uid="{02D0B2AF-54F7-4C1E-9CA7-14EDCAC391F6}">
      <formula1>"T,F"</formula1>
    </dataValidation>
    <dataValidation type="list" allowBlank="1" showInputMessage="1" showErrorMessage="1" sqref="C6:C304" xr:uid="{CBC35E08-8F2F-4FB1-9A03-74B97E17AF2D}">
      <formula1>tbl_Bordtennisklub_d1</formula1>
    </dataValidation>
    <dataValidation type="list" allowBlank="1" showInputMessage="1" showErrorMessage="1" sqref="D6:D304" xr:uid="{C7D62BCA-6D60-42CE-9BC6-E5DEA3F592D3}">
      <formula1>tbl_Køn_d1</formula1>
    </dataValidation>
    <dataValidation type="custom" allowBlank="1" showInputMessage="1" showErrorMessage="1" sqref="A6:A304" xr:uid="{63C00698-7C67-44DF-9DA2-50E1FCF08326}">
      <formula1>AND(LEN(A6)=11,ISNUMBER(VALUE(LEFT(A6,6))),MID(A6,7,1)="‑")</formula1>
    </dataValidation>
    <dataValidation type="list" allowBlank="1" showInputMessage="1" showErrorMessage="1" sqref="L6:L304" xr:uid="{C37D04EF-685C-4934-BCD0-B8BEC449689D}">
      <formula1>tbl_Placering_d1</formula1>
    </dataValidation>
    <dataValidation type="list" operator="greaterThan" allowBlank="1" showInputMessage="1" showErrorMessage="1" sqref="K6:K304" xr:uid="{C52127B1-26B4-4269-BE5A-02B6EA5B3663}">
      <formula1>tbl_Slutspil_d1</formula1>
    </dataValidation>
    <dataValidation type="list" allowBlank="1" showInputMessage="1" showErrorMessage="1" sqref="H6:H304" xr:uid="{0255797E-4E81-4544-9E2C-D20936C81EEA}">
      <formula1>"1,2,3,4"</formula1>
    </dataValidation>
    <dataValidation type="list" allowBlank="1" showInputMessage="1" showErrorMessage="1" sqref="G6:G304" xr:uid="{37448FD3-2493-4F82-92A5-A1EB8776A481}">
      <formula1>tbl_Tilmeldingsstatus_d1</formula1>
    </dataValidation>
    <dataValidation type="list" allowBlank="1" showInputMessage="1" showErrorMessage="1" sqref="F6:F304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41" t="str">
        <f>'🗂️ Filtre nøgletal'!$A$2</f>
        <v>🔃 Opdateret 19-05-2023 kl. 15:23</v>
      </c>
      <c r="B2" s="141"/>
      <c r="D2" s="141" t="str">
        <f>'🗂️ Filtre nøgletal'!$A$2</f>
        <v>🔃 Opdateret 19-05-2023 kl. 15:23</v>
      </c>
      <c r="E2" s="141"/>
      <c r="G2" s="141" t="str">
        <f>'🗂️ Filtre nøgletal'!$A$2</f>
        <v>🔃 Opdateret 19-05-2023 kl. 15:23</v>
      </c>
      <c r="H2" s="141"/>
      <c r="I2" s="141"/>
      <c r="J2" s="141"/>
      <c r="K2" s="141"/>
      <c r="M2" s="141" t="str">
        <f>'🗂️ Filtre nøgletal'!$A$2</f>
        <v>🔃 Opdateret 19-05-2023 kl. 15:23</v>
      </c>
      <c r="N2" s="141"/>
      <c r="O2" s="141"/>
      <c r="P2" s="141"/>
      <c r="Q2" s="141"/>
      <c r="S2" s="141" t="str">
        <f>'🗂️ Filtre nøgletal'!$A$2</f>
        <v>🔃 Opdateret 19-05-2023 kl. 15:23</v>
      </c>
      <c r="T2" s="141"/>
      <c r="U2" s="141"/>
      <c r="V2" s="141"/>
      <c r="W2" s="141"/>
      <c r="X2" s="141"/>
      <c r="Y2" s="141"/>
      <c r="Z2" s="141"/>
      <c r="AA2" s="141"/>
    </row>
    <row r="3" spans="1:27" x14ac:dyDescent="0.3">
      <c r="G3" s="142" t="s">
        <v>183</v>
      </c>
      <c r="H3" s="142"/>
      <c r="I3" s="142"/>
      <c r="J3" s="142"/>
      <c r="K3" s="142"/>
      <c r="M3" s="142" t="s">
        <v>499</v>
      </c>
      <c r="N3" s="142"/>
      <c r="O3" s="142"/>
      <c r="P3" s="142"/>
      <c r="Q3" s="142"/>
      <c r="S3" s="142" t="s">
        <v>325</v>
      </c>
      <c r="T3" s="142"/>
      <c r="U3" s="142"/>
      <c r="V3" s="142"/>
      <c r="W3" s="142"/>
      <c r="X3" s="142"/>
      <c r="Y3" s="142"/>
      <c r="Z3" s="142"/>
    </row>
    <row r="4" spans="1:27" x14ac:dyDescent="0.3">
      <c r="B4" s="165" t="s">
        <v>200</v>
      </c>
      <c r="E4" s="20" t="s">
        <v>190</v>
      </c>
      <c r="G4" s="142"/>
      <c r="H4" s="142"/>
      <c r="I4" s="142"/>
      <c r="J4" s="142"/>
      <c r="K4" s="142"/>
      <c r="M4" s="142"/>
      <c r="N4" s="142"/>
      <c r="O4" s="142"/>
      <c r="P4" s="142"/>
      <c r="Q4" s="142"/>
      <c r="S4" s="142"/>
      <c r="T4" s="142"/>
      <c r="U4" s="142"/>
      <c r="V4" s="142"/>
      <c r="W4" s="142"/>
      <c r="X4" s="142"/>
      <c r="Y4" s="142"/>
      <c r="Z4" s="142"/>
    </row>
    <row r="5" spans="1:27" x14ac:dyDescent="0.3">
      <c r="B5" s="166"/>
      <c r="E5" s="20" t="s">
        <v>173</v>
      </c>
      <c r="G5" s="143" t="s">
        <v>195</v>
      </c>
      <c r="H5" s="143"/>
      <c r="I5" s="143"/>
      <c r="J5" s="143"/>
      <c r="K5" s="143"/>
      <c r="M5" s="143" t="str">
        <f>$G$5</f>
        <v>Input:</v>
      </c>
      <c r="N5" s="143"/>
      <c r="O5" s="143"/>
      <c r="P5" s="143"/>
      <c r="Q5" s="143"/>
      <c r="S5" s="143" t="s">
        <v>324</v>
      </c>
      <c r="T5" s="143"/>
      <c r="U5" s="143"/>
      <c r="V5" s="143"/>
      <c r="W5" s="143"/>
      <c r="X5" s="143"/>
      <c r="Y5" s="143"/>
      <c r="Z5" s="143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4" t="s">
        <v>345</v>
      </c>
      <c r="H6" s="164"/>
      <c r="I6" s="164"/>
      <c r="J6" s="16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8" t="str">
        <f>$G$6</f>
        <v>👥 Billetantal maks.</v>
      </c>
      <c r="N6" s="148"/>
      <c r="O6" s="148"/>
      <c r="P6" s="14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9"/>
      <c r="T6" s="130"/>
      <c r="U6" s="130"/>
      <c r="V6" s="131"/>
      <c r="W6" s="144" t="s">
        <v>331</v>
      </c>
      <c r="X6" s="144"/>
      <c r="Y6" s="144"/>
      <c r="Z6" s="144" t="s">
        <v>332</v>
      </c>
      <c r="AA6" s="144"/>
    </row>
    <row r="7" spans="1:27" x14ac:dyDescent="0.3">
      <c r="B7" s="166" t="s">
        <v>191</v>
      </c>
      <c r="E7" s="20" t="str">
        <f>'🗂️ Filtre nøgletal'!$A$2</f>
        <v>🔃 Opdateret 19-05-2023 kl. 15:23</v>
      </c>
      <c r="G7" s="164" t="s">
        <v>187</v>
      </c>
      <c r="H7" s="164"/>
      <c r="I7" s="164"/>
      <c r="J7" s="16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48" t="str">
        <f>$G$7</f>
        <v>👥 Tilmeldingsantal aktuel</v>
      </c>
      <c r="N7" s="148"/>
      <c r="O7" s="148"/>
      <c r="P7" s="14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32" t="s">
        <v>343</v>
      </c>
      <c r="T7" s="133"/>
      <c r="U7" s="133"/>
      <c r="V7" s="134"/>
      <c r="W7" s="153" t="e">
        <f>TEXT(N($K$7),"#.##0")&amp;" × "&amp;TEXT(N($K$10),"kr. -#.##0")&amp;" = "&amp;TEXT(N($I$26),"kr. -#.##0")
&amp;" ("&amp;TEXT(N($I$26)/N(SUM($I$26,$K$33,$P$17,$P$19)),"0%")&amp;")"</f>
        <v>#N/A</v>
      </c>
      <c r="X7" s="153"/>
      <c r="Y7" s="153"/>
      <c r="Z7" s="153" t="e">
        <f>TEXT(N($K$6),"#.##0")&amp;" × "&amp;TEXT(N($K$10),"kr. -#.##0")&amp;" = "&amp;TEXT(N($K$26),"kr. -#.##0")
&amp;" ("&amp;TEXT(N($K$26)/N(SUM($K$26,$K$34,$Q$17,$Q$19)),"0%")&amp;")"</f>
        <v>#N/A</v>
      </c>
      <c r="AA7" s="153"/>
    </row>
    <row r="8" spans="1:27" x14ac:dyDescent="0.3">
      <c r="B8" s="166"/>
      <c r="D8" s="45"/>
      <c r="E8" s="45"/>
      <c r="G8" s="164" t="s">
        <v>346</v>
      </c>
      <c r="H8" s="164"/>
      <c r="I8" s="164"/>
      <c r="J8" s="16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8" t="str">
        <f>$G$8</f>
        <v>💲 Billetpris</v>
      </c>
      <c r="N8" s="148"/>
      <c r="O8" s="148"/>
      <c r="P8" s="14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5" t="s">
        <v>326</v>
      </c>
      <c r="T8" s="136"/>
      <c r="U8" s="136"/>
      <c r="V8" s="137"/>
      <c r="W8" s="154" t="e">
        <f>TEXT(N($K$7),"#.##0")&amp;" × "&amp;TEXT(N($K$11),"kr. -#.##0")&amp;" = "&amp;TEXT(N($K$33),"kr. -#.##0")
&amp;" ("&amp;TEXT(N($K$33)/N(SUM($I$26,$K$33,$P$17,$P$19)),"0%")&amp;")"</f>
        <v>#N/A</v>
      </c>
      <c r="X8" s="154"/>
      <c r="Y8" s="154"/>
      <c r="Z8" s="154" t="e">
        <f>TEXT(N($K$6),"#.##0")&amp;" × "&amp;TEXT(N($K$11),"kr. -#.##0")&amp;" = "&amp;TEXT(N($K$34),"kr. -#.##0")
&amp;" ("&amp;TEXT(N($K$34)/N(SUM($K$26,$K$34,$Q$17,$Q$19)),"0%")&amp;")"</f>
        <v>#N/A</v>
      </c>
      <c r="AA8" s="154"/>
    </row>
    <row r="9" spans="1:27" x14ac:dyDescent="0.3">
      <c r="B9" s="70" t="s">
        <v>192</v>
      </c>
      <c r="D9" s="142"/>
      <c r="E9" s="163" t="s">
        <v>182</v>
      </c>
      <c r="G9" s="164" t="s">
        <v>186</v>
      </c>
      <c r="H9" s="164"/>
      <c r="I9" s="164"/>
      <c r="J9" s="164"/>
      <c r="K9" s="74">
        <v>0.8</v>
      </c>
      <c r="M9" s="148" t="s">
        <v>216</v>
      </c>
      <c r="N9" s="148"/>
      <c r="O9" s="148"/>
      <c r="P9" s="148"/>
      <c r="Q9" s="97">
        <v>70</v>
      </c>
      <c r="S9" s="129" t="s">
        <v>330</v>
      </c>
      <c r="T9" s="130"/>
      <c r="U9" s="130"/>
      <c r="V9" s="131"/>
      <c r="W9" s="146" t="e">
        <f>TEXT(N($K$7),"#.##0")&amp;" × "&amp;TEXT(N($K$8),"kr. -#.##0")&amp;" = "&amp;TEXT(N(SUM($I$26,$K$33)),"kr. -#.##0")
&amp;" ("&amp;TEXT(N(SUM($I$26,$K$33))/N(SUM($I$26,$K$33,$P$17,$P$19)),"0%")&amp;")"</f>
        <v>#N/A</v>
      </c>
      <c r="X9" s="146"/>
      <c r="Y9" s="146"/>
      <c r="Z9" s="155" t="e">
        <f>TEXT(N($K$6),"#.##0")&amp;" × "&amp;TEXT(N($K$8),"kr. -#.##0")&amp;" = "&amp;TEXT(N(SUM($K$26,$K$34)),"kr. -#.##0")
&amp;" ("&amp;TEXT(N(SUM($K$26,$K$34))/N(SUM($K$26,$K$34,$Q$17,$Q$19)),"0%")&amp;")"</f>
        <v>#N/A</v>
      </c>
      <c r="AA9" s="155"/>
    </row>
    <row r="10" spans="1:27" x14ac:dyDescent="0.3">
      <c r="B10" s="71" t="s">
        <v>122</v>
      </c>
      <c r="D10" s="142"/>
      <c r="E10" s="177"/>
      <c r="G10" s="164" t="s">
        <v>129</v>
      </c>
      <c r="H10" s="164"/>
      <c r="I10" s="164"/>
      <c r="J10" s="164"/>
      <c r="K10" s="32">
        <f>ABS($K$8*$K$9)</f>
        <v>120</v>
      </c>
      <c r="M10" s="148" t="s">
        <v>219</v>
      </c>
      <c r="N10" s="148"/>
      <c r="O10" s="148"/>
      <c r="P10" s="148"/>
      <c r="Q10" s="97">
        <v>76</v>
      </c>
      <c r="S10" s="132" t="s">
        <v>500</v>
      </c>
      <c r="T10" s="133"/>
      <c r="U10" s="133"/>
      <c r="V10" s="134"/>
      <c r="W10" s="158" t="e">
        <f>TEXT(N($Q$7),"#.##0")&amp;" × "&amp;TEXT(N(SUM($Q$9,$Q$10)),"kr. -#.##0")&amp;" = "&amp;TEXT(N($P$17),"kr. -#.##0")
&amp;" ("&amp;TEXT(N($P$17)/N(SUM($I$26,$K$33,$P$17,$P$19)),"0%")&amp;")"</f>
        <v>#N/A</v>
      </c>
      <c r="X10" s="159"/>
      <c r="Y10" s="160"/>
      <c r="Z10" s="158" t="e">
        <f>TEXT(N($Q$6),"#.##0")&amp;" × "&amp;TEXT(N(SUM($Q$9,$Q$10)),"kr. -#.##0")&amp;" = "&amp;TEXT(N($Q$17),"kr. -#.##0")
&amp;" ("&amp;TEXT(N($Q$17)/N(SUM($I$26,$K$33,$Q$17,$Q$19)),"0%")&amp;")"</f>
        <v>#N/A</v>
      </c>
      <c r="AA10" s="160"/>
    </row>
    <row r="11" spans="1:27" x14ac:dyDescent="0.3">
      <c r="D11" s="53" t="str">
        <f>$A$20</f>
        <v>Punkt</v>
      </c>
      <c r="E11" s="54" t="str">
        <f>$B$20</f>
        <v>Tidsplan</v>
      </c>
      <c r="G11" s="164" t="s">
        <v>130</v>
      </c>
      <c r="H11" s="164"/>
      <c r="I11" s="164"/>
      <c r="J11" s="164"/>
      <c r="K11" s="32">
        <f>ABS($K$8-$K$10)</f>
        <v>30</v>
      </c>
      <c r="M11" s="148" t="s">
        <v>449</v>
      </c>
      <c r="N11" s="148"/>
      <c r="O11" s="148"/>
      <c r="P11" s="148"/>
      <c r="Q11" s="97">
        <v>4</v>
      </c>
      <c r="S11" s="135" t="s">
        <v>449</v>
      </c>
      <c r="T11" s="136"/>
      <c r="U11" s="136"/>
      <c r="V11" s="137"/>
      <c r="W11" s="150" t="e">
        <f>TEXT(N($Q$7),"#.##0")&amp;" × "&amp;TEXT(N($Q$11),"kr. -#.##0")&amp;" = "&amp;TEXT(N($P$19),"kr. -#.##0")
&amp;" ("&amp;TEXT(N($P$19)/N(SUM($I$26,$K$33,$P$17,$P$19)),"0%")&amp;")"</f>
        <v>#N/A</v>
      </c>
      <c r="X11" s="151"/>
      <c r="Y11" s="152"/>
      <c r="Z11" s="150" t="e">
        <f>TEXT(N($Q$6),"#.##0")&amp;" × "&amp;TEXT(N($Q$11),"kr. -#.##0")&amp;" = "&amp;TEXT(N($Q$19),"kr. -#.##0")
&amp;" ("&amp;TEXT(N($Q$19)/N(SUM($I$26,$K$33,$Q$17,$Q$19)),"0%")&amp;")"</f>
        <v>#N/A</v>
      </c>
      <c r="AA11" s="152"/>
    </row>
    <row r="12" spans="1:27" x14ac:dyDescent="0.3">
      <c r="B12" s="20" t="s">
        <v>188</v>
      </c>
      <c r="D12" s="55" t="s">
        <v>168</v>
      </c>
      <c r="E12" s="56" t="s">
        <v>448</v>
      </c>
      <c r="S12" s="129" t="s">
        <v>501</v>
      </c>
      <c r="T12" s="130"/>
      <c r="U12" s="130"/>
      <c r="V12" s="131"/>
      <c r="W12" s="146" t="e">
        <f>TEXT(N($Q$7),"#.##0")&amp;" × "&amp;TEXT(N($Q$8),"kr. -#.##0")&amp;" = "&amp;TEXT(N(SUM($P$17,$P$19)),"kr. -#.##0")
&amp;" ("&amp;TEXT(N(SUM($P$17,$P$19))/N(SUM($I$26,$K$33,$P$17,$P$19)),"0%")&amp;")"</f>
        <v>#N/A</v>
      </c>
      <c r="X12" s="146"/>
      <c r="Y12" s="146"/>
      <c r="Z12" s="155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5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61" t="e">
        <f>"💲🥳 Arrangørpris for fest om aftenen på "&amp;TEXT($P$17,"kr. #.##0")&amp;" fordeles som følger:"</f>
        <v>#N/A</v>
      </c>
      <c r="N13" s="161"/>
      <c r="O13" s="161"/>
      <c r="P13" s="161"/>
      <c r="Q13" s="161"/>
      <c r="S13" s="138" t="s">
        <v>329</v>
      </c>
      <c r="T13" s="139"/>
      <c r="U13" s="139"/>
      <c r="V13" s="140"/>
      <c r="W13" s="146" t="e">
        <f>TEXT(N(SUM($I$26,$K$33)),"kr. -#.##0")
&amp;" + "&amp;TEXT(N(SUM($P$17,$P$19)),"kr. -#.##0")
&amp;" = "&amp;TEXT(N(SUM($I$26,$K$33,$P$17,$P$19)),"kr. -#.##0")</f>
        <v>#N/A</v>
      </c>
      <c r="X13" s="146"/>
      <c r="Y13" s="146"/>
      <c r="Z13" s="146" t="e">
        <f>TEXT(N(SUM($K$26,$K$34)),"kr. -#.##0")
&amp;" + "&amp;TEXT(N(SUM($Q$17,$Q$19)),"kr. -#.##0")
&amp;" = "&amp;TEXT(N(SUM($K$26,$K$34,$Q$17,$Q$19)),"kr. -#.##0")</f>
        <v>#N/A</v>
      </c>
      <c r="AA13" s="146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56"/>
      <c r="N14" s="156"/>
      <c r="O14" s="156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57" t="s">
        <v>224</v>
      </c>
      <c r="N15" s="157"/>
      <c r="O15" s="157"/>
      <c r="P15" s="98">
        <f>$Q$7*$Q$9</f>
        <v>1120</v>
      </c>
      <c r="Q15" s="100">
        <f>$Q$6*$Q$9</f>
        <v>10500</v>
      </c>
      <c r="S15" s="14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47"/>
      <c r="U15" s="147"/>
      <c r="V15" s="147"/>
      <c r="W15" s="147"/>
      <c r="X15" s="147"/>
      <c r="Y15" s="147"/>
      <c r="Z15" s="147"/>
      <c r="AA15" s="147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84" t="s">
        <v>225</v>
      </c>
      <c r="N16" s="184"/>
      <c r="O16" s="184"/>
      <c r="P16" s="99">
        <f>$Q$7*$Q$10</f>
        <v>1216</v>
      </c>
      <c r="Q16" s="101">
        <f>$Q$6*$Q$10</f>
        <v>11400</v>
      </c>
      <c r="S16" s="14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47"/>
      <c r="U16" s="147"/>
      <c r="V16" s="147"/>
      <c r="W16" s="147"/>
      <c r="X16" s="147"/>
      <c r="Y16" s="147"/>
      <c r="Z16" s="147"/>
      <c r="AA16" s="147"/>
    </row>
    <row r="17" spans="1:27" x14ac:dyDescent="0.3">
      <c r="B17" s="142" t="s">
        <v>179</v>
      </c>
      <c r="D17" s="57" t="s">
        <v>168</v>
      </c>
      <c r="E17" s="58" t="s">
        <v>503</v>
      </c>
      <c r="G17" s="167"/>
      <c r="H17" s="168"/>
      <c r="I17" s="5" t="s">
        <v>322</v>
      </c>
      <c r="J17" s="6" t="s">
        <v>321</v>
      </c>
      <c r="K17" s="6" t="s">
        <v>320</v>
      </c>
      <c r="M17" s="149" t="s">
        <v>504</v>
      </c>
      <c r="N17" s="149"/>
      <c r="O17" s="14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47"/>
      <c r="U17" s="147"/>
      <c r="V17" s="147"/>
      <c r="W17" s="147"/>
      <c r="X17" s="147"/>
      <c r="Y17" s="147"/>
      <c r="Z17" s="147"/>
      <c r="AA17" s="147"/>
    </row>
    <row r="18" spans="1:27" x14ac:dyDescent="0.3">
      <c r="B18" s="142"/>
      <c r="D18" s="45"/>
      <c r="E18" s="45"/>
      <c r="G18" s="174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4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47"/>
      <c r="U18" s="147"/>
      <c r="V18" s="147"/>
      <c r="W18" s="147"/>
      <c r="X18" s="147"/>
      <c r="Y18" s="147"/>
      <c r="Z18" s="147"/>
      <c r="AA18" s="147"/>
    </row>
    <row r="19" spans="1:27" x14ac:dyDescent="0.3">
      <c r="B19" s="20" t="s">
        <v>184</v>
      </c>
      <c r="D19" s="142"/>
      <c r="E19" s="163" t="s">
        <v>183</v>
      </c>
      <c r="G19" s="175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49" t="s">
        <v>449</v>
      </c>
      <c r="N19" s="149"/>
      <c r="O19" s="149"/>
      <c r="P19" s="78">
        <f>$Q$7*$Q$11</f>
        <v>64</v>
      </c>
      <c r="Q19" s="82">
        <f>$Q$6*$Q$11</f>
        <v>600</v>
      </c>
      <c r="S19" s="145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45"/>
      <c r="U19" s="145"/>
      <c r="V19" s="145"/>
      <c r="W19" s="145"/>
      <c r="X19" s="145"/>
      <c r="Y19" s="145"/>
      <c r="Z19" s="145"/>
      <c r="AA19" s="145"/>
    </row>
    <row r="20" spans="1:27" x14ac:dyDescent="0.3">
      <c r="A20" s="64" t="s">
        <v>169</v>
      </c>
      <c r="B20" s="65" t="s">
        <v>172</v>
      </c>
      <c r="D20" s="142"/>
      <c r="E20" s="142"/>
      <c r="G20" s="175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47" t="s">
        <v>223</v>
      </c>
      <c r="T20" s="147"/>
      <c r="U20" s="147"/>
      <c r="V20" s="147"/>
      <c r="W20" s="147"/>
      <c r="X20" s="147"/>
      <c r="Y20" s="147"/>
      <c r="Z20" s="147"/>
      <c r="AA20" s="147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75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76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2" t="s">
        <v>218</v>
      </c>
      <c r="N22" s="142"/>
      <c r="O22" s="142"/>
      <c r="P22" s="142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74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2"/>
      <c r="N23" s="142"/>
      <c r="O23" s="142"/>
      <c r="P23" s="142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75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45" t="str">
        <f>"🥳 "&amp;TEXT(N($Q$7),"#.##0")
&amp;" ud af "&amp;TEXT(N($Q$6),"#.##0")&amp;" tilmeldinger"
&amp;" ("&amp;TEXT(N($Q$7)/N($Q$6),"0%")&amp;")"</f>
        <v>🥳 16 ud af 150 tilmeldinger (11%)</v>
      </c>
      <c r="N24" s="145"/>
      <c r="O24" s="145"/>
      <c r="P24" s="145"/>
      <c r="Q24" s="145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76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4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47"/>
      <c r="O25" s="147"/>
      <c r="P25" s="147"/>
      <c r="Q25" s="147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69" t="s">
        <v>323</v>
      </c>
      <c r="H26" s="169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4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47"/>
      <c r="O26" s="147"/>
      <c r="P26" s="147"/>
      <c r="Q26" s="147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4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47"/>
      <c r="O27" s="147"/>
      <c r="P27" s="147"/>
      <c r="Q27" s="147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42"/>
      <c r="B28" s="163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70" t="str" vm="1">
        <f>CUBEMEMBER("ThisWorkbookDataModel","[Measures].[🎁 Yngst Ping Pong]")</f>
        <v>🎁 Yngst Ping Pong</v>
      </c>
      <c r="H28" s="170"/>
      <c r="I28" s="162" t="str" vm="2">
        <f>CUBEVALUE("ThisWorkbookDataModel",G$28)</f>
        <v>Matti Henneberg Sørensen, Hørning BTK [11 år, 23-02-2012] 🏓</v>
      </c>
      <c r="J28" s="162"/>
      <c r="K28" s="162"/>
      <c r="M28" s="14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47"/>
      <c r="O28" s="147"/>
      <c r="P28" s="147"/>
      <c r="Q28" s="147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42"/>
      <c r="B29" s="142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70" t="str" vm="3">
        <f>CUBEMEMBER("ThisWorkbookDataModel","[Measures].[🎁 Ældst Ping Pong]")</f>
        <v>🎁 Ældst Ping Pong</v>
      </c>
      <c r="H29" s="170"/>
      <c r="I29" s="162" t="str" vm="4">
        <f>CUBEVALUE("ThisWorkbookDataModel",G$29)</f>
        <v>Poul Erik Henneberg Sørensen, Hørning BTK [74 år, 01-02-1949] 🏓</v>
      </c>
      <c r="J29" s="162"/>
      <c r="K29" s="162"/>
      <c r="M29" s="14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47"/>
      <c r="O29" s="147"/>
      <c r="P29" s="147"/>
      <c r="Q29" s="147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70" t="str" vm="5">
        <f>CUBEMEMBER("ThisWorkbookDataModel","[Measures].[👤 Højeste rating Ping Pong]")</f>
        <v>👤 Højeste rating Ping Pong</v>
      </c>
      <c r="H30" s="170"/>
      <c r="I30" s="162" t="str" vm="7">
        <f>CUBEVALUE("ThisWorkbookDataModel",G$30)</f>
        <v>Benjamin Sørensen, Hørning BTK (2525 rating)  🏓</v>
      </c>
      <c r="J30" s="162"/>
      <c r="K30" s="162"/>
      <c r="M30" s="14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47"/>
      <c r="O30" s="147"/>
      <c r="P30" s="147"/>
      <c r="Q30" s="147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70" t="str" vm="6">
        <f>CUBEMEMBER("ThisWorkbookDataModel","[Measures].[👤 Laveste rating Ping Pong]")</f>
        <v>👤 Laveste rating Ping Pong</v>
      </c>
      <c r="H31" s="170"/>
      <c r="I31" s="181" t="str" vm="8">
        <f>CUBEVALUE("ThisWorkbookDataModel",G$31)</f>
        <v>Benjamin Sørensen, Hørning BTK (2525 rating)  🏓</v>
      </c>
      <c r="J31" s="182"/>
      <c r="K31" s="183"/>
      <c r="M31" s="14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47"/>
      <c r="O31" s="147"/>
      <c r="P31" s="147"/>
      <c r="Q31" s="147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7" t="s">
        <v>222</v>
      </c>
      <c r="N32" s="147"/>
      <c r="O32" s="147"/>
      <c r="P32" s="147"/>
      <c r="Q32" s="147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71" t="s">
        <v>131</v>
      </c>
      <c r="H33" s="172"/>
      <c r="I33" s="172"/>
      <c r="J33" s="17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78" t="s">
        <v>132</v>
      </c>
      <c r="H34" s="179"/>
      <c r="I34" s="179"/>
      <c r="J34" s="18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2" t="s">
        <v>217</v>
      </c>
      <c r="H36" s="142"/>
      <c r="I36" s="142"/>
      <c r="J36" s="142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2"/>
      <c r="H37" s="142"/>
      <c r="I37" s="142"/>
      <c r="J37" s="142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47" t="str">
        <f>"🔃🏓 Rating opdateret pr. "&amp;TEXT('✍️ Input'!$H$4,"dd-mm-åååå")</f>
        <v>🔃🏓 Rating opdateret pr. 00-01-1900</v>
      </c>
      <c r="H38" s="147"/>
      <c r="I38" s="147"/>
      <c r="J38" s="147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45" t="str">
        <f>"🏓 "&amp;TEXT(N($K$7),"#.##0")
&amp;" ud af "&amp;TEXT(N($K$6),"#.##0")&amp;" tilmeldinger"
&amp;" ("&amp;TEXT(N($K$7)/N($K$6),"0%")&amp;")"</f>
        <v>🏓 31 ud af 96 tilmeldinger (32%)</v>
      </c>
      <c r="H39" s="145" t="str">
        <f>"🏓 "&amp;$K$7&amp;" ud af "&amp;$K$6&amp;" ∙ 🎉 "&amp;$Q$7&amp;" ud af "&amp;$Q$6</f>
        <v>🏓 31 ud af 96 ∙ 🎉 16 ud af 150</v>
      </c>
      <c r="I39" s="145" t="str">
        <f>"🏓 "&amp;$K$7&amp;" ud af "&amp;$K$6&amp;" ∙ 🎉 "&amp;$Q$7&amp;" ud af "&amp;$Q$6</f>
        <v>🏓 31 ud af 96 ∙ 🎉 16 ud af 150</v>
      </c>
      <c r="J39" s="145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42"/>
      <c r="E40" s="163" t="s">
        <v>185</v>
      </c>
      <c r="G40" s="14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47"/>
      <c r="I40" s="147"/>
      <c r="J40" s="147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42"/>
      <c r="E41" s="142"/>
      <c r="G41" s="14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4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7" t="e">
        <f t="shared" si="2"/>
        <v>#N/A</v>
      </c>
      <c r="J41" s="147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4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47"/>
      <c r="I42" s="147"/>
      <c r="J42" s="147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4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4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7" t="e">
        <f t="shared" si="3"/>
        <v>#N/A</v>
      </c>
      <c r="J43" s="147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4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47"/>
      <c r="I44" s="147"/>
      <c r="J44" s="147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4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47"/>
      <c r="I45" s="147"/>
      <c r="J45" s="147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4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47"/>
      <c r="I46" s="147"/>
      <c r="J46" s="147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47" t="s">
        <v>221</v>
      </c>
      <c r="H47" s="147"/>
      <c r="I47" s="147"/>
      <c r="J47" s="147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42"/>
      <c r="B49" s="163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42"/>
      <c r="B50" s="142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42" t="s">
        <v>386</v>
      </c>
      <c r="H81" s="142"/>
      <c r="I81" s="142"/>
      <c r="J81" s="142"/>
    </row>
    <row r="82" spans="1:10" x14ac:dyDescent="0.3">
      <c r="A82" s="4">
        <v>24</v>
      </c>
      <c r="B82" t="s">
        <v>744</v>
      </c>
      <c r="G82" s="142"/>
      <c r="H82" s="142"/>
      <c r="I82" s="142"/>
      <c r="J82" s="142"/>
    </row>
    <row r="83" spans="1:10" x14ac:dyDescent="0.3">
      <c r="A83" s="4">
        <v>25</v>
      </c>
      <c r="B83" t="s">
        <v>741</v>
      </c>
      <c r="G83" s="145" t="str">
        <f>$G$39</f>
        <v>🏓 31 ud af 96 tilmeldinger (32%)</v>
      </c>
      <c r="H83" s="145" t="str">
        <f>"🏓 "&amp;$K$7&amp;" ud af "&amp;$K$6&amp;" ∙ 🎉 "&amp;$Q$7&amp;" ud af "&amp;$Q$6</f>
        <v>🏓 31 ud af 96 ∙ 🎉 16 ud af 150</v>
      </c>
      <c r="I83" s="145" t="str">
        <f>"🏓 "&amp;$K$7&amp;" ud af "&amp;$K$6&amp;" ∙ 🎉 "&amp;$Q$7&amp;" ud af "&amp;$Q$6</f>
        <v>🏓 31 ud af 96 ∙ 🎉 16 ud af 150</v>
      </c>
      <c r="J83" s="145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47" t="str">
        <f>$G$40</f>
        <v>♂️ 30 herrer (97%) ∙ ♀️ 1 damer (3%)</v>
      </c>
      <c r="H84" s="147"/>
      <c r="I84" s="147"/>
      <c r="J84" s="147"/>
    </row>
    <row r="85" spans="1:10" x14ac:dyDescent="0.3">
      <c r="A85" s="4">
        <v>27</v>
      </c>
      <c r="B85" t="s">
        <v>790</v>
      </c>
      <c r="G85" s="147" t="str">
        <f>$G$41</f>
        <v>👤 6  Ungdom (19%) ∙ 👤 15  Senior (48%) ∙ 👤 10  Veteran (32%)</v>
      </c>
      <c r="H85" s="14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47" t="e">
        <f t="shared" si="4"/>
        <v>#N/A</v>
      </c>
      <c r="J85" s="147" t="e">
        <f t="shared" si="4"/>
        <v>#N/A</v>
      </c>
    </row>
    <row r="86" spans="1:10" x14ac:dyDescent="0.3">
      <c r="A86" s="4">
        <v>28</v>
      </c>
      <c r="B86" t="s">
        <v>743</v>
      </c>
      <c r="G86" s="147" t="str">
        <f>$G$42</f>
        <v>👤 Min. 11 år ∙ 👤 Gns. 34 år ∙ 👤 Maks. 74 år</v>
      </c>
      <c r="H86" s="147"/>
      <c r="I86" s="147"/>
      <c r="J86" s="147"/>
    </row>
    <row r="87" spans="1:10" x14ac:dyDescent="0.3">
      <c r="A87" s="4">
        <v>29</v>
      </c>
      <c r="B87" t="s">
        <v>697</v>
      </c>
      <c r="G87" s="147" t="str">
        <f>$G$43</f>
        <v>🏛️ 29 Jylland (97%) ∙ 🏛️ 0 Fyn (0%) ∙ 🏛️ 0 Sjælland (0%) ∙ 🏛️ 0 Bornholm (0%)</v>
      </c>
      <c r="H87" s="14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47" t="e">
        <f t="shared" si="5"/>
        <v>#N/A</v>
      </c>
      <c r="J87" s="147" t="e">
        <f t="shared" si="5"/>
        <v>#N/A</v>
      </c>
    </row>
    <row r="88" spans="1:10" x14ac:dyDescent="0.3">
      <c r="A88" s="4">
        <v>30</v>
      </c>
      <c r="B88" t="s">
        <v>745</v>
      </c>
      <c r="G88" s="147" t="str">
        <f>$G$45</f>
        <v>👤 Min. 2525 rating ∙ 👤 Gns. 2525 rating ∙ 👤 Maks. 2525 rating</v>
      </c>
      <c r="H88" s="147"/>
      <c r="I88" s="147"/>
      <c r="J88" s="147"/>
    </row>
    <row r="89" spans="1:10" x14ac:dyDescent="0.3">
      <c r="A89" s="4">
        <v>31</v>
      </c>
      <c r="B89" t="s">
        <v>706</v>
      </c>
      <c r="G89" s="147" t="str">
        <f>$G$46</f>
        <v>🛖 12 klubber</v>
      </c>
      <c r="H89" s="147"/>
      <c r="I89" s="147"/>
      <c r="J89" s="147"/>
    </row>
    <row r="90" spans="1:10" x14ac:dyDescent="0.3">
      <c r="A90" s="4">
        <v>32</v>
      </c>
      <c r="B90" t="s">
        <v>701</v>
      </c>
      <c r="G90" s="147" t="s">
        <v>387</v>
      </c>
      <c r="H90" s="147"/>
      <c r="I90" s="147"/>
      <c r="J90" s="147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6" t="s">
        <v>66</v>
      </c>
      <c r="B6" s="186"/>
      <c r="C6" s="186"/>
      <c r="D6" s="186"/>
      <c r="F6" s="186" t="s">
        <v>67</v>
      </c>
      <c r="G6" s="186"/>
      <c r="H6" s="186"/>
      <c r="I6" s="186"/>
      <c r="K6" s="186" t="s">
        <v>68</v>
      </c>
      <c r="L6" s="186"/>
      <c r="M6" s="186"/>
      <c r="N6" s="186"/>
      <c r="P6" s="186" t="s">
        <v>69</v>
      </c>
      <c r="Q6" s="186"/>
      <c r="R6" s="186"/>
      <c r="S6" s="186"/>
      <c r="U6" s="186" t="s">
        <v>71</v>
      </c>
      <c r="V6" s="186"/>
      <c r="W6" s="186"/>
      <c r="X6" s="186"/>
      <c r="Z6" s="186" t="s">
        <v>72</v>
      </c>
      <c r="AA6" s="186"/>
      <c r="AB6" s="186"/>
      <c r="AC6" s="186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41" t="str">
        <f>'💡🏆🎫 Status'!$G$39</f>
        <v>🏓 31 ud af 96 tilmeldinger (32%)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</row>
    <row r="23" spans="1:29" x14ac:dyDescent="0.3">
      <c r="A23" s="141" t="s">
        <v>451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</row>
    <row r="24" spans="1:29" x14ac:dyDescent="0.3">
      <c r="A24" s="141" t="str">
        <f>'💡🏆🎫 Status'!$G$38</f>
        <v>🔃🏓 Rating opdateret pr. 00-01-1900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</row>
    <row r="27" spans="1:29" x14ac:dyDescent="0.3">
      <c r="F27" s="187" t="s">
        <v>148</v>
      </c>
      <c r="G27" s="188"/>
      <c r="H27" s="188"/>
      <c r="I27" s="189"/>
      <c r="K27" s="187" t="s">
        <v>149</v>
      </c>
      <c r="L27" s="188"/>
      <c r="M27" s="188"/>
      <c r="N27" s="189"/>
      <c r="P27" s="187" t="s">
        <v>150</v>
      </c>
      <c r="Q27" s="188"/>
      <c r="R27" s="188"/>
      <c r="S27" s="189"/>
      <c r="U27" s="187" t="s">
        <v>151</v>
      </c>
      <c r="V27" s="188"/>
      <c r="W27" s="188"/>
      <c r="X27" s="189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7" t="s">
        <v>152</v>
      </c>
      <c r="G37" s="188"/>
      <c r="H37" s="188"/>
      <c r="I37" s="189"/>
      <c r="K37" s="187" t="s">
        <v>153</v>
      </c>
      <c r="L37" s="188"/>
      <c r="M37" s="188"/>
      <c r="N37" s="189"/>
      <c r="P37" s="187" t="s">
        <v>154</v>
      </c>
      <c r="Q37" s="188"/>
      <c r="R37" s="188"/>
      <c r="S37" s="189"/>
      <c r="U37" s="187" t="s">
        <v>155</v>
      </c>
      <c r="V37" s="188"/>
      <c r="W37" s="188"/>
      <c r="X37" s="189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7" t="s">
        <v>159</v>
      </c>
      <c r="G47" s="188"/>
      <c r="H47" s="188"/>
      <c r="I47" s="189"/>
      <c r="K47" s="187" t="s">
        <v>158</v>
      </c>
      <c r="L47" s="188"/>
      <c r="M47" s="188"/>
      <c r="N47" s="189"/>
      <c r="P47" s="187" t="s">
        <v>157</v>
      </c>
      <c r="Q47" s="188"/>
      <c r="R47" s="188"/>
      <c r="S47" s="189"/>
      <c r="U47" s="187" t="s">
        <v>156</v>
      </c>
      <c r="V47" s="188"/>
      <c r="W47" s="188"/>
      <c r="X47" s="189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41" t="str">
        <f>'🗂️ Filtre nøgletal'!$A$2</f>
        <v>🔃 Opdateret 19-05-2023 kl. 15:23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6" t="s">
        <v>66</v>
      </c>
      <c r="G65" s="186"/>
      <c r="H65" s="186"/>
      <c r="I65" s="186"/>
      <c r="K65" s="186" t="s">
        <v>67</v>
      </c>
      <c r="L65" s="186"/>
      <c r="M65" s="186"/>
      <c r="N65" s="186"/>
      <c r="P65" s="186" t="s">
        <v>68</v>
      </c>
      <c r="Q65" s="186"/>
      <c r="R65" s="186"/>
      <c r="S65" s="186"/>
      <c r="U65" s="186" t="s">
        <v>69</v>
      </c>
      <c r="V65" s="186"/>
      <c r="W65" s="186"/>
      <c r="X65" s="186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41" t="str">
        <f>'💡🏆🎫 Status'!$G$39</f>
        <v>🏓 31 ud af 96 tilmeldinger (32%)</v>
      </c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</row>
    <row r="83" spans="6:24" x14ac:dyDescent="0.3">
      <c r="F83" s="141" t="str">
        <f>$A$23</f>
        <v>⏩ Nr. 1-3 går videre til A-slutspil, og de resterende går i B-slutspil.</v>
      </c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</row>
    <row r="84" spans="6:24" x14ac:dyDescent="0.3">
      <c r="F84" s="141" t="str">
        <f>'💡🏆🎫 Status'!$G$38</f>
        <v>🔃🏓 Rating opdateret pr. 00-01-1900</v>
      </c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</row>
    <row r="87" spans="6:24" x14ac:dyDescent="0.3">
      <c r="F87" s="187" t="s">
        <v>148</v>
      </c>
      <c r="G87" s="188"/>
      <c r="H87" s="188"/>
      <c r="I87" s="189"/>
      <c r="K87" s="187" t="s">
        <v>149</v>
      </c>
      <c r="L87" s="188"/>
      <c r="M87" s="188"/>
      <c r="N87" s="189"/>
      <c r="P87" s="187" t="s">
        <v>150</v>
      </c>
      <c r="Q87" s="188"/>
      <c r="R87" s="188"/>
      <c r="S87" s="189"/>
      <c r="U87" s="187" t="s">
        <v>151</v>
      </c>
      <c r="V87" s="188"/>
      <c r="W87" s="188"/>
      <c r="X87" s="189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7" t="s">
        <v>152</v>
      </c>
      <c r="G95" s="188"/>
      <c r="H95" s="188"/>
      <c r="I95" s="189"/>
      <c r="K95" s="187" t="s">
        <v>153</v>
      </c>
      <c r="L95" s="188"/>
      <c r="M95" s="188"/>
      <c r="N95" s="189"/>
      <c r="P95" s="187" t="s">
        <v>154</v>
      </c>
      <c r="Q95" s="188"/>
      <c r="R95" s="188"/>
      <c r="S95" s="189"/>
      <c r="U95" s="187" t="s">
        <v>155</v>
      </c>
      <c r="V95" s="188"/>
      <c r="W95" s="188"/>
      <c r="X95" s="189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7" t="s">
        <v>159</v>
      </c>
      <c r="G103" s="188"/>
      <c r="H103" s="188"/>
      <c r="I103" s="189"/>
      <c r="K103" s="187" t="s">
        <v>158</v>
      </c>
      <c r="L103" s="188"/>
      <c r="M103" s="188"/>
      <c r="N103" s="189"/>
      <c r="P103" s="187" t="s">
        <v>157</v>
      </c>
      <c r="Q103" s="188"/>
      <c r="R103" s="188"/>
      <c r="S103" s="189"/>
      <c r="U103" s="187" t="s">
        <v>156</v>
      </c>
      <c r="V103" s="188"/>
      <c r="W103" s="188"/>
      <c r="X103" s="189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7" t="s">
        <v>160</v>
      </c>
      <c r="G111" s="188"/>
      <c r="H111" s="188"/>
      <c r="I111" s="189"/>
      <c r="K111" s="187" t="s">
        <v>161</v>
      </c>
      <c r="L111" s="188"/>
      <c r="M111" s="188"/>
      <c r="N111" s="189"/>
      <c r="P111" s="187" t="s">
        <v>162</v>
      </c>
      <c r="Q111" s="188"/>
      <c r="R111" s="188"/>
      <c r="S111" s="189"/>
      <c r="U111" s="187" t="s">
        <v>163</v>
      </c>
      <c r="V111" s="188"/>
      <c r="W111" s="188"/>
      <c r="X111" s="189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F84:X84"/>
    <mergeCell ref="F82:X82"/>
    <mergeCell ref="F103:I103"/>
    <mergeCell ref="K103:N103"/>
    <mergeCell ref="P103:S103"/>
    <mergeCell ref="U103:X103"/>
    <mergeCell ref="F83:X83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0:X81"/>
    <mergeCell ref="F60:X60"/>
    <mergeCell ref="F62:X63"/>
    <mergeCell ref="K65:N65"/>
    <mergeCell ref="U65:X65"/>
    <mergeCell ref="F65:I65"/>
    <mergeCell ref="P65:S65"/>
    <mergeCell ref="F61:X61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41" t="str">
        <f>"🔃 Opdateret "&amp;TEXT(CUBEVALUE("ThisWorkbookDataModel",CUBEMEMBER("ThisWorkbookDataModel","[Measures].[🔃 Sidst opdateret]")),"dd-mm-åååå kl. tt:mm")</f>
        <v>🔃 Opdateret 19-05-2023 kl. 15:23</v>
      </c>
      <c r="B2" s="141"/>
      <c r="C2" s="141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42" t="s">
        <v>218</v>
      </c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</row>
    <row r="33" spans="1:13" ht="14.4" customHeight="1" x14ac:dyDescent="0.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</row>
    <row r="34" spans="1:13" x14ac:dyDescent="0.3">
      <c r="A34" s="147" t="s">
        <v>223</v>
      </c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54.xml>��
</file>

<file path=customXml/item55.xml>��
</file>

<file path=customXml/item5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57.xml>��
</file>

<file path=customXml/item58.xml>��
</file>

<file path=customXml/item59.xml>��
</file>

<file path=customXml/item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61.xml>��
</file>

<file path=customXml/item62.xml>��
</file>

<file path=customXml/item63.xml>��
</file>

<file path=customXml/item64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55.xml>��
</file>

<file path=customXml/item156.xml>��
</file>

<file path=customXml/item157.xml>��
</file>

<file path=customXml/item15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59.xml>��
</file>

<file path=customXml/item16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79.xml>��
</file>

<file path=customXml/item180.xml>��
</file>

<file path=customXml/item1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82.xml>��
</file>

<file path=customXml/item18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52.xml>��
</file>

<file path=customXml/item253.xml>��
</file>

<file path=customXml/item25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55.xml>��
</file>

<file path=customXml/item256.xml>��
</file>

<file path=customXml/item25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94.xml>��
</file>

<file path=customXml/item295.xml>��
</file>

<file path=customXml/item29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7.xml>��
</file>

<file path=customXml/item2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
</file>

<file path=customXml/item32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38.xml>��
</file>

<file path=customXml/item3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40.xml>��
</file>

<file path=customXml/item341.xml>��
</file>

<file path=customXml/item342.xml>��
</file>

<file path=customXml/item343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344.xml>��
</file>

<file path=customXml/itemProps1.xml><?xml version="1.0" encoding="utf-8"?>
<ds:datastoreItem xmlns:ds="http://schemas.openxmlformats.org/officeDocument/2006/customXml" ds:itemID="{E52B3457-DE43-4D69-983E-7B714FB87ADD}">
  <ds:schemaRefs/>
</ds:datastoreItem>
</file>

<file path=customXml/itemProps2.xml><?xml version="1.0" encoding="utf-8"?>
<ds:datastoreItem xmlns:ds="http://schemas.openxmlformats.org/officeDocument/2006/customXml" ds:itemID="{B623BC4C-C08D-490E-BD0B-A30C24313B9A}">
  <ds:schemaRefs/>
</ds:datastoreItem>
</file>

<file path=customXml/itemProps3.xml><?xml version="1.0" encoding="utf-8"?>
<ds:datastoreItem xmlns:ds="http://schemas.openxmlformats.org/officeDocument/2006/customXml" ds:itemID="{634887FB-B138-4D9C-95D5-D519C9629971}">
  <ds:schemaRefs/>
</ds:datastoreItem>
</file>

<file path=customXml/itemProps4.xml><?xml version="1.0" encoding="utf-8"?>
<ds:datastoreItem xmlns:ds="http://schemas.openxmlformats.org/officeDocument/2006/customXml" ds:itemID="{4D7F6C51-2DB8-4FDD-91F5-F522A85645FF}">
  <ds:schemaRefs/>
</ds:datastoreItem>
</file>

<file path=customXml/itemProps5.xml><?xml version="1.0" encoding="utf-8"?>
<ds:datastoreItem xmlns:ds="http://schemas.openxmlformats.org/officeDocument/2006/customXml" ds:itemID="{A9061F3A-1ECE-4547-BB4B-AB35EB870AF5}">
  <ds:schemaRefs/>
</ds:datastoreItem>
</file>

<file path=customXml/itemProps6.xml><?xml version="1.0" encoding="utf-8"?>
<ds:datastoreItem xmlns:ds="http://schemas.openxmlformats.org/officeDocument/2006/customXml" ds:itemID="{CFFE74EE-1C17-41A5-9130-B2F781C40958}">
  <ds:schemaRefs/>
</ds:datastoreItem>
</file>

<file path=customXml/itemProps7.xml><?xml version="1.0" encoding="utf-8"?>
<ds:datastoreItem xmlns:ds="http://schemas.openxmlformats.org/officeDocument/2006/customXml" ds:itemID="{F25E6228-8768-4055-B30D-450E6837AE32}">
  <ds:schemaRefs/>
</ds:datastoreItem>
</file>

<file path=customXml/itemProps8.xml><?xml version="1.0" encoding="utf-8"?>
<ds:datastoreItem xmlns:ds="http://schemas.openxmlformats.org/officeDocument/2006/customXml" ds:itemID="{8A621209-1A20-4219-B27E-060BCB6D8C01}">
  <ds:schemaRefs/>
</ds:datastoreItem>
</file>

<file path=customXml/itemProps9.xml><?xml version="1.0" encoding="utf-8"?>
<ds:datastoreItem xmlns:ds="http://schemas.openxmlformats.org/officeDocument/2006/customXml" ds:itemID="{99C9F28B-7EAD-4B2A-80AA-64C793D94C9E}">
  <ds:schemaRefs/>
</ds:datastoreItem>
</file>

<file path=customXml/itemProps10.xml><?xml version="1.0" encoding="utf-8"?>
<ds:datastoreItem xmlns:ds="http://schemas.openxmlformats.org/officeDocument/2006/customXml" ds:itemID="{7CCA7EE5-388C-4EAC-A5E1-47F43D963126}">
  <ds:schemaRefs/>
</ds:datastoreItem>
</file>

<file path=customXml/itemProps11.xml><?xml version="1.0" encoding="utf-8"?>
<ds:datastoreItem xmlns:ds="http://schemas.openxmlformats.org/officeDocument/2006/customXml" ds:itemID="{231CE77D-C636-4296-BCAD-84F258A3BEC5}">
  <ds:schemaRefs/>
</ds:datastoreItem>
</file>

<file path=customXml/itemProps12.xml><?xml version="1.0" encoding="utf-8"?>
<ds:datastoreItem xmlns:ds="http://schemas.openxmlformats.org/officeDocument/2006/customXml" ds:itemID="{B2236E55-4115-40DB-99AE-3BAC220A199A}">
  <ds:schemaRefs/>
</ds:datastoreItem>
</file>

<file path=customXml/itemProps13.xml><?xml version="1.0" encoding="utf-8"?>
<ds:datastoreItem xmlns:ds="http://schemas.openxmlformats.org/officeDocument/2006/customXml" ds:itemID="{A68B69A0-13A7-4823-B591-5EADEC3A6732}">
  <ds:schemaRefs/>
</ds:datastoreItem>
</file>

<file path=customXml/itemProps14.xml><?xml version="1.0" encoding="utf-8"?>
<ds:datastoreItem xmlns:ds="http://schemas.openxmlformats.org/officeDocument/2006/customXml" ds:itemID="{E1769CEB-9DB5-4F72-92CE-69BD9F84A803}">
  <ds:schemaRefs/>
</ds:datastoreItem>
</file>

<file path=customXml/itemProps15.xml><?xml version="1.0" encoding="utf-8"?>
<ds:datastoreItem xmlns:ds="http://schemas.openxmlformats.org/officeDocument/2006/customXml" ds:itemID="{7663ED02-2891-4046-80DE-63222231F9BE}">
  <ds:schemaRefs/>
</ds:datastoreItem>
</file>

<file path=customXml/itemProps16.xml><?xml version="1.0" encoding="utf-8"?>
<ds:datastoreItem xmlns:ds="http://schemas.openxmlformats.org/officeDocument/2006/customXml" ds:itemID="{2C3905F1-A4FC-49A5-A627-2E53C5CC7415}">
  <ds:schemaRefs/>
</ds:datastoreItem>
</file>

<file path=customXml/itemProps17.xml><?xml version="1.0" encoding="utf-8"?>
<ds:datastoreItem xmlns:ds="http://schemas.openxmlformats.org/officeDocument/2006/customXml" ds:itemID="{1586613E-344B-4CF0-81EC-670C0EC45140}">
  <ds:schemaRefs/>
</ds:datastoreItem>
</file>

<file path=customXml/itemProps18.xml><?xml version="1.0" encoding="utf-8"?>
<ds:datastoreItem xmlns:ds="http://schemas.openxmlformats.org/officeDocument/2006/customXml" ds:itemID="{F7FFCE05-98E3-4C2C-A00A-4735EE9F1388}">
  <ds:schemaRefs/>
</ds:datastoreItem>
</file>

<file path=customXml/itemProps19.xml><?xml version="1.0" encoding="utf-8"?>
<ds:datastoreItem xmlns:ds="http://schemas.openxmlformats.org/officeDocument/2006/customXml" ds:itemID="{C217FD84-A688-4C63-83E4-6712BD369FF3}">
  <ds:schemaRefs/>
</ds:datastoreItem>
</file>

<file path=customXml/itemProps20.xml><?xml version="1.0" encoding="utf-8"?>
<ds:datastoreItem xmlns:ds="http://schemas.openxmlformats.org/officeDocument/2006/customXml" ds:itemID="{BE06B53A-2604-4B62-8D2B-75DAA9E9C8B1}">
  <ds:schemaRefs/>
</ds:datastoreItem>
</file>

<file path=customXml/itemProps21.xml><?xml version="1.0" encoding="utf-8"?>
<ds:datastoreItem xmlns:ds="http://schemas.openxmlformats.org/officeDocument/2006/customXml" ds:itemID="{8CFAE82F-DC07-4151-831A-17FEF5DFE0AC}">
  <ds:schemaRefs/>
</ds:datastoreItem>
</file>

<file path=customXml/itemProps22.xml><?xml version="1.0" encoding="utf-8"?>
<ds:datastoreItem xmlns:ds="http://schemas.openxmlformats.org/officeDocument/2006/customXml" ds:itemID="{56E37274-5EB4-43A7-B420-835B9005776D}">
  <ds:schemaRefs/>
</ds:datastoreItem>
</file>

<file path=customXml/itemProps23.xml><?xml version="1.0" encoding="utf-8"?>
<ds:datastoreItem xmlns:ds="http://schemas.openxmlformats.org/officeDocument/2006/customXml" ds:itemID="{5B229DF5-4A5E-4453-98B0-81353687F101}">
  <ds:schemaRefs/>
</ds:datastoreItem>
</file>

<file path=customXml/itemProps24.xml><?xml version="1.0" encoding="utf-8"?>
<ds:datastoreItem xmlns:ds="http://schemas.openxmlformats.org/officeDocument/2006/customXml" ds:itemID="{3FD5E3EB-EA21-402D-922A-AAD7496D2E8D}">
  <ds:schemaRefs/>
</ds:datastoreItem>
</file>

<file path=customXml/itemProps25.xml><?xml version="1.0" encoding="utf-8"?>
<ds:datastoreItem xmlns:ds="http://schemas.openxmlformats.org/officeDocument/2006/customXml" ds:itemID="{47EAEC00-0450-41ED-8B25-B493200EAAE4}">
  <ds:schemaRefs/>
</ds:datastoreItem>
</file>

<file path=customXml/itemProps26.xml><?xml version="1.0" encoding="utf-8"?>
<ds:datastoreItem xmlns:ds="http://schemas.openxmlformats.org/officeDocument/2006/customXml" ds:itemID="{AE147C79-A8DD-4C8A-948B-978B8C8740BA}">
  <ds:schemaRefs/>
</ds:datastoreItem>
</file>

<file path=customXml/itemProps27.xml><?xml version="1.0" encoding="utf-8"?>
<ds:datastoreItem xmlns:ds="http://schemas.openxmlformats.org/officeDocument/2006/customXml" ds:itemID="{CF297705-A368-4225-9F1C-268291DCC01F}">
  <ds:schemaRefs/>
</ds:datastoreItem>
</file>

<file path=customXml/itemProps28.xml><?xml version="1.0" encoding="utf-8"?>
<ds:datastoreItem xmlns:ds="http://schemas.openxmlformats.org/officeDocument/2006/customXml" ds:itemID="{BFA57357-B849-40B1-89C5-A5861FA22251}">
  <ds:schemaRefs/>
</ds:datastoreItem>
</file>

<file path=customXml/itemProps29.xml><?xml version="1.0" encoding="utf-8"?>
<ds:datastoreItem xmlns:ds="http://schemas.openxmlformats.org/officeDocument/2006/customXml" ds:itemID="{8E1C1461-DB45-4A3F-9AFE-A86CCDA3357C}">
  <ds:schemaRefs/>
</ds:datastoreItem>
</file>

<file path=customXml/itemProps30.xml><?xml version="1.0" encoding="utf-8"?>
<ds:datastoreItem xmlns:ds="http://schemas.openxmlformats.org/officeDocument/2006/customXml" ds:itemID="{0D896EC6-6AD9-46A5-88B9-54674565DF36}">
  <ds:schemaRefs/>
</ds:datastoreItem>
</file>

<file path=customXml/itemProps31.xml><?xml version="1.0" encoding="utf-8"?>
<ds:datastoreItem xmlns:ds="http://schemas.openxmlformats.org/officeDocument/2006/customXml" ds:itemID="{C65415F3-B994-4282-A35B-281A1BE139A9}">
  <ds:schemaRefs/>
</ds:datastoreItem>
</file>

<file path=customXml/itemProps32.xml><?xml version="1.0" encoding="utf-8"?>
<ds:datastoreItem xmlns:ds="http://schemas.openxmlformats.org/officeDocument/2006/customXml" ds:itemID="{34EE6071-FC4B-4096-96A4-D31A4B4987DA}">
  <ds:schemaRefs/>
</ds:datastoreItem>
</file>

<file path=customXml/itemProps33.xml><?xml version="1.0" encoding="utf-8"?>
<ds:datastoreItem xmlns:ds="http://schemas.openxmlformats.org/officeDocument/2006/customXml" ds:itemID="{82B84B46-2E77-4D22-8139-2E515D709D88}">
  <ds:schemaRefs/>
</ds:datastoreItem>
</file>

<file path=customXml/itemProps34.xml><?xml version="1.0" encoding="utf-8"?>
<ds:datastoreItem xmlns:ds="http://schemas.openxmlformats.org/officeDocument/2006/customXml" ds:itemID="{E86C397E-4CD5-46BD-8376-3DE79EEE153B}">
  <ds:schemaRefs/>
</ds:datastoreItem>
</file>

<file path=customXml/itemProps35.xml><?xml version="1.0" encoding="utf-8"?>
<ds:datastoreItem xmlns:ds="http://schemas.openxmlformats.org/officeDocument/2006/customXml" ds:itemID="{F5E4F980-EB5D-40AB-8C0F-0F6FCDDFEAF5}">
  <ds:schemaRefs/>
</ds:datastoreItem>
</file>

<file path=customXml/itemProps36.xml><?xml version="1.0" encoding="utf-8"?>
<ds:datastoreItem xmlns:ds="http://schemas.openxmlformats.org/officeDocument/2006/customXml" ds:itemID="{1A1F5D54-A5B4-4322-9473-9869A1AB480D}">
  <ds:schemaRefs/>
</ds:datastoreItem>
</file>

<file path=customXml/itemProps37.xml><?xml version="1.0" encoding="utf-8"?>
<ds:datastoreItem xmlns:ds="http://schemas.openxmlformats.org/officeDocument/2006/customXml" ds:itemID="{E3EC2762-C64A-4F6A-9418-C2D4AA9A5247}">
  <ds:schemaRefs/>
</ds:datastoreItem>
</file>

<file path=customXml/itemProps38.xml><?xml version="1.0" encoding="utf-8"?>
<ds:datastoreItem xmlns:ds="http://schemas.openxmlformats.org/officeDocument/2006/customXml" ds:itemID="{32F6AB45-0F59-4335-8DB7-CB8CCC864B83}">
  <ds:schemaRefs/>
</ds:datastoreItem>
</file>

<file path=customXml/itemProps39.xml><?xml version="1.0" encoding="utf-8"?>
<ds:datastoreItem xmlns:ds="http://schemas.openxmlformats.org/officeDocument/2006/customXml" ds:itemID="{B4C83AB8-C877-4D56-857C-C9F5F8785446}">
  <ds:schemaRefs/>
</ds:datastoreItem>
</file>

<file path=customXml/itemProps40.xml><?xml version="1.0" encoding="utf-8"?>
<ds:datastoreItem xmlns:ds="http://schemas.openxmlformats.org/officeDocument/2006/customXml" ds:itemID="{5AF5176D-12FF-4227-A49A-981EEA3C4506}">
  <ds:schemaRefs/>
</ds:datastoreItem>
</file>

<file path=customXml/itemProps41.xml><?xml version="1.0" encoding="utf-8"?>
<ds:datastoreItem xmlns:ds="http://schemas.openxmlformats.org/officeDocument/2006/customXml" ds:itemID="{E0DBDE7B-24D7-4137-A6B8-2CB3E541D09E}">
  <ds:schemaRefs/>
</ds:datastoreItem>
</file>

<file path=customXml/itemProps42.xml><?xml version="1.0" encoding="utf-8"?>
<ds:datastoreItem xmlns:ds="http://schemas.openxmlformats.org/officeDocument/2006/customXml" ds:itemID="{A904A0B3-B510-4B5B-A83E-541297CC14BC}">
  <ds:schemaRefs/>
</ds:datastoreItem>
</file>

<file path=customXml/itemProps43.xml><?xml version="1.0" encoding="utf-8"?>
<ds:datastoreItem xmlns:ds="http://schemas.openxmlformats.org/officeDocument/2006/customXml" ds:itemID="{5050AAD2-4BB5-4C37-896F-609766ECA826}">
  <ds:schemaRefs/>
</ds:datastoreItem>
</file>

<file path=customXml/itemProps44.xml><?xml version="1.0" encoding="utf-8"?>
<ds:datastoreItem xmlns:ds="http://schemas.openxmlformats.org/officeDocument/2006/customXml" ds:itemID="{2BD9AF68-E768-40CB-9568-57BEB3DE1D5C}">
  <ds:schemaRefs/>
</ds:datastoreItem>
</file>

<file path=customXml/itemProps45.xml><?xml version="1.0" encoding="utf-8"?>
<ds:datastoreItem xmlns:ds="http://schemas.openxmlformats.org/officeDocument/2006/customXml" ds:itemID="{3A923D5B-ED06-4CF8-8914-D734C1D72E4D}">
  <ds:schemaRefs/>
</ds:datastoreItem>
</file>

<file path=customXml/itemProps46.xml><?xml version="1.0" encoding="utf-8"?>
<ds:datastoreItem xmlns:ds="http://schemas.openxmlformats.org/officeDocument/2006/customXml" ds:itemID="{8A6C7B5B-BAB6-47DC-AD58-25F3193055D3}">
  <ds:schemaRefs/>
</ds:datastoreItem>
</file>

<file path=customXml/itemProps47.xml><?xml version="1.0" encoding="utf-8"?>
<ds:datastoreItem xmlns:ds="http://schemas.openxmlformats.org/officeDocument/2006/customXml" ds:itemID="{18C40777-35D3-4760-BC72-5CF54962CD7A}">
  <ds:schemaRefs/>
</ds:datastoreItem>
</file>

<file path=customXml/itemProps48.xml><?xml version="1.0" encoding="utf-8"?>
<ds:datastoreItem xmlns:ds="http://schemas.openxmlformats.org/officeDocument/2006/customXml" ds:itemID="{D75EC377-693F-4C06-8CAE-C27DFD5FD4EF}">
  <ds:schemaRefs/>
</ds:datastoreItem>
</file>

<file path=customXml/itemProps49.xml><?xml version="1.0" encoding="utf-8"?>
<ds:datastoreItem xmlns:ds="http://schemas.openxmlformats.org/officeDocument/2006/customXml" ds:itemID="{DD90CD8F-2B0A-4C45-9817-FAD7464D0E68}">
  <ds:schemaRefs/>
</ds:datastoreItem>
</file>

<file path=customXml/itemProps50.xml><?xml version="1.0" encoding="utf-8"?>
<ds:datastoreItem xmlns:ds="http://schemas.openxmlformats.org/officeDocument/2006/customXml" ds:itemID="{BFD1321D-7FB4-4E36-B199-79DD6D597915}">
  <ds:schemaRefs/>
</ds:datastoreItem>
</file>

<file path=customXml/itemProps51.xml><?xml version="1.0" encoding="utf-8"?>
<ds:datastoreItem xmlns:ds="http://schemas.openxmlformats.org/officeDocument/2006/customXml" ds:itemID="{0BE34D0E-2746-45DC-84D6-54FCD4E3C839}">
  <ds:schemaRefs/>
</ds:datastoreItem>
</file>

<file path=customXml/itemProps52.xml><?xml version="1.0" encoding="utf-8"?>
<ds:datastoreItem xmlns:ds="http://schemas.openxmlformats.org/officeDocument/2006/customXml" ds:itemID="{CBD5C666-116E-4D22-9BD6-C8E9665F646A}">
  <ds:schemaRefs/>
</ds:datastoreItem>
</file>

<file path=customXml/itemProps53.xml><?xml version="1.0" encoding="utf-8"?>
<ds:datastoreItem xmlns:ds="http://schemas.openxmlformats.org/officeDocument/2006/customXml" ds:itemID="{1D14D93E-1AFB-4BDB-A455-62D3F2B5B326}">
  <ds:schemaRefs/>
</ds:datastoreItem>
</file>

<file path=customXml/itemProps54.xml><?xml version="1.0" encoding="utf-8"?>
<ds:datastoreItem xmlns:ds="http://schemas.openxmlformats.org/officeDocument/2006/customXml" ds:itemID="{E91C5A97-33A4-4BDC-A8BD-A5EF775185AB}">
  <ds:schemaRefs/>
</ds:datastoreItem>
</file>

<file path=customXml/itemProps55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56.xml><?xml version="1.0" encoding="utf-8"?>
<ds:datastoreItem xmlns:ds="http://schemas.openxmlformats.org/officeDocument/2006/customXml" ds:itemID="{3E2D87EE-2C96-4D51-860F-8C561E947EE6}">
  <ds:schemaRefs/>
</ds:datastoreItem>
</file>

<file path=customXml/itemProps57.xml><?xml version="1.0" encoding="utf-8"?>
<ds:datastoreItem xmlns:ds="http://schemas.openxmlformats.org/officeDocument/2006/customXml" ds:itemID="{6FCF00CB-E935-4917-8FFE-E1599C3D2087}">
  <ds:schemaRefs/>
</ds:datastoreItem>
</file>

<file path=customXml/itemProps58.xml><?xml version="1.0" encoding="utf-8"?>
<ds:datastoreItem xmlns:ds="http://schemas.openxmlformats.org/officeDocument/2006/customXml" ds:itemID="{DAF10DCE-B342-4024-9D39-53D7E20335D6}">
  <ds:schemaRefs/>
</ds:datastoreItem>
</file>

<file path=customXml/itemProps59.xml><?xml version="1.0" encoding="utf-8"?>
<ds:datastoreItem xmlns:ds="http://schemas.openxmlformats.org/officeDocument/2006/customXml" ds:itemID="{7A8A2C9B-F94F-4451-B0F6-1D5B313006AA}">
  <ds:schemaRefs/>
</ds:datastoreItem>
</file>

<file path=customXml/itemProps60.xml><?xml version="1.0" encoding="utf-8"?>
<ds:datastoreItem xmlns:ds="http://schemas.openxmlformats.org/officeDocument/2006/customXml" ds:itemID="{A3DA882B-1B38-456D-9DD6-64E88A80827F}">
  <ds:schemaRefs/>
</ds:datastoreItem>
</file>

<file path=customXml/itemProps61.xml><?xml version="1.0" encoding="utf-8"?>
<ds:datastoreItem xmlns:ds="http://schemas.openxmlformats.org/officeDocument/2006/customXml" ds:itemID="{F2D10049-A3CC-446B-BC87-29E3D953FB96}">
  <ds:schemaRefs/>
</ds:datastoreItem>
</file>

<file path=customXml/itemProps62.xml><?xml version="1.0" encoding="utf-8"?>
<ds:datastoreItem xmlns:ds="http://schemas.openxmlformats.org/officeDocument/2006/customXml" ds:itemID="{EE8CD2BA-EAF8-4F05-94D5-060A85EA5547}">
  <ds:schemaRefs/>
</ds:datastoreItem>
</file>

<file path=customXml/itemProps63.xml><?xml version="1.0" encoding="utf-8"?>
<ds:datastoreItem xmlns:ds="http://schemas.openxmlformats.org/officeDocument/2006/customXml" ds:itemID="{2AE5F8BA-29BA-4663-8D6A-BE407F5FEB68}">
  <ds:schemaRefs/>
</ds:datastoreItem>
</file>

<file path=customXml/itemProps64.xml><?xml version="1.0" encoding="utf-8"?>
<ds:datastoreItem xmlns:ds="http://schemas.openxmlformats.org/officeDocument/2006/customXml" ds:itemID="{A5C0D936-B104-474D-AFE9-DEC6644B7CDF}">
  <ds:schemaRefs/>
</ds:datastoreItem>
</file>

<file path=customXml/itemProps65.xml><?xml version="1.0" encoding="utf-8"?>
<ds:datastoreItem xmlns:ds="http://schemas.openxmlformats.org/officeDocument/2006/customXml" ds:itemID="{BB3E082E-9788-4BB7-AB39-76CB73821045}">
  <ds:schemaRefs/>
</ds:datastoreItem>
</file>

<file path=customXml/itemProps66.xml><?xml version="1.0" encoding="utf-8"?>
<ds:datastoreItem xmlns:ds="http://schemas.openxmlformats.org/officeDocument/2006/customXml" ds:itemID="{62F7EB8D-C8DF-42DC-B7E9-E0935E27C407}">
  <ds:schemaRefs/>
</ds:datastoreItem>
</file>

<file path=customXml/itemProps67.xml><?xml version="1.0" encoding="utf-8"?>
<ds:datastoreItem xmlns:ds="http://schemas.openxmlformats.org/officeDocument/2006/customXml" ds:itemID="{E6FC5B71-70D2-4143-8561-7ABBC9E4A6C1}">
  <ds:schemaRefs/>
</ds:datastoreItem>
</file>

<file path=customXml/itemProps68.xml><?xml version="1.0" encoding="utf-8"?>
<ds:datastoreItem xmlns:ds="http://schemas.openxmlformats.org/officeDocument/2006/customXml" ds:itemID="{D7DE779D-AE78-467D-8165-94B18D88652C}">
  <ds:schemaRefs/>
</ds:datastoreItem>
</file>

<file path=customXml/itemProps69.xml><?xml version="1.0" encoding="utf-8"?>
<ds:datastoreItem xmlns:ds="http://schemas.openxmlformats.org/officeDocument/2006/customXml" ds:itemID="{EB67F82A-6DE8-4893-9004-0DBD55434F77}">
  <ds:schemaRefs/>
</ds:datastoreItem>
</file>

<file path=customXml/itemProps70.xml><?xml version="1.0" encoding="utf-8"?>
<ds:datastoreItem xmlns:ds="http://schemas.openxmlformats.org/officeDocument/2006/customXml" ds:itemID="{41D14260-E329-4EF7-960A-A02974EBAC38}">
  <ds:schemaRefs/>
</ds:datastoreItem>
</file>

<file path=customXml/itemProps71.xml><?xml version="1.0" encoding="utf-8"?>
<ds:datastoreItem xmlns:ds="http://schemas.openxmlformats.org/officeDocument/2006/customXml" ds:itemID="{A8A33985-B84A-4BB2-86BC-F4C1379B480C}">
  <ds:schemaRefs/>
</ds:datastoreItem>
</file>

<file path=customXml/itemProps72.xml><?xml version="1.0" encoding="utf-8"?>
<ds:datastoreItem xmlns:ds="http://schemas.openxmlformats.org/officeDocument/2006/customXml" ds:itemID="{552D760B-EC2F-4DF2-98B2-7D1A9FA35B5F}">
  <ds:schemaRefs/>
</ds:datastoreItem>
</file>

<file path=customXml/itemProps73.xml><?xml version="1.0" encoding="utf-8"?>
<ds:datastoreItem xmlns:ds="http://schemas.openxmlformats.org/officeDocument/2006/customXml" ds:itemID="{9C7E069C-5D84-4D81-874D-1864F4E651DF}">
  <ds:schemaRefs/>
</ds:datastoreItem>
</file>

<file path=customXml/itemProps74.xml><?xml version="1.0" encoding="utf-8"?>
<ds:datastoreItem xmlns:ds="http://schemas.openxmlformats.org/officeDocument/2006/customXml" ds:itemID="{CF7B7BDF-13CE-4130-A887-A5742A4F72DC}">
  <ds:schemaRefs/>
</ds:datastoreItem>
</file>

<file path=customXml/itemProps75.xml><?xml version="1.0" encoding="utf-8"?>
<ds:datastoreItem xmlns:ds="http://schemas.openxmlformats.org/officeDocument/2006/customXml" ds:itemID="{99368D11-6C02-49E2-B00C-169ECE1D3EC2}">
  <ds:schemaRefs/>
</ds:datastoreItem>
</file>

<file path=customXml/itemProps76.xml><?xml version="1.0" encoding="utf-8"?>
<ds:datastoreItem xmlns:ds="http://schemas.openxmlformats.org/officeDocument/2006/customXml" ds:itemID="{9ED46B92-31CA-4816-A9B2-8C4EF459E484}">
  <ds:schemaRefs/>
</ds:datastoreItem>
</file>

<file path=customXml/itemProps77.xml><?xml version="1.0" encoding="utf-8"?>
<ds:datastoreItem xmlns:ds="http://schemas.openxmlformats.org/officeDocument/2006/customXml" ds:itemID="{BD6450A0-8A16-4656-ADFE-74A4B6008D50}">
  <ds:schemaRefs/>
</ds:datastoreItem>
</file>

<file path=customXml/itemProps78.xml><?xml version="1.0" encoding="utf-8"?>
<ds:datastoreItem xmlns:ds="http://schemas.openxmlformats.org/officeDocument/2006/customXml" ds:itemID="{2D0BEB05-71CB-4DF7-A38D-D75E5C80E70C}">
  <ds:schemaRefs/>
</ds:datastoreItem>
</file>

<file path=customXml/itemProps79.xml><?xml version="1.0" encoding="utf-8"?>
<ds:datastoreItem xmlns:ds="http://schemas.openxmlformats.org/officeDocument/2006/customXml" ds:itemID="{BD7F5E18-D3F7-42C8-9A0D-A2730EAAEE7F}">
  <ds:schemaRefs/>
</ds:datastoreItem>
</file>

<file path=customXml/itemProps80.xml><?xml version="1.0" encoding="utf-8"?>
<ds:datastoreItem xmlns:ds="http://schemas.openxmlformats.org/officeDocument/2006/customXml" ds:itemID="{6A89D971-8098-4133-9FE4-91894D11EED8}">
  <ds:schemaRefs/>
</ds:datastoreItem>
</file>

<file path=customXml/itemProps81.xml><?xml version="1.0" encoding="utf-8"?>
<ds:datastoreItem xmlns:ds="http://schemas.openxmlformats.org/officeDocument/2006/customXml" ds:itemID="{16C968A3-49A3-4C14-A00B-BF3CAA46B972}">
  <ds:schemaRefs/>
</ds:datastoreItem>
</file>

<file path=customXml/itemProps82.xml><?xml version="1.0" encoding="utf-8"?>
<ds:datastoreItem xmlns:ds="http://schemas.openxmlformats.org/officeDocument/2006/customXml" ds:itemID="{136B750B-2261-488F-AAB6-49DB43A2EA65}">
  <ds:schemaRefs/>
</ds:datastoreItem>
</file>

<file path=customXml/itemProps83.xml><?xml version="1.0" encoding="utf-8"?>
<ds:datastoreItem xmlns:ds="http://schemas.openxmlformats.org/officeDocument/2006/customXml" ds:itemID="{C9A2EF45-7B6A-4B47-B95A-3563BAEE6A28}">
  <ds:schemaRefs/>
</ds:datastoreItem>
</file>

<file path=customXml/itemProps84.xml><?xml version="1.0" encoding="utf-8"?>
<ds:datastoreItem xmlns:ds="http://schemas.openxmlformats.org/officeDocument/2006/customXml" ds:itemID="{93096139-6AC2-4257-AED8-B42EDECBB4AB}">
  <ds:schemaRefs/>
</ds:datastoreItem>
</file>

<file path=customXml/itemProps85.xml><?xml version="1.0" encoding="utf-8"?>
<ds:datastoreItem xmlns:ds="http://schemas.openxmlformats.org/officeDocument/2006/customXml" ds:itemID="{E63C1FAD-22CF-4399-B94E-B4B8B6359048}">
  <ds:schemaRefs/>
</ds:datastoreItem>
</file>

<file path=customXml/itemProps86.xml><?xml version="1.0" encoding="utf-8"?>
<ds:datastoreItem xmlns:ds="http://schemas.openxmlformats.org/officeDocument/2006/customXml" ds:itemID="{2E37FEA1-856C-4139-B9DB-EA7AEE2AD4E0}">
  <ds:schemaRefs/>
</ds:datastoreItem>
</file>

<file path=customXml/itemProps87.xml><?xml version="1.0" encoding="utf-8"?>
<ds:datastoreItem xmlns:ds="http://schemas.openxmlformats.org/officeDocument/2006/customXml" ds:itemID="{7F6054FF-BCBA-46D9-90B5-A5AD330F0663}">
  <ds:schemaRefs/>
</ds:datastoreItem>
</file>

<file path=customXml/itemProps88.xml><?xml version="1.0" encoding="utf-8"?>
<ds:datastoreItem xmlns:ds="http://schemas.openxmlformats.org/officeDocument/2006/customXml" ds:itemID="{04635E87-0CF5-4615-8EEC-3705B91110EA}">
  <ds:schemaRefs/>
</ds:datastoreItem>
</file>

<file path=customXml/itemProps89.xml><?xml version="1.0" encoding="utf-8"?>
<ds:datastoreItem xmlns:ds="http://schemas.openxmlformats.org/officeDocument/2006/customXml" ds:itemID="{AECB407D-621A-4366-9E37-DCC99DF7A2B6}">
  <ds:schemaRefs/>
</ds:datastoreItem>
</file>

<file path=customXml/itemProps90.xml><?xml version="1.0" encoding="utf-8"?>
<ds:datastoreItem xmlns:ds="http://schemas.openxmlformats.org/officeDocument/2006/customXml" ds:itemID="{5B77B3AA-C33B-4E86-84F1-4DDF1E31F814}">
  <ds:schemaRefs/>
</ds:datastoreItem>
</file>

<file path=customXml/itemProps91.xml><?xml version="1.0" encoding="utf-8"?>
<ds:datastoreItem xmlns:ds="http://schemas.openxmlformats.org/officeDocument/2006/customXml" ds:itemID="{8E727205-B239-4737-9950-40753AEF832A}">
  <ds:schemaRefs/>
</ds:datastoreItem>
</file>

<file path=customXml/itemProps92.xml><?xml version="1.0" encoding="utf-8"?>
<ds:datastoreItem xmlns:ds="http://schemas.openxmlformats.org/officeDocument/2006/customXml" ds:itemID="{3D5E1666-BDE2-4085-A1F1-6DBA864EDF3F}">
  <ds:schemaRefs/>
</ds:datastoreItem>
</file>

<file path=customXml/itemProps93.xml><?xml version="1.0" encoding="utf-8"?>
<ds:datastoreItem xmlns:ds="http://schemas.openxmlformats.org/officeDocument/2006/customXml" ds:itemID="{CD44F6A7-D0DC-45E9-9DE4-3F07D4968FBB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73F44D85-1892-483F-BDFC-CC8ABC01FCFA}">
  <ds:schemaRefs/>
</ds:datastoreItem>
</file>

<file path=customXml/itemProps96.xml><?xml version="1.0" encoding="utf-8"?>
<ds:datastoreItem xmlns:ds="http://schemas.openxmlformats.org/officeDocument/2006/customXml" ds:itemID="{AD49BE85-4E85-4774-BB95-B709444DD735}">
  <ds:schemaRefs/>
</ds:datastoreItem>
</file>

<file path=customXml/itemProps97.xml><?xml version="1.0" encoding="utf-8"?>
<ds:datastoreItem xmlns:ds="http://schemas.openxmlformats.org/officeDocument/2006/customXml" ds:itemID="{53135694-7724-499D-A582-32B6D2A0A54C}">
  <ds:schemaRefs/>
</ds:datastoreItem>
</file>

<file path=customXml/itemProps98.xml><?xml version="1.0" encoding="utf-8"?>
<ds:datastoreItem xmlns:ds="http://schemas.openxmlformats.org/officeDocument/2006/customXml" ds:itemID="{A1694E57-FD8A-422C-AD0F-5DF2C5BD0E7B}">
  <ds:schemaRefs/>
</ds:datastoreItem>
</file>

<file path=customXml/itemProps99.xml><?xml version="1.0" encoding="utf-8"?>
<ds:datastoreItem xmlns:ds="http://schemas.openxmlformats.org/officeDocument/2006/customXml" ds:itemID="{4C82FD12-376E-4F86-B8A8-C589C0956713}">
  <ds:schemaRefs/>
</ds:datastoreItem>
</file>

<file path=customXml/itemProps100.xml><?xml version="1.0" encoding="utf-8"?>
<ds:datastoreItem xmlns:ds="http://schemas.openxmlformats.org/officeDocument/2006/customXml" ds:itemID="{A77A746A-ECAA-47EE-8E72-F96F4EA5B0D9}">
  <ds:schemaRefs/>
</ds:datastoreItem>
</file>

<file path=customXml/itemProps101.xml><?xml version="1.0" encoding="utf-8"?>
<ds:datastoreItem xmlns:ds="http://schemas.openxmlformats.org/officeDocument/2006/customXml" ds:itemID="{B11ACDBC-BA27-4907-86A6-84DFDCD59D92}">
  <ds:schemaRefs/>
</ds:datastoreItem>
</file>

<file path=customXml/itemProps102.xml><?xml version="1.0" encoding="utf-8"?>
<ds:datastoreItem xmlns:ds="http://schemas.openxmlformats.org/officeDocument/2006/customXml" ds:itemID="{4B619ED7-AA00-4F46-A5ED-E351F1F5DA2D}">
  <ds:schemaRefs/>
</ds:datastoreItem>
</file>

<file path=customXml/itemProps103.xml><?xml version="1.0" encoding="utf-8"?>
<ds:datastoreItem xmlns:ds="http://schemas.openxmlformats.org/officeDocument/2006/customXml" ds:itemID="{A5D5E94E-7855-4677-82C4-96D44955D811}">
  <ds:schemaRefs/>
</ds:datastoreItem>
</file>

<file path=customXml/itemProps104.xml><?xml version="1.0" encoding="utf-8"?>
<ds:datastoreItem xmlns:ds="http://schemas.openxmlformats.org/officeDocument/2006/customXml" ds:itemID="{68165E59-A20F-4A45-B534-68A21512B1F6}">
  <ds:schemaRefs/>
</ds:datastoreItem>
</file>

<file path=customXml/itemProps105.xml><?xml version="1.0" encoding="utf-8"?>
<ds:datastoreItem xmlns:ds="http://schemas.openxmlformats.org/officeDocument/2006/customXml" ds:itemID="{690DEBB3-2472-422E-8C4D-A110B3901CF9}">
  <ds:schemaRefs/>
</ds:datastoreItem>
</file>

<file path=customXml/itemProps106.xml><?xml version="1.0" encoding="utf-8"?>
<ds:datastoreItem xmlns:ds="http://schemas.openxmlformats.org/officeDocument/2006/customXml" ds:itemID="{E533207C-BE3A-4114-A06D-22D9A7D5B8CE}">
  <ds:schemaRefs/>
</ds:datastoreItem>
</file>

<file path=customXml/itemProps107.xml><?xml version="1.0" encoding="utf-8"?>
<ds:datastoreItem xmlns:ds="http://schemas.openxmlformats.org/officeDocument/2006/customXml" ds:itemID="{8F75CB86-84C4-40D4-84CB-8FF8BFC44F19}">
  <ds:schemaRefs/>
</ds:datastoreItem>
</file>

<file path=customXml/itemProps108.xml><?xml version="1.0" encoding="utf-8"?>
<ds:datastoreItem xmlns:ds="http://schemas.openxmlformats.org/officeDocument/2006/customXml" ds:itemID="{5467F2B8-5899-4590-820A-0558F3BAF991}">
  <ds:schemaRefs/>
</ds:datastoreItem>
</file>

<file path=customXml/itemProps109.xml><?xml version="1.0" encoding="utf-8"?>
<ds:datastoreItem xmlns:ds="http://schemas.openxmlformats.org/officeDocument/2006/customXml" ds:itemID="{5E5C0604-C5AE-4FF3-9E06-313FA5CA1086}">
  <ds:schemaRefs/>
</ds:datastoreItem>
</file>

<file path=customXml/itemProps110.xml><?xml version="1.0" encoding="utf-8"?>
<ds:datastoreItem xmlns:ds="http://schemas.openxmlformats.org/officeDocument/2006/customXml" ds:itemID="{408792FC-13FE-4646-9437-7D31A977E045}">
  <ds:schemaRefs/>
</ds:datastoreItem>
</file>

<file path=customXml/itemProps111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112.xml><?xml version="1.0" encoding="utf-8"?>
<ds:datastoreItem xmlns:ds="http://schemas.openxmlformats.org/officeDocument/2006/customXml" ds:itemID="{39FDC873-F870-4601-A88C-6A8620C80643}">
  <ds:schemaRefs/>
</ds:datastoreItem>
</file>

<file path=customXml/itemProps113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14.xml><?xml version="1.0" encoding="utf-8"?>
<ds:datastoreItem xmlns:ds="http://schemas.openxmlformats.org/officeDocument/2006/customXml" ds:itemID="{B2FB7D35-2CBB-465E-9099-90590B9286A5}">
  <ds:schemaRefs/>
</ds:datastoreItem>
</file>

<file path=customXml/itemProps115.xml><?xml version="1.0" encoding="utf-8"?>
<ds:datastoreItem xmlns:ds="http://schemas.openxmlformats.org/officeDocument/2006/customXml" ds:itemID="{3FB705ED-05B8-4E45-81A3-222A774FA697}">
  <ds:schemaRefs/>
</ds:datastoreItem>
</file>

<file path=customXml/itemProps116.xml><?xml version="1.0" encoding="utf-8"?>
<ds:datastoreItem xmlns:ds="http://schemas.openxmlformats.org/officeDocument/2006/customXml" ds:itemID="{DE69DB11-F1A9-4AA9-9A48-AB98EC202E8D}">
  <ds:schemaRefs/>
</ds:datastoreItem>
</file>

<file path=customXml/itemProps117.xml><?xml version="1.0" encoding="utf-8"?>
<ds:datastoreItem xmlns:ds="http://schemas.openxmlformats.org/officeDocument/2006/customXml" ds:itemID="{6CB7CEF2-80D1-499C-BE47-1A3AEF9F04C9}">
  <ds:schemaRefs/>
</ds:datastoreItem>
</file>

<file path=customXml/itemProps118.xml><?xml version="1.0" encoding="utf-8"?>
<ds:datastoreItem xmlns:ds="http://schemas.openxmlformats.org/officeDocument/2006/customXml" ds:itemID="{B2AC3AD3-7E1C-4AC2-8DBF-B49D75A4D8BC}">
  <ds:schemaRefs/>
</ds:datastoreItem>
</file>

<file path=customXml/itemProps119.xml><?xml version="1.0" encoding="utf-8"?>
<ds:datastoreItem xmlns:ds="http://schemas.openxmlformats.org/officeDocument/2006/customXml" ds:itemID="{9787C682-D160-41AC-BD4A-EEEAE87C0B03}">
  <ds:schemaRefs/>
</ds:datastoreItem>
</file>

<file path=customXml/itemProps120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21.xml><?xml version="1.0" encoding="utf-8"?>
<ds:datastoreItem xmlns:ds="http://schemas.openxmlformats.org/officeDocument/2006/customXml" ds:itemID="{58C390F0-107B-4A55-85ED-E2FA5EE8B79D}">
  <ds:schemaRefs/>
</ds:datastoreItem>
</file>

<file path=customXml/itemProps122.xml><?xml version="1.0" encoding="utf-8"?>
<ds:datastoreItem xmlns:ds="http://schemas.openxmlformats.org/officeDocument/2006/customXml" ds:itemID="{D4E2A501-0341-4D5E-8B77-ED38227CDE10}">
  <ds:schemaRefs/>
</ds:datastoreItem>
</file>

<file path=customXml/itemProps123.xml><?xml version="1.0" encoding="utf-8"?>
<ds:datastoreItem xmlns:ds="http://schemas.openxmlformats.org/officeDocument/2006/customXml" ds:itemID="{41BAB267-F051-48C8-AA28-575A5866CF3E}">
  <ds:schemaRefs/>
</ds:datastoreItem>
</file>

<file path=customXml/itemProps124.xml><?xml version="1.0" encoding="utf-8"?>
<ds:datastoreItem xmlns:ds="http://schemas.openxmlformats.org/officeDocument/2006/customXml" ds:itemID="{6E042812-5EF9-44D8-9D89-8071147677D2}">
  <ds:schemaRefs/>
</ds:datastoreItem>
</file>

<file path=customXml/itemProps125.xml><?xml version="1.0" encoding="utf-8"?>
<ds:datastoreItem xmlns:ds="http://schemas.openxmlformats.org/officeDocument/2006/customXml" ds:itemID="{E0F4A8AB-E4B8-407B-8B7D-4B3F44D4FA02}">
  <ds:schemaRefs/>
</ds:datastoreItem>
</file>

<file path=customXml/itemProps126.xml><?xml version="1.0" encoding="utf-8"?>
<ds:datastoreItem xmlns:ds="http://schemas.openxmlformats.org/officeDocument/2006/customXml" ds:itemID="{27820AA3-BA6C-43D6-B299-027C0508F246}">
  <ds:schemaRefs/>
</ds:datastoreItem>
</file>

<file path=customXml/itemProps127.xml><?xml version="1.0" encoding="utf-8"?>
<ds:datastoreItem xmlns:ds="http://schemas.openxmlformats.org/officeDocument/2006/customXml" ds:itemID="{1616D2F1-0D12-47AC-90ED-173985A86667}">
  <ds:schemaRefs/>
</ds:datastoreItem>
</file>

<file path=customXml/itemProps128.xml><?xml version="1.0" encoding="utf-8"?>
<ds:datastoreItem xmlns:ds="http://schemas.openxmlformats.org/officeDocument/2006/customXml" ds:itemID="{EA636410-2140-4EDD-AB35-4A5464987E1A}">
  <ds:schemaRefs/>
</ds:datastoreItem>
</file>

<file path=customXml/itemProps129.xml><?xml version="1.0" encoding="utf-8"?>
<ds:datastoreItem xmlns:ds="http://schemas.openxmlformats.org/officeDocument/2006/customXml" ds:itemID="{BDF5B7E9-6EAC-496B-B055-E4061B1B5419}">
  <ds:schemaRefs/>
</ds:datastoreItem>
</file>

<file path=customXml/itemProps130.xml><?xml version="1.0" encoding="utf-8"?>
<ds:datastoreItem xmlns:ds="http://schemas.openxmlformats.org/officeDocument/2006/customXml" ds:itemID="{163E11CA-7150-4741-AC31-66D392ED0798}">
  <ds:schemaRefs/>
</ds:datastoreItem>
</file>

<file path=customXml/itemProps131.xml><?xml version="1.0" encoding="utf-8"?>
<ds:datastoreItem xmlns:ds="http://schemas.openxmlformats.org/officeDocument/2006/customXml" ds:itemID="{F6E01239-25BE-4AB3-80BF-5F9FF3D8BDD8}">
  <ds:schemaRefs/>
</ds:datastoreItem>
</file>

<file path=customXml/itemProps132.xml><?xml version="1.0" encoding="utf-8"?>
<ds:datastoreItem xmlns:ds="http://schemas.openxmlformats.org/officeDocument/2006/customXml" ds:itemID="{F998C50A-540C-46E6-BA5B-CF48716710A0}">
  <ds:schemaRefs/>
</ds:datastoreItem>
</file>

<file path=customXml/itemProps133.xml><?xml version="1.0" encoding="utf-8"?>
<ds:datastoreItem xmlns:ds="http://schemas.openxmlformats.org/officeDocument/2006/customXml" ds:itemID="{12E1E34F-E531-4F1C-8039-B8C1F9978D20}">
  <ds:schemaRefs/>
</ds:datastoreItem>
</file>

<file path=customXml/itemProps134.xml><?xml version="1.0" encoding="utf-8"?>
<ds:datastoreItem xmlns:ds="http://schemas.openxmlformats.org/officeDocument/2006/customXml" ds:itemID="{08979DB1-810F-4249-B837-ADDABADEEEB8}">
  <ds:schemaRefs/>
</ds:datastoreItem>
</file>

<file path=customXml/itemProps135.xml><?xml version="1.0" encoding="utf-8"?>
<ds:datastoreItem xmlns:ds="http://schemas.openxmlformats.org/officeDocument/2006/customXml" ds:itemID="{8FF3260C-712C-44D8-A7FA-FB1811F87B1D}">
  <ds:schemaRefs/>
</ds:datastoreItem>
</file>

<file path=customXml/itemProps136.xml><?xml version="1.0" encoding="utf-8"?>
<ds:datastoreItem xmlns:ds="http://schemas.openxmlformats.org/officeDocument/2006/customXml" ds:itemID="{5C0C60BE-76D9-457A-94DD-215E6DAEF66E}">
  <ds:schemaRefs/>
</ds:datastoreItem>
</file>

<file path=customXml/itemProps137.xml><?xml version="1.0" encoding="utf-8"?>
<ds:datastoreItem xmlns:ds="http://schemas.openxmlformats.org/officeDocument/2006/customXml" ds:itemID="{A65FD6E7-28B9-413D-82BF-3BA1EFB33B2F}">
  <ds:schemaRefs/>
</ds:datastoreItem>
</file>

<file path=customXml/itemProps138.xml><?xml version="1.0" encoding="utf-8"?>
<ds:datastoreItem xmlns:ds="http://schemas.openxmlformats.org/officeDocument/2006/customXml" ds:itemID="{49DCDECE-BEE3-48BB-B1B6-E6C7BC95BA26}">
  <ds:schemaRefs/>
</ds:datastoreItem>
</file>

<file path=customXml/itemProps139.xml><?xml version="1.0" encoding="utf-8"?>
<ds:datastoreItem xmlns:ds="http://schemas.openxmlformats.org/officeDocument/2006/customXml" ds:itemID="{71E4BF87-EA3D-4978-82BE-F67C5DDBF51C}">
  <ds:schemaRefs/>
</ds:datastoreItem>
</file>

<file path=customXml/itemProps140.xml><?xml version="1.0" encoding="utf-8"?>
<ds:datastoreItem xmlns:ds="http://schemas.openxmlformats.org/officeDocument/2006/customXml" ds:itemID="{40AC1A06-72D3-4159-9885-21EF0DD0EB6C}">
  <ds:schemaRefs/>
</ds:datastoreItem>
</file>

<file path=customXml/itemProps141.xml><?xml version="1.0" encoding="utf-8"?>
<ds:datastoreItem xmlns:ds="http://schemas.openxmlformats.org/officeDocument/2006/customXml" ds:itemID="{43BA8CE6-591B-4C7E-913D-161BB55C147B}">
  <ds:schemaRefs/>
</ds:datastoreItem>
</file>

<file path=customXml/itemProps142.xml><?xml version="1.0" encoding="utf-8"?>
<ds:datastoreItem xmlns:ds="http://schemas.openxmlformats.org/officeDocument/2006/customXml" ds:itemID="{0530B8BC-7253-4200-AFF9-9B3B0258F509}">
  <ds:schemaRefs/>
</ds:datastoreItem>
</file>

<file path=customXml/itemProps143.xml><?xml version="1.0" encoding="utf-8"?>
<ds:datastoreItem xmlns:ds="http://schemas.openxmlformats.org/officeDocument/2006/customXml" ds:itemID="{68261FA9-3D7C-4D9E-B658-2805E4316A24}">
  <ds:schemaRefs/>
</ds:datastoreItem>
</file>

<file path=customXml/itemProps144.xml><?xml version="1.0" encoding="utf-8"?>
<ds:datastoreItem xmlns:ds="http://schemas.openxmlformats.org/officeDocument/2006/customXml" ds:itemID="{E8AAE387-7C59-4884-8C19-B7327268EA0D}">
  <ds:schemaRefs/>
</ds:datastoreItem>
</file>

<file path=customXml/itemProps145.xml><?xml version="1.0" encoding="utf-8"?>
<ds:datastoreItem xmlns:ds="http://schemas.openxmlformats.org/officeDocument/2006/customXml" ds:itemID="{7588FAE7-4DED-46D1-B565-F08FA1EAF79B}">
  <ds:schemaRefs/>
</ds:datastoreItem>
</file>

<file path=customXml/itemProps146.xml><?xml version="1.0" encoding="utf-8"?>
<ds:datastoreItem xmlns:ds="http://schemas.openxmlformats.org/officeDocument/2006/customXml" ds:itemID="{78346D83-9C6C-4499-97B3-17C387E2D0E4}">
  <ds:schemaRefs/>
</ds:datastoreItem>
</file>

<file path=customXml/itemProps147.xml><?xml version="1.0" encoding="utf-8"?>
<ds:datastoreItem xmlns:ds="http://schemas.openxmlformats.org/officeDocument/2006/customXml" ds:itemID="{E471FF46-D940-4245-AD31-573F167B9D3C}">
  <ds:schemaRefs/>
</ds:datastoreItem>
</file>

<file path=customXml/itemProps148.xml><?xml version="1.0" encoding="utf-8"?>
<ds:datastoreItem xmlns:ds="http://schemas.openxmlformats.org/officeDocument/2006/customXml" ds:itemID="{37669EAB-4C66-43CE-97CD-18B3538F2BFE}">
  <ds:schemaRefs/>
</ds:datastoreItem>
</file>

<file path=customXml/itemProps149.xml><?xml version="1.0" encoding="utf-8"?>
<ds:datastoreItem xmlns:ds="http://schemas.openxmlformats.org/officeDocument/2006/customXml" ds:itemID="{1AFA2237-0EEA-4F66-8310-C4608F5B018B}">
  <ds:schemaRefs/>
</ds:datastoreItem>
</file>

<file path=customXml/itemProps150.xml><?xml version="1.0" encoding="utf-8"?>
<ds:datastoreItem xmlns:ds="http://schemas.openxmlformats.org/officeDocument/2006/customXml" ds:itemID="{5E5327EF-225B-4D22-8AB6-F11B46E008DD}">
  <ds:schemaRefs/>
</ds:datastoreItem>
</file>

<file path=customXml/itemProps151.xml><?xml version="1.0" encoding="utf-8"?>
<ds:datastoreItem xmlns:ds="http://schemas.openxmlformats.org/officeDocument/2006/customXml" ds:itemID="{8E7127AD-8765-4026-9F78-FD2E06398EF9}">
  <ds:schemaRefs/>
</ds:datastoreItem>
</file>

<file path=customXml/itemProps152.xml><?xml version="1.0" encoding="utf-8"?>
<ds:datastoreItem xmlns:ds="http://schemas.openxmlformats.org/officeDocument/2006/customXml" ds:itemID="{E8D3E68A-70BF-4B8E-9C90-7BD0BE6AA829}">
  <ds:schemaRefs/>
</ds:datastoreItem>
</file>

<file path=customXml/itemProps153.xml><?xml version="1.0" encoding="utf-8"?>
<ds:datastoreItem xmlns:ds="http://schemas.openxmlformats.org/officeDocument/2006/customXml" ds:itemID="{8668A6D5-43C7-4F43-932A-B2CF93B63FC0}">
  <ds:schemaRefs/>
</ds:datastoreItem>
</file>

<file path=customXml/itemProps154.xml><?xml version="1.0" encoding="utf-8"?>
<ds:datastoreItem xmlns:ds="http://schemas.openxmlformats.org/officeDocument/2006/customXml" ds:itemID="{B4D9DB99-CA89-4737-A0BC-C59801C33327}">
  <ds:schemaRefs/>
</ds:datastoreItem>
</file>

<file path=customXml/itemProps155.xml><?xml version="1.0" encoding="utf-8"?>
<ds:datastoreItem xmlns:ds="http://schemas.openxmlformats.org/officeDocument/2006/customXml" ds:itemID="{FE215DC8-1A6B-419F-8969-25DC139AAC2E}">
  <ds:schemaRefs/>
</ds:datastoreItem>
</file>

<file path=customXml/itemProps156.xml><?xml version="1.0" encoding="utf-8"?>
<ds:datastoreItem xmlns:ds="http://schemas.openxmlformats.org/officeDocument/2006/customXml" ds:itemID="{99F96DFE-7363-4EAC-8B72-7259DD3CF8E6}">
  <ds:schemaRefs/>
</ds:datastoreItem>
</file>

<file path=customXml/itemProps157.xml><?xml version="1.0" encoding="utf-8"?>
<ds:datastoreItem xmlns:ds="http://schemas.openxmlformats.org/officeDocument/2006/customXml" ds:itemID="{57C6C154-B573-4F2F-880D-9CEA46AB9E69}">
  <ds:schemaRefs/>
</ds:datastoreItem>
</file>

<file path=customXml/itemProps158.xml><?xml version="1.0" encoding="utf-8"?>
<ds:datastoreItem xmlns:ds="http://schemas.openxmlformats.org/officeDocument/2006/customXml" ds:itemID="{C183CC85-752F-463A-B5D2-A9FBBDEBA407}">
  <ds:schemaRefs/>
</ds:datastoreItem>
</file>

<file path=customXml/itemProps159.xml><?xml version="1.0" encoding="utf-8"?>
<ds:datastoreItem xmlns:ds="http://schemas.openxmlformats.org/officeDocument/2006/customXml" ds:itemID="{AB9DED92-4ACB-4D6F-95E4-DE302B05E71F}">
  <ds:schemaRefs/>
</ds:datastoreItem>
</file>

<file path=customXml/itemProps160.xml><?xml version="1.0" encoding="utf-8"?>
<ds:datastoreItem xmlns:ds="http://schemas.openxmlformats.org/officeDocument/2006/customXml" ds:itemID="{C301AD00-C7FD-4BF4-B542-EF7FB7A52E95}">
  <ds:schemaRefs/>
</ds:datastoreItem>
</file>

<file path=customXml/itemProps161.xml><?xml version="1.0" encoding="utf-8"?>
<ds:datastoreItem xmlns:ds="http://schemas.openxmlformats.org/officeDocument/2006/customXml" ds:itemID="{AB27904F-23BE-4F7B-BF3F-13A5E62436BF}">
  <ds:schemaRefs/>
</ds:datastoreItem>
</file>

<file path=customXml/itemProps162.xml><?xml version="1.0" encoding="utf-8"?>
<ds:datastoreItem xmlns:ds="http://schemas.openxmlformats.org/officeDocument/2006/customXml" ds:itemID="{649A9709-F54A-4D9E-AE01-6F7E9CB908F3}">
  <ds:schemaRefs/>
</ds:datastoreItem>
</file>

<file path=customXml/itemProps163.xml><?xml version="1.0" encoding="utf-8"?>
<ds:datastoreItem xmlns:ds="http://schemas.openxmlformats.org/officeDocument/2006/customXml" ds:itemID="{BCA281F2-5F9E-4437-9BD3-7599DCD4A7D9}">
  <ds:schemaRefs/>
</ds:datastoreItem>
</file>

<file path=customXml/itemProps164.xml><?xml version="1.0" encoding="utf-8"?>
<ds:datastoreItem xmlns:ds="http://schemas.openxmlformats.org/officeDocument/2006/customXml" ds:itemID="{3B234B4A-0696-4239-9392-03917456B091}">
  <ds:schemaRefs/>
</ds:datastoreItem>
</file>

<file path=customXml/itemProps165.xml><?xml version="1.0" encoding="utf-8"?>
<ds:datastoreItem xmlns:ds="http://schemas.openxmlformats.org/officeDocument/2006/customXml" ds:itemID="{6D680DCD-964D-4E88-9A2F-C6DCC7A2F95F}">
  <ds:schemaRefs/>
</ds:datastoreItem>
</file>

<file path=customXml/itemProps166.xml><?xml version="1.0" encoding="utf-8"?>
<ds:datastoreItem xmlns:ds="http://schemas.openxmlformats.org/officeDocument/2006/customXml" ds:itemID="{9B66C0C2-003C-4CBD-8FF8-CC2571C1E3FD}">
  <ds:schemaRefs/>
</ds:datastoreItem>
</file>

<file path=customXml/itemProps167.xml><?xml version="1.0" encoding="utf-8"?>
<ds:datastoreItem xmlns:ds="http://schemas.openxmlformats.org/officeDocument/2006/customXml" ds:itemID="{1B8B00C6-D69A-4956-8628-E3B3A59967A3}">
  <ds:schemaRefs/>
</ds:datastoreItem>
</file>

<file path=customXml/itemProps168.xml><?xml version="1.0" encoding="utf-8"?>
<ds:datastoreItem xmlns:ds="http://schemas.openxmlformats.org/officeDocument/2006/customXml" ds:itemID="{C7240F1A-D009-4230-BC23-C700397663BF}">
  <ds:schemaRefs/>
</ds:datastoreItem>
</file>

<file path=customXml/itemProps169.xml><?xml version="1.0" encoding="utf-8"?>
<ds:datastoreItem xmlns:ds="http://schemas.openxmlformats.org/officeDocument/2006/customXml" ds:itemID="{EBC38995-20D2-4E9D-8885-7F1A649D0DF9}">
  <ds:schemaRefs/>
</ds:datastoreItem>
</file>

<file path=customXml/itemProps170.xml><?xml version="1.0" encoding="utf-8"?>
<ds:datastoreItem xmlns:ds="http://schemas.openxmlformats.org/officeDocument/2006/customXml" ds:itemID="{3E5424D0-AD84-474B-9CAF-AA4D0CED5710}">
  <ds:schemaRefs/>
</ds:datastoreItem>
</file>

<file path=customXml/itemProps171.xml><?xml version="1.0" encoding="utf-8"?>
<ds:datastoreItem xmlns:ds="http://schemas.openxmlformats.org/officeDocument/2006/customXml" ds:itemID="{685F2D8A-5DBA-412A-AA1A-268BB6E4A12B}">
  <ds:schemaRefs/>
</ds:datastoreItem>
</file>

<file path=customXml/itemProps172.xml><?xml version="1.0" encoding="utf-8"?>
<ds:datastoreItem xmlns:ds="http://schemas.openxmlformats.org/officeDocument/2006/customXml" ds:itemID="{AA8E8DC6-2B8D-4BDF-BE29-BBF67832545B}">
  <ds:schemaRefs/>
</ds:datastoreItem>
</file>

<file path=customXml/itemProps173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74.xml><?xml version="1.0" encoding="utf-8"?>
<ds:datastoreItem xmlns:ds="http://schemas.openxmlformats.org/officeDocument/2006/customXml" ds:itemID="{DA4CD22B-869E-4347-A57B-9C2C39B54B58}">
  <ds:schemaRefs/>
</ds:datastoreItem>
</file>

<file path=customXml/itemProps175.xml><?xml version="1.0" encoding="utf-8"?>
<ds:datastoreItem xmlns:ds="http://schemas.openxmlformats.org/officeDocument/2006/customXml" ds:itemID="{31282AE0-CA5A-47D1-BAEA-A437D463B6D2}">
  <ds:schemaRefs/>
</ds:datastoreItem>
</file>

<file path=customXml/itemProps176.xml><?xml version="1.0" encoding="utf-8"?>
<ds:datastoreItem xmlns:ds="http://schemas.openxmlformats.org/officeDocument/2006/customXml" ds:itemID="{994AA89E-1BA0-4DB6-B01A-7F3F23D46198}">
  <ds:schemaRefs/>
</ds:datastoreItem>
</file>

<file path=customXml/itemProps177.xml><?xml version="1.0" encoding="utf-8"?>
<ds:datastoreItem xmlns:ds="http://schemas.openxmlformats.org/officeDocument/2006/customXml" ds:itemID="{9DA2394D-0263-4321-BC1C-4B1C95877F50}">
  <ds:schemaRefs/>
</ds:datastoreItem>
</file>

<file path=customXml/itemProps178.xml><?xml version="1.0" encoding="utf-8"?>
<ds:datastoreItem xmlns:ds="http://schemas.openxmlformats.org/officeDocument/2006/customXml" ds:itemID="{1B5D69E0-43F7-43F5-AFF8-2814D595923E}">
  <ds:schemaRefs/>
</ds:datastoreItem>
</file>

<file path=customXml/itemProps179.xml><?xml version="1.0" encoding="utf-8"?>
<ds:datastoreItem xmlns:ds="http://schemas.openxmlformats.org/officeDocument/2006/customXml" ds:itemID="{48BA657C-406C-421B-A0E5-5DB850EC39F2}">
  <ds:schemaRefs/>
</ds:datastoreItem>
</file>

<file path=customXml/itemProps180.xml><?xml version="1.0" encoding="utf-8"?>
<ds:datastoreItem xmlns:ds="http://schemas.openxmlformats.org/officeDocument/2006/customXml" ds:itemID="{CB63EFEB-DCF3-48F6-BF8B-18E5F95DD248}">
  <ds:schemaRefs/>
</ds:datastoreItem>
</file>

<file path=customXml/itemProps181.xml><?xml version="1.0" encoding="utf-8"?>
<ds:datastoreItem xmlns:ds="http://schemas.openxmlformats.org/officeDocument/2006/customXml" ds:itemID="{09774F33-58AE-4B14-8F82-366977A680F4}">
  <ds:schemaRefs/>
</ds:datastoreItem>
</file>

<file path=customXml/itemProps182.xml><?xml version="1.0" encoding="utf-8"?>
<ds:datastoreItem xmlns:ds="http://schemas.openxmlformats.org/officeDocument/2006/customXml" ds:itemID="{DFDA8D21-C75D-409D-B3E1-9615D9A1D9EF}">
  <ds:schemaRefs/>
</ds:datastoreItem>
</file>

<file path=customXml/itemProps183.xml><?xml version="1.0" encoding="utf-8"?>
<ds:datastoreItem xmlns:ds="http://schemas.openxmlformats.org/officeDocument/2006/customXml" ds:itemID="{23E981A9-B969-495C-B82B-5E543799C618}">
  <ds:schemaRefs/>
</ds:datastoreItem>
</file>

<file path=customXml/itemProps184.xml><?xml version="1.0" encoding="utf-8"?>
<ds:datastoreItem xmlns:ds="http://schemas.openxmlformats.org/officeDocument/2006/customXml" ds:itemID="{A1F4FBFF-D03D-47BA-9AE1-1B947BCC21EA}">
  <ds:schemaRefs/>
</ds:datastoreItem>
</file>

<file path=customXml/itemProps185.xml><?xml version="1.0" encoding="utf-8"?>
<ds:datastoreItem xmlns:ds="http://schemas.openxmlformats.org/officeDocument/2006/customXml" ds:itemID="{C8CD1380-A042-42B6-9E96-7EFB183D265D}">
  <ds:schemaRefs/>
</ds:datastoreItem>
</file>

<file path=customXml/itemProps186.xml><?xml version="1.0" encoding="utf-8"?>
<ds:datastoreItem xmlns:ds="http://schemas.openxmlformats.org/officeDocument/2006/customXml" ds:itemID="{83770D2B-D9DF-4A07-A802-61FF6D768EF4}">
  <ds:schemaRefs/>
</ds:datastoreItem>
</file>

<file path=customXml/itemProps187.xml><?xml version="1.0" encoding="utf-8"?>
<ds:datastoreItem xmlns:ds="http://schemas.openxmlformats.org/officeDocument/2006/customXml" ds:itemID="{1CD5A070-337E-4B4D-A3EB-16FAF44CFB0B}">
  <ds:schemaRefs/>
</ds:datastoreItem>
</file>

<file path=customXml/itemProps188.xml><?xml version="1.0" encoding="utf-8"?>
<ds:datastoreItem xmlns:ds="http://schemas.openxmlformats.org/officeDocument/2006/customXml" ds:itemID="{D7083E7B-EDF7-4CCE-9BB0-0836793FBD06}">
  <ds:schemaRefs/>
</ds:datastoreItem>
</file>

<file path=customXml/itemProps189.xml><?xml version="1.0" encoding="utf-8"?>
<ds:datastoreItem xmlns:ds="http://schemas.openxmlformats.org/officeDocument/2006/customXml" ds:itemID="{CCCD857B-491D-4984-9703-96D0C834FD15}">
  <ds:schemaRefs/>
</ds:datastoreItem>
</file>

<file path=customXml/itemProps190.xml><?xml version="1.0" encoding="utf-8"?>
<ds:datastoreItem xmlns:ds="http://schemas.openxmlformats.org/officeDocument/2006/customXml" ds:itemID="{D320102A-527D-4E02-B5CA-2503C6185ED1}">
  <ds:schemaRefs/>
</ds:datastoreItem>
</file>

<file path=customXml/itemProps191.xml><?xml version="1.0" encoding="utf-8"?>
<ds:datastoreItem xmlns:ds="http://schemas.openxmlformats.org/officeDocument/2006/customXml" ds:itemID="{3DAFEBD5-E773-4C61-97FB-094B2070E72D}">
  <ds:schemaRefs/>
</ds:datastoreItem>
</file>

<file path=customXml/itemProps192.xml><?xml version="1.0" encoding="utf-8"?>
<ds:datastoreItem xmlns:ds="http://schemas.openxmlformats.org/officeDocument/2006/customXml" ds:itemID="{3B6298AB-20DC-411F-9E31-F0B03CC44808}">
  <ds:schemaRefs/>
</ds:datastoreItem>
</file>

<file path=customXml/itemProps193.xml><?xml version="1.0" encoding="utf-8"?>
<ds:datastoreItem xmlns:ds="http://schemas.openxmlformats.org/officeDocument/2006/customXml" ds:itemID="{DC89007A-165A-4B1D-A2B3-25930096D0B8}">
  <ds:schemaRefs/>
</ds:datastoreItem>
</file>

<file path=customXml/itemProps194.xml><?xml version="1.0" encoding="utf-8"?>
<ds:datastoreItem xmlns:ds="http://schemas.openxmlformats.org/officeDocument/2006/customXml" ds:itemID="{B81D396A-6D2B-4D44-9087-BF82BA8AEB99}">
  <ds:schemaRefs/>
</ds:datastoreItem>
</file>

<file path=customXml/itemProps195.xml><?xml version="1.0" encoding="utf-8"?>
<ds:datastoreItem xmlns:ds="http://schemas.openxmlformats.org/officeDocument/2006/customXml" ds:itemID="{504B9BED-53FC-42DD-9382-BF7EF689CD6F}">
  <ds:schemaRefs/>
</ds:datastoreItem>
</file>

<file path=customXml/itemProps196.xml><?xml version="1.0" encoding="utf-8"?>
<ds:datastoreItem xmlns:ds="http://schemas.openxmlformats.org/officeDocument/2006/customXml" ds:itemID="{5FB455DF-1E9D-4441-AFFC-71F88D654F04}">
  <ds:schemaRefs/>
</ds:datastoreItem>
</file>

<file path=customXml/itemProps197.xml><?xml version="1.0" encoding="utf-8"?>
<ds:datastoreItem xmlns:ds="http://schemas.openxmlformats.org/officeDocument/2006/customXml" ds:itemID="{073030D6-C728-4A1F-ABA9-F7CD312C2555}">
  <ds:schemaRefs/>
</ds:datastoreItem>
</file>

<file path=customXml/itemProps198.xml><?xml version="1.0" encoding="utf-8"?>
<ds:datastoreItem xmlns:ds="http://schemas.openxmlformats.org/officeDocument/2006/customXml" ds:itemID="{2922F0E0-A5EF-4CDD-BBC5-E37B8165520F}">
  <ds:schemaRefs/>
</ds:datastoreItem>
</file>

<file path=customXml/itemProps199.xml><?xml version="1.0" encoding="utf-8"?>
<ds:datastoreItem xmlns:ds="http://schemas.openxmlformats.org/officeDocument/2006/customXml" ds:itemID="{51EC9D0C-69E9-41DF-B384-64A22D3C3890}">
  <ds:schemaRefs/>
</ds:datastoreItem>
</file>

<file path=customXml/itemProps200.xml><?xml version="1.0" encoding="utf-8"?>
<ds:datastoreItem xmlns:ds="http://schemas.openxmlformats.org/officeDocument/2006/customXml" ds:itemID="{C540E5D6-4CC4-4FD4-8767-5F5EC229B925}">
  <ds:schemaRefs/>
</ds:datastoreItem>
</file>

<file path=customXml/itemProps201.xml><?xml version="1.0" encoding="utf-8"?>
<ds:datastoreItem xmlns:ds="http://schemas.openxmlformats.org/officeDocument/2006/customXml" ds:itemID="{8D59414D-4B8C-425C-BD4B-C649AC0F92A9}">
  <ds:schemaRefs/>
</ds:datastoreItem>
</file>

<file path=customXml/itemProps202.xml><?xml version="1.0" encoding="utf-8"?>
<ds:datastoreItem xmlns:ds="http://schemas.openxmlformats.org/officeDocument/2006/customXml" ds:itemID="{D35D9351-1C1A-4AA8-9C61-EE495B742EB8}">
  <ds:schemaRefs/>
</ds:datastoreItem>
</file>

<file path=customXml/itemProps203.xml><?xml version="1.0" encoding="utf-8"?>
<ds:datastoreItem xmlns:ds="http://schemas.openxmlformats.org/officeDocument/2006/customXml" ds:itemID="{E9AB2FA9-B28C-49AB-ABA8-EFC5093747F6}">
  <ds:schemaRefs/>
</ds:datastoreItem>
</file>

<file path=customXml/itemProps204.xml><?xml version="1.0" encoding="utf-8"?>
<ds:datastoreItem xmlns:ds="http://schemas.openxmlformats.org/officeDocument/2006/customXml" ds:itemID="{440DB35D-319D-4F74-8AA4-C1B771C6B380}">
  <ds:schemaRefs/>
</ds:datastoreItem>
</file>

<file path=customXml/itemProps205.xml><?xml version="1.0" encoding="utf-8"?>
<ds:datastoreItem xmlns:ds="http://schemas.openxmlformats.org/officeDocument/2006/customXml" ds:itemID="{88874A4D-6F50-442E-8A36-D9EC99A352BF}">
  <ds:schemaRefs/>
</ds:datastoreItem>
</file>

<file path=customXml/itemProps206.xml><?xml version="1.0" encoding="utf-8"?>
<ds:datastoreItem xmlns:ds="http://schemas.openxmlformats.org/officeDocument/2006/customXml" ds:itemID="{BF08B2ED-7F3A-4A34-9084-2B62C1BEF50D}">
  <ds:schemaRefs/>
</ds:datastoreItem>
</file>

<file path=customXml/itemProps207.xml><?xml version="1.0" encoding="utf-8"?>
<ds:datastoreItem xmlns:ds="http://schemas.openxmlformats.org/officeDocument/2006/customXml" ds:itemID="{DDC88E13-4AB5-42E6-AD73-61BA839F9C5C}">
  <ds:schemaRefs/>
</ds:datastoreItem>
</file>

<file path=customXml/itemProps208.xml><?xml version="1.0" encoding="utf-8"?>
<ds:datastoreItem xmlns:ds="http://schemas.openxmlformats.org/officeDocument/2006/customXml" ds:itemID="{B9613458-8235-4D1A-92E2-804D266CB857}">
  <ds:schemaRefs/>
</ds:datastoreItem>
</file>

<file path=customXml/itemProps209.xml><?xml version="1.0" encoding="utf-8"?>
<ds:datastoreItem xmlns:ds="http://schemas.openxmlformats.org/officeDocument/2006/customXml" ds:itemID="{D32929F5-3DCC-414A-9010-B0D8468EBF0F}">
  <ds:schemaRefs/>
</ds:datastoreItem>
</file>

<file path=customXml/itemProps210.xml><?xml version="1.0" encoding="utf-8"?>
<ds:datastoreItem xmlns:ds="http://schemas.openxmlformats.org/officeDocument/2006/customXml" ds:itemID="{88E46063-F3C3-41BB-8510-7C45BC99E55D}">
  <ds:schemaRefs/>
</ds:datastoreItem>
</file>

<file path=customXml/itemProps211.xml><?xml version="1.0" encoding="utf-8"?>
<ds:datastoreItem xmlns:ds="http://schemas.openxmlformats.org/officeDocument/2006/customXml" ds:itemID="{52DBC7F1-89D0-4C25-ADB8-8F9FEF73BA90}">
  <ds:schemaRefs/>
</ds:datastoreItem>
</file>

<file path=customXml/itemProps212.xml><?xml version="1.0" encoding="utf-8"?>
<ds:datastoreItem xmlns:ds="http://schemas.openxmlformats.org/officeDocument/2006/customXml" ds:itemID="{822CC4B3-EEA6-4C17-B852-9C907810D87A}">
  <ds:schemaRefs/>
</ds:datastoreItem>
</file>

<file path=customXml/itemProps213.xml><?xml version="1.0" encoding="utf-8"?>
<ds:datastoreItem xmlns:ds="http://schemas.openxmlformats.org/officeDocument/2006/customXml" ds:itemID="{C6F48399-67F5-4E85-B58B-4659E6289BA6}">
  <ds:schemaRefs/>
</ds:datastoreItem>
</file>

<file path=customXml/itemProps214.xml><?xml version="1.0" encoding="utf-8"?>
<ds:datastoreItem xmlns:ds="http://schemas.openxmlformats.org/officeDocument/2006/customXml" ds:itemID="{716EA437-DE2F-4D85-94EF-DD2636BDBBA2}">
  <ds:schemaRefs/>
</ds:datastoreItem>
</file>

<file path=customXml/itemProps215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16.xml><?xml version="1.0" encoding="utf-8"?>
<ds:datastoreItem xmlns:ds="http://schemas.openxmlformats.org/officeDocument/2006/customXml" ds:itemID="{AB11C3E7-ADA7-421E-ACD7-2F80A4ED1EA0}">
  <ds:schemaRefs/>
</ds:datastoreItem>
</file>

<file path=customXml/itemProps217.xml><?xml version="1.0" encoding="utf-8"?>
<ds:datastoreItem xmlns:ds="http://schemas.openxmlformats.org/officeDocument/2006/customXml" ds:itemID="{23942C0A-7D08-48ED-B49D-5C29E246AD99}">
  <ds:schemaRefs/>
</ds:datastoreItem>
</file>

<file path=customXml/itemProps218.xml><?xml version="1.0" encoding="utf-8"?>
<ds:datastoreItem xmlns:ds="http://schemas.openxmlformats.org/officeDocument/2006/customXml" ds:itemID="{C3E3E80B-1866-405C-85F0-8B817739810E}">
  <ds:schemaRefs/>
</ds:datastoreItem>
</file>

<file path=customXml/itemProps219.xml><?xml version="1.0" encoding="utf-8"?>
<ds:datastoreItem xmlns:ds="http://schemas.openxmlformats.org/officeDocument/2006/customXml" ds:itemID="{E5FBEBE7-83D7-44CA-8E34-6D1B64F6D533}">
  <ds:schemaRefs/>
</ds:datastoreItem>
</file>

<file path=customXml/itemProps220.xml><?xml version="1.0" encoding="utf-8"?>
<ds:datastoreItem xmlns:ds="http://schemas.openxmlformats.org/officeDocument/2006/customXml" ds:itemID="{5A757599-2650-4754-B887-03430E2082B3}">
  <ds:schemaRefs/>
</ds:datastoreItem>
</file>

<file path=customXml/itemProps221.xml><?xml version="1.0" encoding="utf-8"?>
<ds:datastoreItem xmlns:ds="http://schemas.openxmlformats.org/officeDocument/2006/customXml" ds:itemID="{21515A9D-2BA1-4A0A-8C55-5BE84F67C0B8}">
  <ds:schemaRefs/>
</ds:datastoreItem>
</file>

<file path=customXml/itemProps222.xml><?xml version="1.0" encoding="utf-8"?>
<ds:datastoreItem xmlns:ds="http://schemas.openxmlformats.org/officeDocument/2006/customXml" ds:itemID="{3EA02D15-7516-4D39-8837-26EB7B5F2908}">
  <ds:schemaRefs/>
</ds:datastoreItem>
</file>

<file path=customXml/itemProps223.xml><?xml version="1.0" encoding="utf-8"?>
<ds:datastoreItem xmlns:ds="http://schemas.openxmlformats.org/officeDocument/2006/customXml" ds:itemID="{B6358B73-9353-4848-9254-5E15F8EF6587}">
  <ds:schemaRefs/>
</ds:datastoreItem>
</file>

<file path=customXml/itemProps224.xml><?xml version="1.0" encoding="utf-8"?>
<ds:datastoreItem xmlns:ds="http://schemas.openxmlformats.org/officeDocument/2006/customXml" ds:itemID="{44A2DBF7-A961-42E6-8247-5C73B82E4066}">
  <ds:schemaRefs/>
</ds:datastoreItem>
</file>

<file path=customXml/itemProps225.xml><?xml version="1.0" encoding="utf-8"?>
<ds:datastoreItem xmlns:ds="http://schemas.openxmlformats.org/officeDocument/2006/customXml" ds:itemID="{5E32A3E0-4CC0-4B86-B4B9-AE83D562D0DB}">
  <ds:schemaRefs/>
</ds:datastoreItem>
</file>

<file path=customXml/itemProps226.xml><?xml version="1.0" encoding="utf-8"?>
<ds:datastoreItem xmlns:ds="http://schemas.openxmlformats.org/officeDocument/2006/customXml" ds:itemID="{8E941967-B6F8-45DA-AEFD-E1C630BB2498}">
  <ds:schemaRefs/>
</ds:datastoreItem>
</file>

<file path=customXml/itemProps227.xml><?xml version="1.0" encoding="utf-8"?>
<ds:datastoreItem xmlns:ds="http://schemas.openxmlformats.org/officeDocument/2006/customXml" ds:itemID="{6295D772-B5D8-47E2-A018-205A353A6EBB}">
  <ds:schemaRefs/>
</ds:datastoreItem>
</file>

<file path=customXml/itemProps228.xml><?xml version="1.0" encoding="utf-8"?>
<ds:datastoreItem xmlns:ds="http://schemas.openxmlformats.org/officeDocument/2006/customXml" ds:itemID="{6A0BC688-CB10-4DB6-A84D-47D2CC8141CB}">
  <ds:schemaRefs/>
</ds:datastoreItem>
</file>

<file path=customXml/itemProps229.xml><?xml version="1.0" encoding="utf-8"?>
<ds:datastoreItem xmlns:ds="http://schemas.openxmlformats.org/officeDocument/2006/customXml" ds:itemID="{48852517-6FF3-462D-B5D9-854FA19340A6}">
  <ds:schemaRefs/>
</ds:datastoreItem>
</file>

<file path=customXml/itemProps230.xml><?xml version="1.0" encoding="utf-8"?>
<ds:datastoreItem xmlns:ds="http://schemas.openxmlformats.org/officeDocument/2006/customXml" ds:itemID="{97FC11D5-1B32-4558-90E2-955A161C94DE}">
  <ds:schemaRefs/>
</ds:datastoreItem>
</file>

<file path=customXml/itemProps231.xml><?xml version="1.0" encoding="utf-8"?>
<ds:datastoreItem xmlns:ds="http://schemas.openxmlformats.org/officeDocument/2006/customXml" ds:itemID="{11E0A912-0117-47D4-BFCB-9D8B36E2387E}">
  <ds:schemaRefs/>
</ds:datastoreItem>
</file>

<file path=customXml/itemProps232.xml><?xml version="1.0" encoding="utf-8"?>
<ds:datastoreItem xmlns:ds="http://schemas.openxmlformats.org/officeDocument/2006/customXml" ds:itemID="{469ACAB4-98AA-4EDD-A1BF-15085ADF32F6}">
  <ds:schemaRefs/>
</ds:datastoreItem>
</file>

<file path=customXml/itemProps233.xml><?xml version="1.0" encoding="utf-8"?>
<ds:datastoreItem xmlns:ds="http://schemas.openxmlformats.org/officeDocument/2006/customXml" ds:itemID="{77570C05-D6BD-4335-9339-4C6038899074}">
  <ds:schemaRefs/>
</ds:datastoreItem>
</file>

<file path=customXml/itemProps234.xml><?xml version="1.0" encoding="utf-8"?>
<ds:datastoreItem xmlns:ds="http://schemas.openxmlformats.org/officeDocument/2006/customXml" ds:itemID="{92C8815B-30FA-4585-8937-66A8E5794E35}">
  <ds:schemaRefs/>
</ds:datastoreItem>
</file>

<file path=customXml/itemProps235.xml><?xml version="1.0" encoding="utf-8"?>
<ds:datastoreItem xmlns:ds="http://schemas.openxmlformats.org/officeDocument/2006/customXml" ds:itemID="{FC16864A-CD59-457F-AC59-8F4AA69F9C0A}">
  <ds:schemaRefs/>
</ds:datastoreItem>
</file>

<file path=customXml/itemProps236.xml><?xml version="1.0" encoding="utf-8"?>
<ds:datastoreItem xmlns:ds="http://schemas.openxmlformats.org/officeDocument/2006/customXml" ds:itemID="{AE32A5FA-B8BA-46FC-AD22-53A2849F328F}">
  <ds:schemaRefs/>
</ds:datastoreItem>
</file>

<file path=customXml/itemProps237.xml><?xml version="1.0" encoding="utf-8"?>
<ds:datastoreItem xmlns:ds="http://schemas.openxmlformats.org/officeDocument/2006/customXml" ds:itemID="{DB4DE79D-36D4-4503-A275-426A923032EF}">
  <ds:schemaRefs/>
</ds:datastoreItem>
</file>

<file path=customXml/itemProps238.xml><?xml version="1.0" encoding="utf-8"?>
<ds:datastoreItem xmlns:ds="http://schemas.openxmlformats.org/officeDocument/2006/customXml" ds:itemID="{6A6CE567-2E68-43B3-940C-51C9EE525DFB}">
  <ds:schemaRefs/>
</ds:datastoreItem>
</file>

<file path=customXml/itemProps239.xml><?xml version="1.0" encoding="utf-8"?>
<ds:datastoreItem xmlns:ds="http://schemas.openxmlformats.org/officeDocument/2006/customXml" ds:itemID="{3EEB2C56-86B4-4C01-8721-15C99BB9A60F}">
  <ds:schemaRefs/>
</ds:datastoreItem>
</file>

<file path=customXml/itemProps240.xml><?xml version="1.0" encoding="utf-8"?>
<ds:datastoreItem xmlns:ds="http://schemas.openxmlformats.org/officeDocument/2006/customXml" ds:itemID="{7633C94F-5996-4294-88EA-4BCA378AE4BC}">
  <ds:schemaRefs/>
</ds:datastoreItem>
</file>

<file path=customXml/itemProps241.xml><?xml version="1.0" encoding="utf-8"?>
<ds:datastoreItem xmlns:ds="http://schemas.openxmlformats.org/officeDocument/2006/customXml" ds:itemID="{68890C7D-3615-4B12-82D5-3143969657B4}">
  <ds:schemaRefs/>
</ds:datastoreItem>
</file>

<file path=customXml/itemProps242.xml><?xml version="1.0" encoding="utf-8"?>
<ds:datastoreItem xmlns:ds="http://schemas.openxmlformats.org/officeDocument/2006/customXml" ds:itemID="{154938F9-36D5-4BDB-A014-572D514EBB23}">
  <ds:schemaRefs/>
</ds:datastoreItem>
</file>

<file path=customXml/itemProps243.xml><?xml version="1.0" encoding="utf-8"?>
<ds:datastoreItem xmlns:ds="http://schemas.openxmlformats.org/officeDocument/2006/customXml" ds:itemID="{7789BB69-356D-4491-B616-42D10EB47E29}">
  <ds:schemaRefs/>
</ds:datastoreItem>
</file>

<file path=customXml/itemProps244.xml><?xml version="1.0" encoding="utf-8"?>
<ds:datastoreItem xmlns:ds="http://schemas.openxmlformats.org/officeDocument/2006/customXml" ds:itemID="{C8D7DE02-915E-477B-B4E0-B4DDC5709195}">
  <ds:schemaRefs/>
</ds:datastoreItem>
</file>

<file path=customXml/itemProps245.xml><?xml version="1.0" encoding="utf-8"?>
<ds:datastoreItem xmlns:ds="http://schemas.openxmlformats.org/officeDocument/2006/customXml" ds:itemID="{F8DD60C8-14BE-4B9F-9E1D-1A8EA6FB3311}">
  <ds:schemaRefs/>
</ds:datastoreItem>
</file>

<file path=customXml/itemProps246.xml><?xml version="1.0" encoding="utf-8"?>
<ds:datastoreItem xmlns:ds="http://schemas.openxmlformats.org/officeDocument/2006/customXml" ds:itemID="{07870400-24AB-4F1B-9911-3F332E42A483}">
  <ds:schemaRefs/>
</ds:datastoreItem>
</file>

<file path=customXml/itemProps247.xml><?xml version="1.0" encoding="utf-8"?>
<ds:datastoreItem xmlns:ds="http://schemas.openxmlformats.org/officeDocument/2006/customXml" ds:itemID="{1B3659C1-5CC5-4802-B40D-FCD38115A49B}">
  <ds:schemaRefs/>
</ds:datastoreItem>
</file>

<file path=customXml/itemProps248.xml><?xml version="1.0" encoding="utf-8"?>
<ds:datastoreItem xmlns:ds="http://schemas.openxmlformats.org/officeDocument/2006/customXml" ds:itemID="{62DFF893-310E-4D85-89B4-83EDECBE7294}">
  <ds:schemaRefs/>
</ds:datastoreItem>
</file>

<file path=customXml/itemProps249.xml><?xml version="1.0" encoding="utf-8"?>
<ds:datastoreItem xmlns:ds="http://schemas.openxmlformats.org/officeDocument/2006/customXml" ds:itemID="{84EF4843-67A8-45E3-9C24-59AFC3E9FA9E}">
  <ds:schemaRefs/>
</ds:datastoreItem>
</file>

<file path=customXml/itemProps250.xml><?xml version="1.0" encoding="utf-8"?>
<ds:datastoreItem xmlns:ds="http://schemas.openxmlformats.org/officeDocument/2006/customXml" ds:itemID="{E14D718F-8D00-4DD1-8013-EFAB2D2571AA}">
  <ds:schemaRefs/>
</ds:datastoreItem>
</file>

<file path=customXml/itemProps251.xml><?xml version="1.0" encoding="utf-8"?>
<ds:datastoreItem xmlns:ds="http://schemas.openxmlformats.org/officeDocument/2006/customXml" ds:itemID="{B945C44C-6A66-4BC4-8FE3-DCA4CC87A4F6}">
  <ds:schemaRefs/>
</ds:datastoreItem>
</file>

<file path=customXml/itemProps252.xml><?xml version="1.0" encoding="utf-8"?>
<ds:datastoreItem xmlns:ds="http://schemas.openxmlformats.org/officeDocument/2006/customXml" ds:itemID="{2A148F57-395B-460A-9C50-92AF222A0DAC}">
  <ds:schemaRefs/>
</ds:datastoreItem>
</file>

<file path=customXml/itemProps253.xml><?xml version="1.0" encoding="utf-8"?>
<ds:datastoreItem xmlns:ds="http://schemas.openxmlformats.org/officeDocument/2006/customXml" ds:itemID="{A89EB220-374D-459F-BE90-93423C507221}">
  <ds:schemaRefs/>
</ds:datastoreItem>
</file>

<file path=customXml/itemProps254.xml><?xml version="1.0" encoding="utf-8"?>
<ds:datastoreItem xmlns:ds="http://schemas.openxmlformats.org/officeDocument/2006/customXml" ds:itemID="{093E5F99-91A9-438B-8B39-769592D624E1}">
  <ds:schemaRefs/>
</ds:datastoreItem>
</file>

<file path=customXml/itemProps255.xml><?xml version="1.0" encoding="utf-8"?>
<ds:datastoreItem xmlns:ds="http://schemas.openxmlformats.org/officeDocument/2006/customXml" ds:itemID="{82C151A3-9E29-4CF4-99CD-E96601880C70}">
  <ds:schemaRefs/>
</ds:datastoreItem>
</file>

<file path=customXml/itemProps256.xml><?xml version="1.0" encoding="utf-8"?>
<ds:datastoreItem xmlns:ds="http://schemas.openxmlformats.org/officeDocument/2006/customXml" ds:itemID="{C8638E6C-ED1F-4764-A4F7-037593A1327F}">
  <ds:schemaRefs/>
</ds:datastoreItem>
</file>

<file path=customXml/itemProps257.xml><?xml version="1.0" encoding="utf-8"?>
<ds:datastoreItem xmlns:ds="http://schemas.openxmlformats.org/officeDocument/2006/customXml" ds:itemID="{CD2F3118-08E7-4B95-8DA6-FF065AF732D9}">
  <ds:schemaRefs/>
</ds:datastoreItem>
</file>

<file path=customXml/itemProps258.xml><?xml version="1.0" encoding="utf-8"?>
<ds:datastoreItem xmlns:ds="http://schemas.openxmlformats.org/officeDocument/2006/customXml" ds:itemID="{F55BDF08-5ED5-44F2-ABF6-22301B8A394B}">
  <ds:schemaRefs/>
</ds:datastoreItem>
</file>

<file path=customXml/itemProps259.xml><?xml version="1.0" encoding="utf-8"?>
<ds:datastoreItem xmlns:ds="http://schemas.openxmlformats.org/officeDocument/2006/customXml" ds:itemID="{906C3B80-1CDC-4D7F-9FB1-6FF50BFDA17A}">
  <ds:schemaRefs/>
</ds:datastoreItem>
</file>

<file path=customXml/itemProps260.xml><?xml version="1.0" encoding="utf-8"?>
<ds:datastoreItem xmlns:ds="http://schemas.openxmlformats.org/officeDocument/2006/customXml" ds:itemID="{1E1A07D0-F42E-4A72-8E8C-D8D38082768F}">
  <ds:schemaRefs/>
</ds:datastoreItem>
</file>

<file path=customXml/itemProps261.xml><?xml version="1.0" encoding="utf-8"?>
<ds:datastoreItem xmlns:ds="http://schemas.openxmlformats.org/officeDocument/2006/customXml" ds:itemID="{A333CF51-B8EC-40CF-B78D-27AAC9B2DD8B}">
  <ds:schemaRefs/>
</ds:datastoreItem>
</file>

<file path=customXml/itemProps262.xml><?xml version="1.0" encoding="utf-8"?>
<ds:datastoreItem xmlns:ds="http://schemas.openxmlformats.org/officeDocument/2006/customXml" ds:itemID="{5E68D579-B599-4BDE-A05A-D6621B2A2340}">
  <ds:schemaRefs/>
</ds:datastoreItem>
</file>

<file path=customXml/itemProps263.xml><?xml version="1.0" encoding="utf-8"?>
<ds:datastoreItem xmlns:ds="http://schemas.openxmlformats.org/officeDocument/2006/customXml" ds:itemID="{6705289E-670A-4A46-9687-065B35DFB68B}">
  <ds:schemaRefs/>
</ds:datastoreItem>
</file>

<file path=customXml/itemProps264.xml><?xml version="1.0" encoding="utf-8"?>
<ds:datastoreItem xmlns:ds="http://schemas.openxmlformats.org/officeDocument/2006/customXml" ds:itemID="{93B7BA04-4D0A-4A1C-9DA7-92B732595E19}">
  <ds:schemaRefs/>
</ds:datastoreItem>
</file>

<file path=customXml/itemProps265.xml><?xml version="1.0" encoding="utf-8"?>
<ds:datastoreItem xmlns:ds="http://schemas.openxmlformats.org/officeDocument/2006/customXml" ds:itemID="{C34E5946-2B9D-4225-80A8-E0C3E56C1D82}">
  <ds:schemaRefs/>
</ds:datastoreItem>
</file>

<file path=customXml/itemProps266.xml><?xml version="1.0" encoding="utf-8"?>
<ds:datastoreItem xmlns:ds="http://schemas.openxmlformats.org/officeDocument/2006/customXml" ds:itemID="{1478C1A4-7726-4755-AE1A-0F8B3E4401C1}">
  <ds:schemaRefs/>
</ds:datastoreItem>
</file>

<file path=customXml/itemProps267.xml><?xml version="1.0" encoding="utf-8"?>
<ds:datastoreItem xmlns:ds="http://schemas.openxmlformats.org/officeDocument/2006/customXml" ds:itemID="{4FB23629-CF29-4686-A548-98299C42B8C7}">
  <ds:schemaRefs/>
</ds:datastoreItem>
</file>

<file path=customXml/itemProps268.xml><?xml version="1.0" encoding="utf-8"?>
<ds:datastoreItem xmlns:ds="http://schemas.openxmlformats.org/officeDocument/2006/customXml" ds:itemID="{FC4316DB-4F26-4D7B-9511-B5038D4447D3}">
  <ds:schemaRefs/>
</ds:datastoreItem>
</file>

<file path=customXml/itemProps269.xml><?xml version="1.0" encoding="utf-8"?>
<ds:datastoreItem xmlns:ds="http://schemas.openxmlformats.org/officeDocument/2006/customXml" ds:itemID="{F9C7A17F-F101-4B3E-9F3F-825D5D3A9D7D}">
  <ds:schemaRefs/>
</ds:datastoreItem>
</file>

<file path=customXml/itemProps270.xml><?xml version="1.0" encoding="utf-8"?>
<ds:datastoreItem xmlns:ds="http://schemas.openxmlformats.org/officeDocument/2006/customXml" ds:itemID="{26111D49-1CFF-4B0F-AECA-C01E25D19D27}">
  <ds:schemaRefs/>
</ds:datastoreItem>
</file>

<file path=customXml/itemProps271.xml><?xml version="1.0" encoding="utf-8"?>
<ds:datastoreItem xmlns:ds="http://schemas.openxmlformats.org/officeDocument/2006/customXml" ds:itemID="{866E973E-16E3-412C-A609-6923EE0AE58F}">
  <ds:schemaRefs/>
</ds:datastoreItem>
</file>

<file path=customXml/itemProps272.xml><?xml version="1.0" encoding="utf-8"?>
<ds:datastoreItem xmlns:ds="http://schemas.openxmlformats.org/officeDocument/2006/customXml" ds:itemID="{51F53C30-13C9-411E-8D57-61C4F01F8FE8}">
  <ds:schemaRefs/>
</ds:datastoreItem>
</file>

<file path=customXml/itemProps273.xml><?xml version="1.0" encoding="utf-8"?>
<ds:datastoreItem xmlns:ds="http://schemas.openxmlformats.org/officeDocument/2006/customXml" ds:itemID="{4A83228E-3E4F-4C87-B6CF-EE27B24E7072}">
  <ds:schemaRefs/>
</ds:datastoreItem>
</file>

<file path=customXml/itemProps274.xml><?xml version="1.0" encoding="utf-8"?>
<ds:datastoreItem xmlns:ds="http://schemas.openxmlformats.org/officeDocument/2006/customXml" ds:itemID="{4A7BA7A3-7DB9-4ECA-B031-AC0CF172380A}">
  <ds:schemaRefs/>
</ds:datastoreItem>
</file>

<file path=customXml/itemProps275.xml><?xml version="1.0" encoding="utf-8"?>
<ds:datastoreItem xmlns:ds="http://schemas.openxmlformats.org/officeDocument/2006/customXml" ds:itemID="{E1323408-3FF7-4E61-B377-473A3CB4585A}">
  <ds:schemaRefs/>
</ds:datastoreItem>
</file>

<file path=customXml/itemProps276.xml><?xml version="1.0" encoding="utf-8"?>
<ds:datastoreItem xmlns:ds="http://schemas.openxmlformats.org/officeDocument/2006/customXml" ds:itemID="{A526F426-0C95-4765-B14F-63110CAB649F}">
  <ds:schemaRefs/>
</ds:datastoreItem>
</file>

<file path=customXml/itemProps277.xml><?xml version="1.0" encoding="utf-8"?>
<ds:datastoreItem xmlns:ds="http://schemas.openxmlformats.org/officeDocument/2006/customXml" ds:itemID="{534A3967-B137-481C-AEE6-31D098A94046}">
  <ds:schemaRefs/>
</ds:datastoreItem>
</file>

<file path=customXml/itemProps278.xml><?xml version="1.0" encoding="utf-8"?>
<ds:datastoreItem xmlns:ds="http://schemas.openxmlformats.org/officeDocument/2006/customXml" ds:itemID="{0CB04559-609C-4DFA-A5DE-9CCD7E438E07}">
  <ds:schemaRefs/>
</ds:datastoreItem>
</file>

<file path=customXml/itemProps279.xml><?xml version="1.0" encoding="utf-8"?>
<ds:datastoreItem xmlns:ds="http://schemas.openxmlformats.org/officeDocument/2006/customXml" ds:itemID="{AFD5AEBF-0748-4259-90B3-2BD9EA7BD8D6}">
  <ds:schemaRefs/>
</ds:datastoreItem>
</file>

<file path=customXml/itemProps280.xml><?xml version="1.0" encoding="utf-8"?>
<ds:datastoreItem xmlns:ds="http://schemas.openxmlformats.org/officeDocument/2006/customXml" ds:itemID="{BF6BF091-ABE8-4032-A4EA-7C159030F141}">
  <ds:schemaRefs/>
</ds:datastoreItem>
</file>

<file path=customXml/itemProps281.xml><?xml version="1.0" encoding="utf-8"?>
<ds:datastoreItem xmlns:ds="http://schemas.openxmlformats.org/officeDocument/2006/customXml" ds:itemID="{ED0EB0BB-F1F8-4C76-839C-5282E3E8BC9B}">
  <ds:schemaRefs/>
</ds:datastoreItem>
</file>

<file path=customXml/itemProps282.xml><?xml version="1.0" encoding="utf-8"?>
<ds:datastoreItem xmlns:ds="http://schemas.openxmlformats.org/officeDocument/2006/customXml" ds:itemID="{A11E85FC-3828-4BCB-BBE3-647A9C972C97}">
  <ds:schemaRefs/>
</ds:datastoreItem>
</file>

<file path=customXml/itemProps283.xml><?xml version="1.0" encoding="utf-8"?>
<ds:datastoreItem xmlns:ds="http://schemas.openxmlformats.org/officeDocument/2006/customXml" ds:itemID="{3AD84EA1-6F66-4A62-9DE9-EF345F00F252}">
  <ds:schemaRefs/>
</ds:datastoreItem>
</file>

<file path=customXml/itemProps284.xml><?xml version="1.0" encoding="utf-8"?>
<ds:datastoreItem xmlns:ds="http://schemas.openxmlformats.org/officeDocument/2006/customXml" ds:itemID="{DDDC4727-1AE4-4AFA-BC50-693D26F26307}">
  <ds:schemaRefs/>
</ds:datastoreItem>
</file>

<file path=customXml/itemProps285.xml><?xml version="1.0" encoding="utf-8"?>
<ds:datastoreItem xmlns:ds="http://schemas.openxmlformats.org/officeDocument/2006/customXml" ds:itemID="{D6D961F0-39ED-4224-A63B-F6EE86F2D37F}">
  <ds:schemaRefs/>
</ds:datastoreItem>
</file>

<file path=customXml/itemProps286.xml><?xml version="1.0" encoding="utf-8"?>
<ds:datastoreItem xmlns:ds="http://schemas.openxmlformats.org/officeDocument/2006/customXml" ds:itemID="{AEC1C82C-517A-43AA-B7AA-81887EC8E73D}">
  <ds:schemaRefs/>
</ds:datastoreItem>
</file>

<file path=customXml/itemProps287.xml><?xml version="1.0" encoding="utf-8"?>
<ds:datastoreItem xmlns:ds="http://schemas.openxmlformats.org/officeDocument/2006/customXml" ds:itemID="{FFADC5FE-351D-467D-8D1E-E8D8BBC0039C}">
  <ds:schemaRefs/>
</ds:datastoreItem>
</file>

<file path=customXml/itemProps288.xml><?xml version="1.0" encoding="utf-8"?>
<ds:datastoreItem xmlns:ds="http://schemas.openxmlformats.org/officeDocument/2006/customXml" ds:itemID="{E5D95D4B-737E-4228-8A9C-9620CA151710}">
  <ds:schemaRefs/>
</ds:datastoreItem>
</file>

<file path=customXml/itemProps289.xml><?xml version="1.0" encoding="utf-8"?>
<ds:datastoreItem xmlns:ds="http://schemas.openxmlformats.org/officeDocument/2006/customXml" ds:itemID="{EB8F0F60-4561-471A-AD30-040A401213EF}">
  <ds:schemaRefs/>
</ds:datastoreItem>
</file>

<file path=customXml/itemProps290.xml><?xml version="1.0" encoding="utf-8"?>
<ds:datastoreItem xmlns:ds="http://schemas.openxmlformats.org/officeDocument/2006/customXml" ds:itemID="{FC4531D4-4257-4982-9FB0-738A57E48BE9}">
  <ds:schemaRefs/>
</ds:datastoreItem>
</file>

<file path=customXml/itemProps291.xml><?xml version="1.0" encoding="utf-8"?>
<ds:datastoreItem xmlns:ds="http://schemas.openxmlformats.org/officeDocument/2006/customXml" ds:itemID="{ABBBDFC9-7228-4DD6-BD25-40C6C340A5C5}">
  <ds:schemaRefs/>
</ds:datastoreItem>
</file>

<file path=customXml/itemProps292.xml><?xml version="1.0" encoding="utf-8"?>
<ds:datastoreItem xmlns:ds="http://schemas.openxmlformats.org/officeDocument/2006/customXml" ds:itemID="{D50757F3-88DA-4FC7-8174-E6797CA12A35}">
  <ds:schemaRefs/>
</ds:datastoreItem>
</file>

<file path=customXml/itemProps293.xml><?xml version="1.0" encoding="utf-8"?>
<ds:datastoreItem xmlns:ds="http://schemas.openxmlformats.org/officeDocument/2006/customXml" ds:itemID="{5B057A11-A577-44E1-80FE-9C6A6E2FC122}">
  <ds:schemaRefs/>
</ds:datastoreItem>
</file>

<file path=customXml/itemProps294.xml><?xml version="1.0" encoding="utf-8"?>
<ds:datastoreItem xmlns:ds="http://schemas.openxmlformats.org/officeDocument/2006/customXml" ds:itemID="{D9E63EEB-3248-4649-A564-C29CE96A98FD}">
  <ds:schemaRefs/>
</ds:datastoreItem>
</file>

<file path=customXml/itemProps295.xml><?xml version="1.0" encoding="utf-8"?>
<ds:datastoreItem xmlns:ds="http://schemas.openxmlformats.org/officeDocument/2006/customXml" ds:itemID="{F79BCB9D-8FDA-4D72-A976-88AA3BD0CD94}">
  <ds:schemaRefs/>
</ds:datastoreItem>
</file>

<file path=customXml/itemProps296.xml><?xml version="1.0" encoding="utf-8"?>
<ds:datastoreItem xmlns:ds="http://schemas.openxmlformats.org/officeDocument/2006/customXml" ds:itemID="{11315F1E-CA6F-40CF-9751-E60FC241BB7E}">
  <ds:schemaRefs/>
</ds:datastoreItem>
</file>

<file path=customXml/itemProps297.xml><?xml version="1.0" encoding="utf-8"?>
<ds:datastoreItem xmlns:ds="http://schemas.openxmlformats.org/officeDocument/2006/customXml" ds:itemID="{36BEC1E5-E6CB-4F26-AB82-1FCBAE01F2BD}">
  <ds:schemaRefs/>
</ds:datastoreItem>
</file>

<file path=customXml/itemProps298.xml><?xml version="1.0" encoding="utf-8"?>
<ds:datastoreItem xmlns:ds="http://schemas.openxmlformats.org/officeDocument/2006/customXml" ds:itemID="{9A5D4308-1EBD-4A1A-B7E2-4228AAC630C6}">
  <ds:schemaRefs/>
</ds:datastoreItem>
</file>

<file path=customXml/itemProps299.xml><?xml version="1.0" encoding="utf-8"?>
<ds:datastoreItem xmlns:ds="http://schemas.openxmlformats.org/officeDocument/2006/customXml" ds:itemID="{422B3C81-0505-4A56-886D-F70B4930CBDB}">
  <ds:schemaRefs/>
</ds:datastoreItem>
</file>

<file path=customXml/itemProps300.xml><?xml version="1.0" encoding="utf-8"?>
<ds:datastoreItem xmlns:ds="http://schemas.openxmlformats.org/officeDocument/2006/customXml" ds:itemID="{A16E2F87-0D2C-4BDF-A541-2D1FAFA6DEC9}">
  <ds:schemaRefs/>
</ds:datastoreItem>
</file>

<file path=customXml/itemProps301.xml><?xml version="1.0" encoding="utf-8"?>
<ds:datastoreItem xmlns:ds="http://schemas.openxmlformats.org/officeDocument/2006/customXml" ds:itemID="{43777DB2-CDEA-4BE8-8E6C-15F603CE794B}">
  <ds:schemaRefs/>
</ds:datastoreItem>
</file>

<file path=customXml/itemProps302.xml><?xml version="1.0" encoding="utf-8"?>
<ds:datastoreItem xmlns:ds="http://schemas.openxmlformats.org/officeDocument/2006/customXml" ds:itemID="{676CE4C6-17B0-4E7B-84CE-8E424EFC97E9}">
  <ds:schemaRefs/>
</ds:datastoreItem>
</file>

<file path=customXml/itemProps303.xml><?xml version="1.0" encoding="utf-8"?>
<ds:datastoreItem xmlns:ds="http://schemas.openxmlformats.org/officeDocument/2006/customXml" ds:itemID="{6A9E78A0-26F0-4ED4-B188-862E16C53E40}">
  <ds:schemaRefs/>
</ds:datastoreItem>
</file>

<file path=customXml/itemProps304.xml><?xml version="1.0" encoding="utf-8"?>
<ds:datastoreItem xmlns:ds="http://schemas.openxmlformats.org/officeDocument/2006/customXml" ds:itemID="{92C1B810-B3D2-492C-A687-AC1DC80D87E5}">
  <ds:schemaRefs/>
</ds:datastoreItem>
</file>

<file path=customXml/itemProps305.xml><?xml version="1.0" encoding="utf-8"?>
<ds:datastoreItem xmlns:ds="http://schemas.openxmlformats.org/officeDocument/2006/customXml" ds:itemID="{6ED8C1CA-103A-4B9B-8A6F-F2DCC1388F48}">
  <ds:schemaRefs/>
</ds:datastoreItem>
</file>

<file path=customXml/itemProps306.xml><?xml version="1.0" encoding="utf-8"?>
<ds:datastoreItem xmlns:ds="http://schemas.openxmlformats.org/officeDocument/2006/customXml" ds:itemID="{E431C938-77E9-41E5-AE14-F98606279E22}">
  <ds:schemaRefs/>
</ds:datastoreItem>
</file>

<file path=customXml/itemProps307.xml><?xml version="1.0" encoding="utf-8"?>
<ds:datastoreItem xmlns:ds="http://schemas.openxmlformats.org/officeDocument/2006/customXml" ds:itemID="{B10C2B4A-3B0F-4068-977E-3E580FFC3F21}">
  <ds:schemaRefs/>
</ds:datastoreItem>
</file>

<file path=customXml/itemProps308.xml><?xml version="1.0" encoding="utf-8"?>
<ds:datastoreItem xmlns:ds="http://schemas.openxmlformats.org/officeDocument/2006/customXml" ds:itemID="{E1C65A49-9CFD-4205-8E30-5E9E038C07DE}">
  <ds:schemaRefs/>
</ds:datastoreItem>
</file>

<file path=customXml/itemProps309.xml><?xml version="1.0" encoding="utf-8"?>
<ds:datastoreItem xmlns:ds="http://schemas.openxmlformats.org/officeDocument/2006/customXml" ds:itemID="{74EBC1F1-4351-4388-99A5-6FC325E027FB}">
  <ds:schemaRefs/>
</ds:datastoreItem>
</file>

<file path=customXml/itemProps310.xml><?xml version="1.0" encoding="utf-8"?>
<ds:datastoreItem xmlns:ds="http://schemas.openxmlformats.org/officeDocument/2006/customXml" ds:itemID="{7A64B818-ADF2-4E39-AE85-7F3759002A3B}">
  <ds:schemaRefs/>
</ds:datastoreItem>
</file>

<file path=customXml/itemProps311.xml><?xml version="1.0" encoding="utf-8"?>
<ds:datastoreItem xmlns:ds="http://schemas.openxmlformats.org/officeDocument/2006/customXml" ds:itemID="{908FAE92-1F43-46D6-A099-19A0C323EC85}">
  <ds:schemaRefs/>
</ds:datastoreItem>
</file>

<file path=customXml/itemProps312.xml><?xml version="1.0" encoding="utf-8"?>
<ds:datastoreItem xmlns:ds="http://schemas.openxmlformats.org/officeDocument/2006/customXml" ds:itemID="{02FF1D45-6358-4072-9855-46C04C97D99D}">
  <ds:schemaRefs/>
</ds:datastoreItem>
</file>

<file path=customXml/itemProps313.xml><?xml version="1.0" encoding="utf-8"?>
<ds:datastoreItem xmlns:ds="http://schemas.openxmlformats.org/officeDocument/2006/customXml" ds:itemID="{8CE1331B-66A3-49B6-A998-F232301EF363}">
  <ds:schemaRefs/>
</ds:datastoreItem>
</file>

<file path=customXml/itemProps314.xml><?xml version="1.0" encoding="utf-8"?>
<ds:datastoreItem xmlns:ds="http://schemas.openxmlformats.org/officeDocument/2006/customXml" ds:itemID="{F55706EB-6904-4C17-BF73-45AE61EAC5EC}">
  <ds:schemaRefs/>
</ds:datastoreItem>
</file>

<file path=customXml/itemProps315.xml><?xml version="1.0" encoding="utf-8"?>
<ds:datastoreItem xmlns:ds="http://schemas.openxmlformats.org/officeDocument/2006/customXml" ds:itemID="{24113C84-AD7D-4E7B-BB01-6610386F0181}">
  <ds:schemaRefs/>
</ds:datastoreItem>
</file>

<file path=customXml/itemProps316.xml><?xml version="1.0" encoding="utf-8"?>
<ds:datastoreItem xmlns:ds="http://schemas.openxmlformats.org/officeDocument/2006/customXml" ds:itemID="{BA16A974-3E1B-49F3-A0C1-7D6A06540F13}">
  <ds:schemaRefs/>
</ds:datastoreItem>
</file>

<file path=customXml/itemProps317.xml><?xml version="1.0" encoding="utf-8"?>
<ds:datastoreItem xmlns:ds="http://schemas.openxmlformats.org/officeDocument/2006/customXml" ds:itemID="{61545358-7F8C-4BD7-92C7-092048F7010D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A66C631A-9AB8-4290-91CD-275131F636BA}">
  <ds:schemaRefs/>
</ds:datastoreItem>
</file>

<file path=customXml/itemProps320.xml><?xml version="1.0" encoding="utf-8"?>
<ds:datastoreItem xmlns:ds="http://schemas.openxmlformats.org/officeDocument/2006/customXml" ds:itemID="{F9C73FAA-C676-4657-AFD7-BB94B44F4203}">
  <ds:schemaRefs/>
</ds:datastoreItem>
</file>

<file path=customXml/itemProps321.xml><?xml version="1.0" encoding="utf-8"?>
<ds:datastoreItem xmlns:ds="http://schemas.openxmlformats.org/officeDocument/2006/customXml" ds:itemID="{808D9452-9A76-491B-836B-14F8F0FD57B9}">
  <ds:schemaRefs/>
</ds:datastoreItem>
</file>

<file path=customXml/itemProps322.xml><?xml version="1.0" encoding="utf-8"?>
<ds:datastoreItem xmlns:ds="http://schemas.openxmlformats.org/officeDocument/2006/customXml" ds:itemID="{E377A98D-8FB0-43EC-BD6C-EBCFF792C908}">
  <ds:schemaRefs/>
</ds:datastoreItem>
</file>

<file path=customXml/itemProps323.xml><?xml version="1.0" encoding="utf-8"?>
<ds:datastoreItem xmlns:ds="http://schemas.openxmlformats.org/officeDocument/2006/customXml" ds:itemID="{EB001F64-BC53-43CA-B421-561E019AD821}">
  <ds:schemaRefs/>
</ds:datastoreItem>
</file>

<file path=customXml/itemProps324.xml><?xml version="1.0" encoding="utf-8"?>
<ds:datastoreItem xmlns:ds="http://schemas.openxmlformats.org/officeDocument/2006/customXml" ds:itemID="{4DA3FC9E-0EBE-493A-83AF-8FF1F10D317F}">
  <ds:schemaRefs/>
</ds:datastoreItem>
</file>

<file path=customXml/itemProps325.xml><?xml version="1.0" encoding="utf-8"?>
<ds:datastoreItem xmlns:ds="http://schemas.openxmlformats.org/officeDocument/2006/customXml" ds:itemID="{99A3E7B3-F26F-4347-8EFD-49596CB47580}">
  <ds:schemaRefs/>
</ds:datastoreItem>
</file>

<file path=customXml/itemProps326.xml><?xml version="1.0" encoding="utf-8"?>
<ds:datastoreItem xmlns:ds="http://schemas.openxmlformats.org/officeDocument/2006/customXml" ds:itemID="{8A194128-B9D1-49EC-ADAF-6193BBAF8459}">
  <ds:schemaRefs/>
</ds:datastoreItem>
</file>

<file path=customXml/itemProps327.xml><?xml version="1.0" encoding="utf-8"?>
<ds:datastoreItem xmlns:ds="http://schemas.openxmlformats.org/officeDocument/2006/customXml" ds:itemID="{45FA3E73-ADB9-4BB7-B7B0-5A4A3068017E}">
  <ds:schemaRefs/>
</ds:datastoreItem>
</file>

<file path=customXml/itemProps328.xml><?xml version="1.0" encoding="utf-8"?>
<ds:datastoreItem xmlns:ds="http://schemas.openxmlformats.org/officeDocument/2006/customXml" ds:itemID="{7C14CFE5-18BD-4A2F-B5D8-CC58C5C75C33}">
  <ds:schemaRefs/>
</ds:datastoreItem>
</file>

<file path=customXml/itemProps329.xml><?xml version="1.0" encoding="utf-8"?>
<ds:datastoreItem xmlns:ds="http://schemas.openxmlformats.org/officeDocument/2006/customXml" ds:itemID="{322F7AEC-7E7F-443B-82EC-24299B9DA18B}">
  <ds:schemaRefs/>
</ds:datastoreItem>
</file>

<file path=customXml/itemProps330.xml><?xml version="1.0" encoding="utf-8"?>
<ds:datastoreItem xmlns:ds="http://schemas.openxmlformats.org/officeDocument/2006/customXml" ds:itemID="{EC265FD7-B500-488B-A3DD-7A2293BE9A05}">
  <ds:schemaRefs/>
</ds:datastoreItem>
</file>

<file path=customXml/itemProps331.xml><?xml version="1.0" encoding="utf-8"?>
<ds:datastoreItem xmlns:ds="http://schemas.openxmlformats.org/officeDocument/2006/customXml" ds:itemID="{A588B9CC-AFE6-418C-B4CA-1CB670B608D8}">
  <ds:schemaRefs/>
</ds:datastoreItem>
</file>

<file path=customXml/itemProps332.xml><?xml version="1.0" encoding="utf-8"?>
<ds:datastoreItem xmlns:ds="http://schemas.openxmlformats.org/officeDocument/2006/customXml" ds:itemID="{1ED1CBA5-E447-49E3-AB29-CCD7F3140128}">
  <ds:schemaRefs/>
</ds:datastoreItem>
</file>

<file path=customXml/itemProps333.xml><?xml version="1.0" encoding="utf-8"?>
<ds:datastoreItem xmlns:ds="http://schemas.openxmlformats.org/officeDocument/2006/customXml" ds:itemID="{9D28C0BA-3851-47AC-8F9A-58791C43F7B5}">
  <ds:schemaRefs/>
</ds:datastoreItem>
</file>

<file path=customXml/itemProps334.xml><?xml version="1.0" encoding="utf-8"?>
<ds:datastoreItem xmlns:ds="http://schemas.openxmlformats.org/officeDocument/2006/customXml" ds:itemID="{DB014C60-D4A5-4192-8CB5-FF911FC6E607}">
  <ds:schemaRefs/>
</ds:datastoreItem>
</file>

<file path=customXml/itemProps335.xml><?xml version="1.0" encoding="utf-8"?>
<ds:datastoreItem xmlns:ds="http://schemas.openxmlformats.org/officeDocument/2006/customXml" ds:itemID="{CB950BC3-684B-450C-8CCE-213412A4E77C}">
  <ds:schemaRefs/>
</ds:datastoreItem>
</file>

<file path=customXml/itemProps336.xml><?xml version="1.0" encoding="utf-8"?>
<ds:datastoreItem xmlns:ds="http://schemas.openxmlformats.org/officeDocument/2006/customXml" ds:itemID="{1A7908EE-8FD5-40F3-B2E7-9AABCCCDA4CC}">
  <ds:schemaRefs/>
</ds:datastoreItem>
</file>

<file path=customXml/itemProps337.xml><?xml version="1.0" encoding="utf-8"?>
<ds:datastoreItem xmlns:ds="http://schemas.openxmlformats.org/officeDocument/2006/customXml" ds:itemID="{263E7543-1338-43DB-BC61-4505F202AC6C}">
  <ds:schemaRefs/>
</ds:datastoreItem>
</file>

<file path=customXml/itemProps338.xml><?xml version="1.0" encoding="utf-8"?>
<ds:datastoreItem xmlns:ds="http://schemas.openxmlformats.org/officeDocument/2006/customXml" ds:itemID="{9DA15FFD-8EF9-4717-BE5F-FF2CD334810B}">
  <ds:schemaRefs/>
</ds:datastoreItem>
</file>

<file path=customXml/itemProps339.xml><?xml version="1.0" encoding="utf-8"?>
<ds:datastoreItem xmlns:ds="http://schemas.openxmlformats.org/officeDocument/2006/customXml" ds:itemID="{8D41657F-75F9-4D37-8DD1-57FBDF39F640}">
  <ds:schemaRefs/>
</ds:datastoreItem>
</file>

<file path=customXml/itemProps340.xml><?xml version="1.0" encoding="utf-8"?>
<ds:datastoreItem xmlns:ds="http://schemas.openxmlformats.org/officeDocument/2006/customXml" ds:itemID="{4333D3B8-E6B4-4E2C-887D-48FA2B3F86C4}">
  <ds:schemaRefs/>
</ds:datastoreItem>
</file>

<file path=customXml/itemProps341.xml><?xml version="1.0" encoding="utf-8"?>
<ds:datastoreItem xmlns:ds="http://schemas.openxmlformats.org/officeDocument/2006/customXml" ds:itemID="{520F2123-C371-4EE5-BD91-D3621CEA0305}">
  <ds:schemaRefs/>
</ds:datastoreItem>
</file>

<file path=customXml/itemProps342.xml><?xml version="1.0" encoding="utf-8"?>
<ds:datastoreItem xmlns:ds="http://schemas.openxmlformats.org/officeDocument/2006/customXml" ds:itemID="{79B7717E-E38C-456C-918B-0F5355160CD1}">
  <ds:schemaRefs/>
</ds:datastoreItem>
</file>

<file path=customXml/itemProps343.xml><?xml version="1.0" encoding="utf-8"?>
<ds:datastoreItem xmlns:ds="http://schemas.openxmlformats.org/officeDocument/2006/customXml" ds:itemID="{30CB4EC7-3CC7-4865-B703-E71F9D9CF7EF}">
  <ds:schemaRefs/>
</ds:datastoreItem>
</file>

<file path=customXml/itemProps344.xml><?xml version="1.0" encoding="utf-8"?>
<ds:datastoreItem xmlns:ds="http://schemas.openxmlformats.org/officeDocument/2006/customXml" ds:itemID="{6A46DA27-4518-443A-B443-73F6556004A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2024-04-01T09:38:34Z</dcterms:modified>
</cp:coreProperties>
</file>