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filterPrivacy="1" defaultThemeVersion="124226"/>
  <bookViews>
    <workbookView xWindow="0" yWindow="0" windowWidth="38400" windowHeight="17610" activeTab="1"/>
  </bookViews>
  <sheets>
    <sheet name="Part 1" sheetId="21" r:id="rId1"/>
    <sheet name="Part 2" sheetId="23" r:id="rId2"/>
    <sheet name="Student" sheetId="28" r:id="rId3"/>
  </sheets>
  <definedNames>
    <definedName name="_xlnm._FilterDatabase" localSheetId="0" hidden="1">'Part 1'!$A$6:$J$257</definedName>
    <definedName name="Department">'Part 1'!$D$6:$D$257</definedName>
    <definedName name="Gender">'Part 1'!$I$6:$I$257</definedName>
    <definedName name="Helen">#REF!</definedName>
    <definedName name="ID">'Part 1'!#REF!</definedName>
    <definedName name="Last_Name">'Part 1'!$B$6:$B$257</definedName>
    <definedName name="Region">'Part 1'!$E$6:$E$257</definedName>
    <definedName name="Rocky">#REF!</definedName>
    <definedName name="Salary">'Part 1'!$G$6:$G$257</definedName>
    <definedName name="Sam">#REF!</definedName>
    <definedName name="Title">'Part 1'!$F$6:$F$257</definedName>
  </definedNames>
  <calcPr calcId="171027"/>
</workbook>
</file>

<file path=xl/calcChain.xml><?xml version="1.0" encoding="utf-8"?>
<calcChain xmlns="http://schemas.openxmlformats.org/spreadsheetml/2006/main">
  <c r="K20" i="21" l="1"/>
  <c r="L60" i="21" l="1"/>
  <c r="L61" i="21"/>
  <c r="L62" i="21"/>
  <c r="L63" i="21"/>
  <c r="K46" i="23"/>
  <c r="K47" i="23"/>
  <c r="K45" i="23"/>
  <c r="K39" i="23" l="1"/>
  <c r="K40" i="23"/>
  <c r="K38" i="23"/>
  <c r="L53" i="21"/>
  <c r="L54" i="21"/>
  <c r="L55" i="21"/>
  <c r="L52" i="21"/>
  <c r="L45" i="21"/>
  <c r="L46" i="21"/>
  <c r="L47" i="21"/>
  <c r="L44" i="21"/>
  <c r="L37" i="21"/>
  <c r="L38" i="21"/>
  <c r="L39" i="21"/>
  <c r="L36" i="21"/>
  <c r="J32" i="23" l="1"/>
  <c r="J31" i="23"/>
  <c r="J30" i="23"/>
  <c r="J26" i="23"/>
  <c r="J27" i="23"/>
  <c r="J28" i="23"/>
  <c r="J29" i="23"/>
  <c r="K24" i="21"/>
  <c r="K21" i="21"/>
  <c r="J25" i="23" l="1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J7" i="23"/>
  <c r="J6" i="23"/>
  <c r="K31" i="21"/>
  <c r="K30" i="21"/>
  <c r="K29" i="21"/>
  <c r="K28" i="21"/>
  <c r="K27" i="21"/>
  <c r="K25" i="21"/>
  <c r="K26" i="21"/>
  <c r="K23" i="21" l="1"/>
  <c r="K22" i="21"/>
  <c r="K19" i="21"/>
  <c r="K18" i="21"/>
  <c r="K17" i="21"/>
  <c r="K16" i="21"/>
  <c r="K15" i="21"/>
  <c r="K14" i="21"/>
  <c r="K13" i="21"/>
  <c r="K12" i="21"/>
  <c r="K11" i="21"/>
  <c r="K10" i="21"/>
  <c r="K9" i="21"/>
  <c r="K8" i="21"/>
  <c r="K7" i="21"/>
  <c r="K6" i="21"/>
</calcChain>
</file>

<file path=xl/sharedStrings.xml><?xml version="1.0" encoding="utf-8"?>
<sst xmlns="http://schemas.openxmlformats.org/spreadsheetml/2006/main" count="1999" uniqueCount="539">
  <si>
    <t>Maria</t>
  </si>
  <si>
    <t>John</t>
  </si>
  <si>
    <t>Brian</t>
  </si>
  <si>
    <t>Chris</t>
  </si>
  <si>
    <t>Alicia</t>
  </si>
  <si>
    <t>Last Name</t>
  </si>
  <si>
    <t>First Name</t>
  </si>
  <si>
    <t>ID</t>
  </si>
  <si>
    <t>Department</t>
  </si>
  <si>
    <t>Region</t>
  </si>
  <si>
    <t>Title</t>
  </si>
  <si>
    <t>Salary</t>
  </si>
  <si>
    <t>Hire Date</t>
  </si>
  <si>
    <t>Birth Date</t>
  </si>
  <si>
    <t>Gender</t>
  </si>
  <si>
    <t>Kevin</t>
  </si>
  <si>
    <t>Paterno</t>
  </si>
  <si>
    <t>Marketing</t>
  </si>
  <si>
    <t>South</t>
  </si>
  <si>
    <t>Supervisor</t>
  </si>
  <si>
    <t>M</t>
  </si>
  <si>
    <t>Oscar</t>
  </si>
  <si>
    <t>Pohlmann</t>
  </si>
  <si>
    <t>North</t>
  </si>
  <si>
    <t>Hillary</t>
  </si>
  <si>
    <t>Bednarczyk</t>
  </si>
  <si>
    <t>Engineering</t>
  </si>
  <si>
    <t>Midwest</t>
  </si>
  <si>
    <t>Technician</t>
  </si>
  <si>
    <t>F</t>
  </si>
  <si>
    <t>Christopher</t>
  </si>
  <si>
    <t>Bader</t>
  </si>
  <si>
    <t>Appelt</t>
  </si>
  <si>
    <t>Finance</t>
  </si>
  <si>
    <t>Dean</t>
  </si>
  <si>
    <t>Ortega-Molina</t>
  </si>
  <si>
    <t>West</t>
  </si>
  <si>
    <t>Sharad</t>
  </si>
  <si>
    <t>Coffman</t>
  </si>
  <si>
    <t>Accountant</t>
  </si>
  <si>
    <t>Roberta</t>
  </si>
  <si>
    <t>Kartashev</t>
  </si>
  <si>
    <t>Manager</t>
  </si>
  <si>
    <t>Charlton</t>
  </si>
  <si>
    <t>Hubbuch</t>
  </si>
  <si>
    <t>Dana</t>
  </si>
  <si>
    <t>Kristin</t>
  </si>
  <si>
    <t>Johnston</t>
  </si>
  <si>
    <t>Jennifer</t>
  </si>
  <si>
    <t>Goodwin</t>
  </si>
  <si>
    <t>Barbara</t>
  </si>
  <si>
    <t>Doninger</t>
  </si>
  <si>
    <t>James</t>
  </si>
  <si>
    <t>Anderson</t>
  </si>
  <si>
    <t>Indira</t>
  </si>
  <si>
    <t>Saylor</t>
  </si>
  <si>
    <t>Artie</t>
  </si>
  <si>
    <t>Lawrence</t>
  </si>
  <si>
    <t>Rovik</t>
  </si>
  <si>
    <t>Nils</t>
  </si>
  <si>
    <t>Gerstle</t>
  </si>
  <si>
    <t>Martin</t>
  </si>
  <si>
    <t>Hendershot</t>
  </si>
  <si>
    <t>Michael</t>
  </si>
  <si>
    <t>Callaway</t>
  </si>
  <si>
    <t>Melinda</t>
  </si>
  <si>
    <t>Carpenter</t>
  </si>
  <si>
    <t>Lindsey</t>
  </si>
  <si>
    <t>House</t>
  </si>
  <si>
    <t>Ian</t>
  </si>
  <si>
    <t>Bird</t>
  </si>
  <si>
    <t>Edgar</t>
  </si>
  <si>
    <t>Hennig</t>
  </si>
  <si>
    <t>Conner</t>
  </si>
  <si>
    <t>Luca</t>
  </si>
  <si>
    <t>Huber</t>
  </si>
  <si>
    <t>Andrew</t>
  </si>
  <si>
    <t>Canada</t>
  </si>
  <si>
    <t>Yuan</t>
  </si>
  <si>
    <t>Wooden</t>
  </si>
  <si>
    <t>Williams</t>
  </si>
  <si>
    <t>Nadia</t>
  </si>
  <si>
    <t>Madison</t>
  </si>
  <si>
    <t>Jacob</t>
  </si>
  <si>
    <t>Smith</t>
  </si>
  <si>
    <t>Audrey</t>
  </si>
  <si>
    <t>Donthi</t>
  </si>
  <si>
    <t>Nemesha</t>
  </si>
  <si>
    <t>Stubblefield</t>
  </si>
  <si>
    <t>Shereese</t>
  </si>
  <si>
    <t>Browning</t>
  </si>
  <si>
    <t>Heather</t>
  </si>
  <si>
    <t>Beckman</t>
  </si>
  <si>
    <t>Moock</t>
  </si>
  <si>
    <t>Sean</t>
  </si>
  <si>
    <t>Cancelado</t>
  </si>
  <si>
    <t>Shepherd</t>
  </si>
  <si>
    <t>Francine</t>
  </si>
  <si>
    <t>Klinglesmith</t>
  </si>
  <si>
    <t>Eric</t>
  </si>
  <si>
    <t>Gregg</t>
  </si>
  <si>
    <t>Koshi</t>
  </si>
  <si>
    <t>Keane</t>
  </si>
  <si>
    <t>Phyllis</t>
  </si>
  <si>
    <t>Ottembrajt</t>
  </si>
  <si>
    <t>Samuel</t>
  </si>
  <si>
    <t>Probus</t>
  </si>
  <si>
    <t>Jeremy</t>
  </si>
  <si>
    <t>Kidwell</t>
  </si>
  <si>
    <t>Lurie</t>
  </si>
  <si>
    <t>Alterman</t>
  </si>
  <si>
    <t>David</t>
  </si>
  <si>
    <t>Lee</t>
  </si>
  <si>
    <t>Hong</t>
  </si>
  <si>
    <t>Bolin</t>
  </si>
  <si>
    <t>Patti</t>
  </si>
  <si>
    <t>Higgins</t>
  </si>
  <si>
    <t>Christina</t>
  </si>
  <si>
    <t>Kalmukhanuly</t>
  </si>
  <si>
    <t>Joseph</t>
  </si>
  <si>
    <t>Dunn</t>
  </si>
  <si>
    <t>Zilich</t>
  </si>
  <si>
    <t>Frederich</t>
  </si>
  <si>
    <t>Binkley</t>
  </si>
  <si>
    <t>Candice</t>
  </si>
  <si>
    <t>Myers</t>
  </si>
  <si>
    <t>Jennie</t>
  </si>
  <si>
    <t>Wawrysh</t>
  </si>
  <si>
    <t>Carmen</t>
  </si>
  <si>
    <t>Bell</t>
  </si>
  <si>
    <t>Lanisha</t>
  </si>
  <si>
    <t>Bray</t>
  </si>
  <si>
    <t>Svetlana</t>
  </si>
  <si>
    <t>Collins</t>
  </si>
  <si>
    <t>Dominick</t>
  </si>
  <si>
    <t>Recktenwald</t>
  </si>
  <si>
    <t>Rod</t>
  </si>
  <si>
    <t>Welander</t>
  </si>
  <si>
    <t>Adam</t>
  </si>
  <si>
    <t>Mouser</t>
  </si>
  <si>
    <t>Fernando</t>
  </si>
  <si>
    <t>Ashby</t>
  </si>
  <si>
    <t>Cissell</t>
  </si>
  <si>
    <t>Tammy</t>
  </si>
  <si>
    <t>Daniel</t>
  </si>
  <si>
    <t>Cunningham</t>
  </si>
  <si>
    <t>Alice</t>
  </si>
  <si>
    <t>Tran</t>
  </si>
  <si>
    <t>Kari</t>
  </si>
  <si>
    <t>Schaber</t>
  </si>
  <si>
    <t>Laura</t>
  </si>
  <si>
    <t>Talarovich</t>
  </si>
  <si>
    <t>Isa</t>
  </si>
  <si>
    <t>Amy</t>
  </si>
  <si>
    <t>Rakes</t>
  </si>
  <si>
    <t>Kail</t>
  </si>
  <si>
    <t>Francis</t>
  </si>
  <si>
    <t>Keesee</t>
  </si>
  <si>
    <t>Handel</t>
  </si>
  <si>
    <t>Asset</t>
  </si>
  <si>
    <t>Mullins</t>
  </si>
  <si>
    <t>Jessica</t>
  </si>
  <si>
    <t>Grogan Baer</t>
  </si>
  <si>
    <t>Matthews</t>
  </si>
  <si>
    <t>Mary</t>
  </si>
  <si>
    <t>Aicken</t>
  </si>
  <si>
    <t>Niki</t>
  </si>
  <si>
    <t>Lopp</t>
  </si>
  <si>
    <t>Stevens</t>
  </si>
  <si>
    <t>Carter</t>
  </si>
  <si>
    <t>Nicole</t>
  </si>
  <si>
    <t>Boylan</t>
  </si>
  <si>
    <t>Maya</t>
  </si>
  <si>
    <t>Tichenor</t>
  </si>
  <si>
    <t>Matthew</t>
  </si>
  <si>
    <t>Alexander</t>
  </si>
  <si>
    <t>Sageser</t>
  </si>
  <si>
    <t>Vincent</t>
  </si>
  <si>
    <t>Johnson</t>
  </si>
  <si>
    <t>Amanda</t>
  </si>
  <si>
    <t>Lively</t>
  </si>
  <si>
    <t>Carney</t>
  </si>
  <si>
    <t>Shamika</t>
  </si>
  <si>
    <t>Forcht</t>
  </si>
  <si>
    <t>Fishback</t>
  </si>
  <si>
    <t>Justin</t>
  </si>
  <si>
    <t>McDermott</t>
  </si>
  <si>
    <t>Leslie</t>
  </si>
  <si>
    <t>Corder</t>
  </si>
  <si>
    <t>William</t>
  </si>
  <si>
    <t>Pereiro</t>
  </si>
  <si>
    <t>Hieu</t>
  </si>
  <si>
    <t>Jason</t>
  </si>
  <si>
    <t>Cantrell</t>
  </si>
  <si>
    <t>Brandon</t>
  </si>
  <si>
    <t>Pham</t>
  </si>
  <si>
    <t>Holihan</t>
  </si>
  <si>
    <t>Pamela</t>
  </si>
  <si>
    <t>Brad</t>
  </si>
  <si>
    <t>Kalajdzic</t>
  </si>
  <si>
    <t>Guy</t>
  </si>
  <si>
    <t>Duncan</t>
  </si>
  <si>
    <t>Britt</t>
  </si>
  <si>
    <t>Kyle</t>
  </si>
  <si>
    <t>Brown</t>
  </si>
  <si>
    <t>Shelley</t>
  </si>
  <si>
    <t>Wood</t>
  </si>
  <si>
    <t>Andy</t>
  </si>
  <si>
    <t>Harvey</t>
  </si>
  <si>
    <t>Angela</t>
  </si>
  <si>
    <t>Lofgren</t>
  </si>
  <si>
    <t>Shawn</t>
  </si>
  <si>
    <t>Mckinney</t>
  </si>
  <si>
    <t>Schuler</t>
  </si>
  <si>
    <t>Sheree</t>
  </si>
  <si>
    <t>Bottorff</t>
  </si>
  <si>
    <t>Sergent</t>
  </si>
  <si>
    <t>Sandra</t>
  </si>
  <si>
    <t>Gholston</t>
  </si>
  <si>
    <t>Gregory</t>
  </si>
  <si>
    <t>Zumkowski</t>
  </si>
  <si>
    <t>Mattingly</t>
  </si>
  <si>
    <t>Carley</t>
  </si>
  <si>
    <t>Joel</t>
  </si>
  <si>
    <t>Maynard</t>
  </si>
  <si>
    <t>Jacqueline</t>
  </si>
  <si>
    <t>Mclennan</t>
  </si>
  <si>
    <t>Newkirk</t>
  </si>
  <si>
    <t>Reilly</t>
  </si>
  <si>
    <t>Neco</t>
  </si>
  <si>
    <t>Staab</t>
  </si>
  <si>
    <t>Sofya</t>
  </si>
  <si>
    <t>Stark</t>
  </si>
  <si>
    <t>Emily</t>
  </si>
  <si>
    <t>Thomas</t>
  </si>
  <si>
    <t>Greg</t>
  </si>
  <si>
    <t>Tronzo</t>
  </si>
  <si>
    <t>Catherine</t>
  </si>
  <si>
    <t>Turner</t>
  </si>
  <si>
    <t>Erik</t>
  </si>
  <si>
    <t>Watkins</t>
  </si>
  <si>
    <t>Mark</t>
  </si>
  <si>
    <t>Zimmerman</t>
  </si>
  <si>
    <t>Abell</t>
  </si>
  <si>
    <t>Terry</t>
  </si>
  <si>
    <t>Ament</t>
  </si>
  <si>
    <t>Adnan</t>
  </si>
  <si>
    <t>Bedford</t>
  </si>
  <si>
    <t>Bibb</t>
  </si>
  <si>
    <t>Russell</t>
  </si>
  <si>
    <t>Buckler</t>
  </si>
  <si>
    <t>Burgin</t>
  </si>
  <si>
    <t>Tue</t>
  </si>
  <si>
    <t>Clinkenbeard</t>
  </si>
  <si>
    <t>Eldridge</t>
  </si>
  <si>
    <t>Edward</t>
  </si>
  <si>
    <t>Fickler</t>
  </si>
  <si>
    <t>Dustin</t>
  </si>
  <si>
    <t>Gerrits</t>
  </si>
  <si>
    <t>Granger</t>
  </si>
  <si>
    <t>Jamie</t>
  </si>
  <si>
    <t>Grisham</t>
  </si>
  <si>
    <t>Hendrix</t>
  </si>
  <si>
    <t>Christine</t>
  </si>
  <si>
    <t>Hudson</t>
  </si>
  <si>
    <t>Annette</t>
  </si>
  <si>
    <t>Isaac</t>
  </si>
  <si>
    <t>Lisa</t>
  </si>
  <si>
    <t>Jeanes</t>
  </si>
  <si>
    <t>Justice</t>
  </si>
  <si>
    <t>Knight</t>
  </si>
  <si>
    <t>Joshua</t>
  </si>
  <si>
    <t>Lulla</t>
  </si>
  <si>
    <t>Teresa</t>
  </si>
  <si>
    <t>Luxemburger</t>
  </si>
  <si>
    <t>Megan</t>
  </si>
  <si>
    <t>Marks</t>
  </si>
  <si>
    <t>McDowell</t>
  </si>
  <si>
    <t>Mimms</t>
  </si>
  <si>
    <t>Parm</t>
  </si>
  <si>
    <t>Yumie</t>
  </si>
  <si>
    <t>Potts</t>
  </si>
  <si>
    <t>Holly</t>
  </si>
  <si>
    <t>Qasem</t>
  </si>
  <si>
    <t>Ashley</t>
  </si>
  <si>
    <t>Ray</t>
  </si>
  <si>
    <t>Raymond</t>
  </si>
  <si>
    <t>Singer</t>
  </si>
  <si>
    <t>Stahl</t>
  </si>
  <si>
    <t>Nicolle</t>
  </si>
  <si>
    <t>Ward</t>
  </si>
  <si>
    <t>George</t>
  </si>
  <si>
    <t>Whitfield</t>
  </si>
  <si>
    <t>Basham</t>
  </si>
  <si>
    <t xml:space="preserve">Jeff </t>
  </si>
  <si>
    <t>Berg</t>
  </si>
  <si>
    <t>Chin-Ping</t>
  </si>
  <si>
    <t>Breitzman</t>
  </si>
  <si>
    <t xml:space="preserve">Robert </t>
  </si>
  <si>
    <t xml:space="preserve">Bradley </t>
  </si>
  <si>
    <t>Burke</t>
  </si>
  <si>
    <t xml:space="preserve">Joshua </t>
  </si>
  <si>
    <t>Dietz</t>
  </si>
  <si>
    <t xml:space="preserve">Paul </t>
  </si>
  <si>
    <t>Erickson</t>
  </si>
  <si>
    <t xml:space="preserve">Kevin </t>
  </si>
  <si>
    <t>Harder</t>
  </si>
  <si>
    <t xml:space="preserve">Tim </t>
  </si>
  <si>
    <t>Hummel</t>
  </si>
  <si>
    <t xml:space="preserve">David </t>
  </si>
  <si>
    <t>Jackson</t>
  </si>
  <si>
    <t xml:space="preserve">Jamison </t>
  </si>
  <si>
    <t>King</t>
  </si>
  <si>
    <t xml:space="preserve">Edward </t>
  </si>
  <si>
    <t>Kirtley</t>
  </si>
  <si>
    <t xml:space="preserve">Gwen </t>
  </si>
  <si>
    <t>Larsen</t>
  </si>
  <si>
    <t xml:space="preserve">Suanna </t>
  </si>
  <si>
    <t>Kimberly</t>
  </si>
  <si>
    <t>Nantin</t>
  </si>
  <si>
    <t xml:space="preserve">Hajj </t>
  </si>
  <si>
    <t>Niechter</t>
  </si>
  <si>
    <t xml:space="preserve">Michael </t>
  </si>
  <si>
    <t>Nguyen</t>
  </si>
  <si>
    <t xml:space="preserve">Theresa </t>
  </si>
  <si>
    <t>Northcutt</t>
  </si>
  <si>
    <t>Waymon</t>
  </si>
  <si>
    <t>Norton</t>
  </si>
  <si>
    <t>Parrish</t>
  </si>
  <si>
    <t xml:space="preserve">Joseph </t>
  </si>
  <si>
    <t>Pollock</t>
  </si>
  <si>
    <t xml:space="preserve">Erik </t>
  </si>
  <si>
    <t>Samnick</t>
  </si>
  <si>
    <t xml:space="preserve">Katrina </t>
  </si>
  <si>
    <t>Sandifer</t>
  </si>
  <si>
    <t xml:space="preserve">Adam </t>
  </si>
  <si>
    <t>Schroeder</t>
  </si>
  <si>
    <t xml:space="preserve">Monica </t>
  </si>
  <si>
    <t>Seaman</t>
  </si>
  <si>
    <t xml:space="preserve">Brian </t>
  </si>
  <si>
    <t>Shively</t>
  </si>
  <si>
    <t>Tyler</t>
  </si>
  <si>
    <t xml:space="preserve">Steven </t>
  </si>
  <si>
    <t>Vaught</t>
  </si>
  <si>
    <t xml:space="preserve">Jeffrey </t>
  </si>
  <si>
    <t>Wiedemer</t>
  </si>
  <si>
    <t xml:space="preserve">Ameerah </t>
  </si>
  <si>
    <t>Yater</t>
  </si>
  <si>
    <t xml:space="preserve">Rebecca </t>
  </si>
  <si>
    <t>Albritton</t>
  </si>
  <si>
    <t>Yolanda</t>
  </si>
  <si>
    <t>Allen</t>
  </si>
  <si>
    <t xml:space="preserve">Brentan </t>
  </si>
  <si>
    <t>Alsup</t>
  </si>
  <si>
    <t>Beach</t>
  </si>
  <si>
    <t xml:space="preserve">Angela </t>
  </si>
  <si>
    <t>Bradley</t>
  </si>
  <si>
    <t>Marie</t>
  </si>
  <si>
    <t>Brinksneader</t>
  </si>
  <si>
    <t xml:space="preserve">Jason </t>
  </si>
  <si>
    <t>Bullard</t>
  </si>
  <si>
    <t xml:space="preserve">Matthew </t>
  </si>
  <si>
    <t>Casper</t>
  </si>
  <si>
    <t xml:space="preserve">Avinash </t>
  </si>
  <si>
    <t>Childress</t>
  </si>
  <si>
    <t xml:space="preserve">Jamie </t>
  </si>
  <si>
    <t>Grundies</t>
  </si>
  <si>
    <t>Gomez</t>
  </si>
  <si>
    <t>Flintsteel</t>
  </si>
  <si>
    <t xml:space="preserve">Nicholas </t>
  </si>
  <si>
    <t>Nelson</t>
  </si>
  <si>
    <t xml:space="preserve">Billy </t>
  </si>
  <si>
    <t>Andretti</t>
  </si>
  <si>
    <t xml:space="preserve">Marica </t>
  </si>
  <si>
    <t>Schmelz</t>
  </si>
  <si>
    <t xml:space="preserve">Kristy </t>
  </si>
  <si>
    <t>Manispour</t>
  </si>
  <si>
    <t xml:space="preserve">Rola </t>
  </si>
  <si>
    <t>Kurzweil</t>
  </si>
  <si>
    <t>Peggy</t>
  </si>
  <si>
    <t>Phelps</t>
  </si>
  <si>
    <t>Hammond</t>
  </si>
  <si>
    <t xml:space="preserve">Samuel </t>
  </si>
  <si>
    <t>Duran</t>
  </si>
  <si>
    <t xml:space="preserve">Karen </t>
  </si>
  <si>
    <t>Grabowski</t>
  </si>
  <si>
    <t xml:space="preserve">Tiffany </t>
  </si>
  <si>
    <t>Van Horn</t>
  </si>
  <si>
    <t xml:space="preserve">Fran </t>
  </si>
  <si>
    <t>Warren</t>
  </si>
  <si>
    <t xml:space="preserve">John </t>
  </si>
  <si>
    <t>Lambros</t>
  </si>
  <si>
    <t xml:space="preserve">Kavin </t>
  </si>
  <si>
    <t>Scanlon</t>
  </si>
  <si>
    <t xml:space="preserve">Tara </t>
  </si>
  <si>
    <t>Foley</t>
  </si>
  <si>
    <t>Harkness</t>
  </si>
  <si>
    <t>English</t>
  </si>
  <si>
    <t xml:space="preserve">Lauren </t>
  </si>
  <si>
    <t>Beagle</t>
  </si>
  <si>
    <t xml:space="preserve">Arnold </t>
  </si>
  <si>
    <t>Moore</t>
  </si>
  <si>
    <t xml:space="preserve">Destynee </t>
  </si>
  <si>
    <t>Rothrock</t>
  </si>
  <si>
    <t xml:space="preserve">Meredith </t>
  </si>
  <si>
    <t>Cushner</t>
  </si>
  <si>
    <t>Pacioli</t>
  </si>
  <si>
    <t xml:space="preserve">Tammy </t>
  </si>
  <si>
    <t>Hennessey</t>
  </si>
  <si>
    <t xml:space="preserve">Francis </t>
  </si>
  <si>
    <t>Chang</t>
  </si>
  <si>
    <t xml:space="preserve">Melissa </t>
  </si>
  <si>
    <t>Yuen</t>
  </si>
  <si>
    <t xml:space="preserve">Duyen </t>
  </si>
  <si>
    <t>Bowling</t>
  </si>
  <si>
    <t>Ozaki</t>
  </si>
  <si>
    <t xml:space="preserve">Jennifer </t>
  </si>
  <si>
    <t>Mossholder</t>
  </si>
  <si>
    <t>Mehta</t>
  </si>
  <si>
    <t>Stevenson</t>
  </si>
  <si>
    <t xml:space="preserve">Sam </t>
  </si>
  <si>
    <t>Ethington</t>
  </si>
  <si>
    <t xml:space="preserve">Ty </t>
  </si>
  <si>
    <t xml:space="preserve">Maggie </t>
  </si>
  <si>
    <t>Auer</t>
  </si>
  <si>
    <t xml:space="preserve">Danese </t>
  </si>
  <si>
    <t>Ellis</t>
  </si>
  <si>
    <t xml:space="preserve">Jared </t>
  </si>
  <si>
    <t>Detweiler</t>
  </si>
  <si>
    <t xml:space="preserve">James </t>
  </si>
  <si>
    <t>O'Neil</t>
  </si>
  <si>
    <t xml:space="preserve">Martha </t>
  </si>
  <si>
    <t>Yamamoto</t>
  </si>
  <si>
    <t>Jeffrey</t>
  </si>
  <si>
    <t>Leonard</t>
  </si>
  <si>
    <t>Gates</t>
  </si>
  <si>
    <t>Byers</t>
  </si>
  <si>
    <t xml:space="preserve">Shelly </t>
  </si>
  <si>
    <t>Goldstein</t>
  </si>
  <si>
    <t xml:space="preserve">Erin </t>
  </si>
  <si>
    <t>Christy</t>
  </si>
  <si>
    <t>Stirrat</t>
  </si>
  <si>
    <t xml:space="preserve">Lori </t>
  </si>
  <si>
    <t>Rivers</t>
  </si>
  <si>
    <t xml:space="preserve">Jessica </t>
  </si>
  <si>
    <t>Stonesifer</t>
  </si>
  <si>
    <t xml:space="preserve">Tonya </t>
  </si>
  <si>
    <t>Real Estate Table</t>
  </si>
  <si>
    <t>List Price</t>
  </si>
  <si>
    <t>Date Listed</t>
  </si>
  <si>
    <t>Area</t>
  </si>
  <si>
    <t>Bedrooms</t>
  </si>
  <si>
    <t>Baths</t>
  </si>
  <si>
    <t>Square Feet</t>
  </si>
  <si>
    <t>Type</t>
  </si>
  <si>
    <t>Pool</t>
  </si>
  <si>
    <t>N. County</t>
  </si>
  <si>
    <t>Condo</t>
  </si>
  <si>
    <t>Central</t>
  </si>
  <si>
    <t>S. County</t>
  </si>
  <si>
    <t>Average Salary by Department</t>
  </si>
  <si>
    <t>Average Salary by Region</t>
  </si>
  <si>
    <t>Total Salary Expense by Region</t>
  </si>
  <si>
    <t>Number of Employees by Title</t>
  </si>
  <si>
    <t>What is the lowest salary earned by an employee?</t>
  </si>
  <si>
    <t>What is the 2nd lowest salary earned by an employee?</t>
  </si>
  <si>
    <t>What is the 5nd lowest salary earned by an employee?</t>
  </si>
  <si>
    <t>What is the highest salary earned by an employee?</t>
  </si>
  <si>
    <t>What is the 2nd highest salary earned by an employee?</t>
  </si>
  <si>
    <t>What is the 4th highest salary earned by an employee?</t>
  </si>
  <si>
    <t>What is the average salary of all employees?</t>
  </si>
  <si>
    <t>What is the sum of all employee salaries?</t>
  </si>
  <si>
    <t>How many employees are male?</t>
  </si>
  <si>
    <t>How many employees are female?</t>
  </si>
  <si>
    <t>How many employees work in the South Region?</t>
  </si>
  <si>
    <t>How many employees have the title of Supervisor?</t>
  </si>
  <si>
    <t>How many employees have a salary higher than $80,000?</t>
  </si>
  <si>
    <t>How many employees have a salary lower than $50,000?</t>
  </si>
  <si>
    <t>What is the average salary of employees that earn more than $75,000?</t>
  </si>
  <si>
    <t>What is the average salary of employees that earn less than $55,000?</t>
  </si>
  <si>
    <t>How many employees earn a salary that is higher than the average salary of all employees?</t>
  </si>
  <si>
    <t>What is the sum of the salaries of the three highest paid employees?</t>
  </si>
  <si>
    <t>What is the sum of the salaries of the four lowest paid employees?</t>
  </si>
  <si>
    <t>What is the difference between the average salary of males and females?</t>
  </si>
  <si>
    <t>How many pieces of real estate (or homes) are listed in the Real Estate Table?</t>
  </si>
  <si>
    <t>What is the average square footage of all homes in the table?</t>
  </si>
  <si>
    <t>What is the average list price of all homes in the table?</t>
  </si>
  <si>
    <t>How many homes have a pool?</t>
  </si>
  <si>
    <t>How many homes are Condos?</t>
  </si>
  <si>
    <t>How many homes are Single Family homes?</t>
  </si>
  <si>
    <t>How many homes are located in the Central area?</t>
  </si>
  <si>
    <t>How many homes have at least 2,500 square feet of space?</t>
  </si>
  <si>
    <t>How many homes have a list price of at least $350,000?</t>
  </si>
  <si>
    <t>How many homes have a list price of no more than $250,000?</t>
  </si>
  <si>
    <t>What is the average list price of homes with at least 3,000 square feet of space?</t>
  </si>
  <si>
    <t>What is the average list price of Single Family homes?</t>
  </si>
  <si>
    <t>What is the difference between the average list price of Single Family homes and Condos?</t>
  </si>
  <si>
    <t>Single Family</t>
  </si>
  <si>
    <t>How many homes have a list price higher than the average list price of all homes?</t>
  </si>
  <si>
    <t>What is the average list price of homes with a pool?</t>
  </si>
  <si>
    <t>What is the average list price of the 5 most expensive homes?</t>
  </si>
  <si>
    <t>What is the average list price of the 5 least expensive homes?</t>
  </si>
  <si>
    <t>Average List Price by Area</t>
  </si>
  <si>
    <t>Number of Homes Listed by Area</t>
  </si>
  <si>
    <t>What percentage of the homes listed in the Real Estate table has a list price of less than $300,000?</t>
  </si>
  <si>
    <t>How many homes have a list price between $200,000 and $250,000 (inclusive)?</t>
  </si>
  <si>
    <t>What is the median salary?</t>
  </si>
  <si>
    <t>Employee Table</t>
  </si>
  <si>
    <r>
      <rPr>
        <b/>
        <u/>
        <sz val="12"/>
        <rFont val="Calibri"/>
        <family val="2"/>
      </rPr>
      <t>Instructions</t>
    </r>
    <r>
      <rPr>
        <sz val="12"/>
        <rFont val="Calibri"/>
        <family val="2"/>
      </rPr>
      <t>:  
Review the Employee Table below. 
(1) Write formulas (in cells M6:M31) that will answer the questions listed in cells N6:N31.
(2) Write formulas (in cells N36:N39, N44:N47, N52:N55, and N60:N63) to answer the questions listed in cells M33, M41, M49, and M57.</t>
    </r>
  </si>
  <si>
    <t>Complete the following table by entering the appropriate formula in Cell N60 and using the Fill-Down feature to complete cells N61:N63.</t>
  </si>
  <si>
    <t>Complete the following table by entering the appropriate formula in Cell N52 and using the Fill-Down feature to complete cells N53:N55.</t>
  </si>
  <si>
    <t>Complete the following table by entering the appropriate formula in Cell N44 and using the Fill-Down feature to complete cells N45:N47.</t>
  </si>
  <si>
    <t>Complete the following table by entering the appropriate formula in Cell N36 and using the Fill-Down feature to complete cells N37:N39.</t>
  </si>
  <si>
    <t>Complete the following table by entering the appropriate formula in Cell L38 and using the Fill-Down feature to complete cells L39:L40.</t>
  </si>
  <si>
    <t>Complete the following table by entering the appropriate formula in Cell L45 and using the Fill-Down feature to complete cells L46:L47.</t>
  </si>
  <si>
    <t>What percentage of the homes listed in the Real Estate table has a pool?</t>
  </si>
  <si>
    <t>How many homes have between 1,500 and 2,000 square feet of space (inclusive)?</t>
  </si>
  <si>
    <t>What is the average square footage of the 3 most expensive homes?</t>
  </si>
  <si>
    <t>How many employees have a salary of at least $60,000 but no more than $70,000?</t>
  </si>
  <si>
    <t>N</t>
  </si>
  <si>
    <t>Y</t>
  </si>
  <si>
    <t>Operations</t>
  </si>
  <si>
    <r>
      <rPr>
        <b/>
        <u/>
        <sz val="12"/>
        <rFont val="Calibri"/>
        <family val="2"/>
      </rPr>
      <t>Instructions</t>
    </r>
    <r>
      <rPr>
        <sz val="12"/>
        <rFont val="Calibri"/>
        <family val="2"/>
      </rPr>
      <t xml:space="preserve">:  
Review the Real Estate Table below which contains data from a Multiple Listing Serivce (MLS). 
(1) Write formulas (in cells K6:M32) that will answer the questions listed in cells L6:L32.
(2) Write formulas (in cells L38:L40 and L45:L47) to answer the questions listed in cells K35 and K42. </t>
    </r>
  </si>
  <si>
    <t>What is the lowest list price in the table?</t>
  </si>
  <si>
    <t>What is the 2nd lowest list price in the table?</t>
  </si>
  <si>
    <t>What is the highest list price in the table?</t>
  </si>
  <si>
    <t>What is the 2nd highest list price in the table?</t>
  </si>
  <si>
    <t>How many homes have between 2,000 and 2,500 square feet of space (inclusive)?</t>
  </si>
  <si>
    <t>How many employees have a last name that begins with the letter A?</t>
  </si>
  <si>
    <t>How many employees have a last name that begins with the letter X, Y, or Z?</t>
  </si>
  <si>
    <t>What is the average salary of employees who have a last name that begins with the letter K?</t>
  </si>
  <si>
    <t>CIS 300</t>
  </si>
  <si>
    <t>Name</t>
  </si>
  <si>
    <t>Time spent in hours</t>
  </si>
  <si>
    <t>Homework Assignment 2</t>
  </si>
  <si>
    <t>Important Note:  
This assignment is made up of 
2 Parts!</t>
  </si>
  <si>
    <t>Benoit</t>
  </si>
  <si>
    <t>Benjamin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</si>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</sst>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"/>
    <numFmt numFmtId="165" formatCode="&quot;$&quot;#,##0"/>
    <numFmt numFmtId="166" formatCode="[$-409]mmmm\ d\,\ yyyy;@"/>
    <numFmt numFmtId="167" formatCode="_(* #,##0_);_(* \(#,##0\);_(* &quot;-&quot;??_);_(@_)"/>
    <numFmt numFmtId="168" formatCode="&quot;$&quot;#,##0.00"/>
  </numFmts>
  <fonts count="1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2"/>
      <name val="Calibri"/>
      <family val="2"/>
    </font>
    <font>
      <b/>
      <u/>
      <sz val="12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Arial"/>
      <family val="2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7" fillId="4" borderId="0" applyNumberFormat="0" applyBorder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 applyNumberFormat="0" applyFont="0" applyFill="0" applyBorder="0" applyAlignment="0" applyProtection="0">
      <alignment horizontal="left"/>
    </xf>
  </cellStyleXfs>
  <cellXfs count="106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Fill="1"/>
    <xf numFmtId="49" fontId="2" fillId="0" borderId="0" xfId="0" applyNumberFormat="1" applyFont="1" applyAlignment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10" fillId="0" borderId="0" xfId="0" applyFont="1" applyAlignment="1" applyProtection="1">
      <protection locked="0"/>
    </xf>
    <xf numFmtId="0" fontId="9" fillId="0" borderId="0" xfId="0" applyFont="1" applyProtection="1">
      <protection locked="0"/>
    </xf>
    <xf numFmtId="0" fontId="11" fillId="0" borderId="0" xfId="0" applyFont="1" applyProtection="1">
      <protection locked="0"/>
    </xf>
    <xf numFmtId="0" fontId="12" fillId="0" borderId="0" xfId="0" applyFont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12" fillId="5" borderId="1" xfId="0" applyFont="1" applyFill="1" applyBorder="1" applyAlignment="1" applyProtection="1">
      <alignment horizontal="center"/>
      <protection locked="0"/>
    </xf>
    <xf numFmtId="0" fontId="12" fillId="5" borderId="10" xfId="0" applyFont="1" applyFill="1" applyBorder="1" applyAlignment="1" applyProtection="1">
      <alignment horizontal="center"/>
      <protection locked="0"/>
    </xf>
    <xf numFmtId="0" fontId="12" fillId="5" borderId="2" xfId="0" applyFont="1" applyFill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165" fontId="8" fillId="0" borderId="3" xfId="0" applyNumberFormat="1" applyFont="1" applyBorder="1" applyProtection="1">
      <protection locked="0"/>
    </xf>
    <xf numFmtId="166" fontId="8" fillId="0" borderId="6" xfId="0" applyNumberFormat="1" applyFont="1" applyBorder="1" applyProtection="1">
      <protection locked="0"/>
    </xf>
    <xf numFmtId="0" fontId="8" fillId="0" borderId="6" xfId="0" applyFont="1" applyBorder="1" applyAlignment="1" applyProtection="1">
      <alignment horizontal="center"/>
      <protection locked="0"/>
    </xf>
    <xf numFmtId="0" fontId="8" fillId="0" borderId="6" xfId="0" applyFont="1" applyBorder="1" applyProtection="1">
      <protection locked="0"/>
    </xf>
    <xf numFmtId="3" fontId="8" fillId="0" borderId="6" xfId="0" applyNumberFormat="1" applyFont="1" applyBorder="1" applyAlignment="1" applyProtection="1">
      <alignment horizontal="center"/>
      <protection locked="0"/>
    </xf>
    <xf numFmtId="0" fontId="8" fillId="0" borderId="4" xfId="0" applyFont="1" applyBorder="1" applyAlignment="1" applyProtection="1">
      <alignment horizontal="center"/>
      <protection locked="0"/>
    </xf>
    <xf numFmtId="165" fontId="8" fillId="0" borderId="11" xfId="0" applyNumberFormat="1" applyFont="1" applyBorder="1" applyProtection="1">
      <protection locked="0"/>
    </xf>
    <xf numFmtId="166" fontId="8" fillId="0" borderId="12" xfId="0" applyNumberFormat="1" applyFont="1" applyBorder="1" applyProtection="1">
      <protection locked="0"/>
    </xf>
    <xf numFmtId="6" fontId="8" fillId="0" borderId="12" xfId="0" applyNumberFormat="1" applyFont="1" applyBorder="1" applyAlignment="1" applyProtection="1">
      <alignment horizontal="center"/>
      <protection locked="0"/>
    </xf>
    <xf numFmtId="0" fontId="8" fillId="0" borderId="12" xfId="0" applyFont="1" applyBorder="1" applyProtection="1">
      <protection locked="0"/>
    </xf>
    <xf numFmtId="3" fontId="8" fillId="0" borderId="12" xfId="0" applyNumberFormat="1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/>
      <protection locked="0"/>
    </xf>
    <xf numFmtId="0" fontId="8" fillId="0" borderId="12" xfId="0" applyFont="1" applyBorder="1" applyAlignment="1" applyProtection="1">
      <alignment horizontal="center"/>
      <protection locked="0"/>
    </xf>
    <xf numFmtId="0" fontId="12" fillId="6" borderId="0" xfId="0" applyFont="1" applyFill="1" applyBorder="1" applyAlignment="1" applyProtection="1">
      <alignment horizontal="center"/>
      <protection locked="0"/>
    </xf>
    <xf numFmtId="41" fontId="8" fillId="0" borderId="0" xfId="0" applyNumberFormat="1" applyFont="1" applyProtection="1">
      <protection locked="0"/>
    </xf>
    <xf numFmtId="3" fontId="8" fillId="0" borderId="0" xfId="0" applyNumberFormat="1" applyFont="1" applyProtection="1">
      <protection locked="0"/>
    </xf>
    <xf numFmtId="0" fontId="8" fillId="0" borderId="0" xfId="0" applyFont="1" applyFill="1" applyBorder="1" applyProtection="1">
      <protection locked="0"/>
    </xf>
    <xf numFmtId="9" fontId="8" fillId="0" borderId="0" xfId="5" applyFont="1" applyProtection="1"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12" fillId="0" borderId="0" xfId="0" applyFont="1" applyAlignment="1" applyProtection="1">
      <alignment horizontal="left"/>
      <protection locked="0"/>
    </xf>
    <xf numFmtId="0" fontId="12" fillId="7" borderId="13" xfId="0" applyFont="1" applyFill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6" fontId="12" fillId="7" borderId="11" xfId="0" applyNumberFormat="1" applyFont="1" applyFill="1" applyBorder="1" applyAlignment="1" applyProtection="1">
      <alignment horizontal="center"/>
      <protection locked="0"/>
    </xf>
    <xf numFmtId="0" fontId="12" fillId="7" borderId="14" xfId="0" applyFont="1" applyFill="1" applyBorder="1" applyAlignment="1" applyProtection="1">
      <alignment horizontal="center"/>
      <protection locked="0"/>
    </xf>
    <xf numFmtId="167" fontId="8" fillId="0" borderId="0" xfId="2" applyNumberFormat="1" applyFont="1" applyProtection="1">
      <protection locked="0"/>
    </xf>
    <xf numFmtId="165" fontId="8" fillId="0" borderId="14" xfId="0" applyNumberFormat="1" applyFont="1" applyBorder="1" applyProtection="1">
      <protection locked="0"/>
    </xf>
    <xf numFmtId="166" fontId="8" fillId="0" borderId="15" xfId="0" applyNumberFormat="1" applyFont="1" applyBorder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5" xfId="0" applyFont="1" applyBorder="1" applyProtection="1">
      <protection locked="0"/>
    </xf>
    <xf numFmtId="3" fontId="8" fillId="0" borderId="15" xfId="0" applyNumberFormat="1" applyFont="1" applyBorder="1" applyAlignment="1" applyProtection="1">
      <alignment horizontal="center"/>
      <protection locked="0"/>
    </xf>
    <xf numFmtId="0" fontId="8" fillId="0" borderId="0" xfId="0" applyFont="1" applyAlignme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14" fontId="8" fillId="0" borderId="0" xfId="0" applyNumberFormat="1" applyFont="1" applyProtection="1">
      <protection locked="0"/>
    </xf>
    <xf numFmtId="0" fontId="12" fillId="2" borderId="5" xfId="0" applyFont="1" applyFill="1" applyBorder="1" applyAlignment="1" applyProtection="1">
      <alignment horizontal="center"/>
      <protection locked="0"/>
    </xf>
    <xf numFmtId="0" fontId="8" fillId="0" borderId="3" xfId="0" applyFont="1" applyBorder="1" applyAlignment="1" applyProtection="1">
      <alignment horizontal="center"/>
      <protection locked="0"/>
    </xf>
    <xf numFmtId="41" fontId="8" fillId="0" borderId="12" xfId="0" applyNumberFormat="1" applyFont="1" applyBorder="1" applyProtection="1">
      <protection locked="0"/>
    </xf>
    <xf numFmtId="164" fontId="8" fillId="0" borderId="12" xfId="0" applyNumberFormat="1" applyFont="1" applyBorder="1" applyProtection="1">
      <protection locked="0"/>
    </xf>
    <xf numFmtId="0" fontId="8" fillId="0" borderId="11" xfId="0" applyFont="1" applyBorder="1" applyAlignment="1" applyProtection="1">
      <alignment horizontal="center"/>
      <protection locked="0"/>
    </xf>
    <xf numFmtId="0" fontId="8" fillId="0" borderId="12" xfId="7" applyFont="1" applyBorder="1" applyAlignment="1" applyProtection="1">
      <protection locked="0"/>
    </xf>
    <xf numFmtId="0" fontId="8" fillId="0" borderId="12" xfId="0" applyFont="1" applyFill="1" applyBorder="1" applyProtection="1">
      <protection locked="0"/>
    </xf>
    <xf numFmtId="0" fontId="8" fillId="0" borderId="8" xfId="0" applyFont="1" applyFill="1" applyBorder="1" applyAlignment="1" applyProtection="1">
      <alignment horizontal="center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2" fillId="7" borderId="13" xfId="0" applyFont="1" applyFill="1" applyBorder="1" applyProtection="1">
      <protection locked="0"/>
    </xf>
    <xf numFmtId="0" fontId="12" fillId="7" borderId="11" xfId="0" applyFont="1" applyFill="1" applyBorder="1" applyProtection="1">
      <protection locked="0"/>
    </xf>
    <xf numFmtId="0" fontId="12" fillId="7" borderId="14" xfId="0" applyFont="1" applyFill="1" applyBorder="1" applyProtection="1">
      <protection locked="0"/>
    </xf>
    <xf numFmtId="0" fontId="8" fillId="0" borderId="12" xfId="0" applyFont="1" applyFill="1" applyBorder="1" applyAlignment="1" applyProtection="1">
      <alignment horizontal="left"/>
      <protection locked="0"/>
    </xf>
    <xf numFmtId="0" fontId="8" fillId="0" borderId="14" xfId="0" applyFont="1" applyBorder="1" applyAlignment="1" applyProtection="1">
      <alignment horizontal="center"/>
      <protection locked="0"/>
    </xf>
    <xf numFmtId="0" fontId="8" fillId="0" borderId="15" xfId="7" applyFont="1" applyBorder="1" applyAlignment="1" applyProtection="1">
      <protection locked="0"/>
    </xf>
    <xf numFmtId="41" fontId="8" fillId="0" borderId="15" xfId="0" applyNumberFormat="1" applyFont="1" applyBorder="1" applyProtection="1">
      <protection locked="0"/>
    </xf>
    <xf numFmtId="164" fontId="8" fillId="0" borderId="15" xfId="0" applyNumberFormat="1" applyFont="1" applyBorder="1" applyProtection="1">
      <protection locked="0"/>
    </xf>
    <xf numFmtId="0" fontId="8" fillId="0" borderId="9" xfId="0" applyFont="1" applyFill="1" applyBorder="1" applyAlignment="1" applyProtection="1">
      <alignment horizontal="center"/>
      <protection locked="0"/>
    </xf>
    <xf numFmtId="0" fontId="8" fillId="0" borderId="0" xfId="0" applyFont="1" applyFill="1" applyBorder="1" applyAlignment="1" applyProtection="1">
      <alignment horizontal="center"/>
      <protection locked="0"/>
    </xf>
    <xf numFmtId="5" fontId="8" fillId="0" borderId="5" xfId="0" applyNumberFormat="1" applyFont="1" applyBorder="1" applyAlignment="1" applyProtection="1">
      <alignment horizontal="center"/>
      <protection locked="0"/>
    </xf>
    <xf numFmtId="168" fontId="8" fillId="0" borderId="5" xfId="0" applyNumberFormat="1" applyFont="1" applyBorder="1" applyAlignment="1" applyProtection="1">
      <alignment horizontal="center"/>
      <protection locked="0"/>
    </xf>
    <xf numFmtId="168" fontId="8" fillId="0" borderId="7" xfId="0" applyNumberFormat="1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/>
      <protection locked="0"/>
    </xf>
    <xf numFmtId="3" fontId="8" fillId="0" borderId="5" xfId="0" applyNumberFormat="1" applyFont="1" applyBorder="1" applyAlignment="1" applyProtection="1">
      <alignment horizontal="center"/>
      <protection locked="0"/>
    </xf>
    <xf numFmtId="10" fontId="8" fillId="0" borderId="5" xfId="0" applyNumberFormat="1" applyFont="1" applyBorder="1" applyAlignment="1" applyProtection="1">
      <alignment horizontal="center"/>
      <protection locked="0"/>
    </xf>
    <xf numFmtId="44" fontId="8" fillId="0" borderId="5" xfId="0" applyNumberFormat="1" applyFont="1" applyBorder="1" applyAlignment="1" applyProtection="1">
      <alignment horizontal="center"/>
      <protection locked="0"/>
    </xf>
    <xf numFmtId="0" fontId="12" fillId="0" borderId="22" xfId="0" applyFont="1" applyBorder="1" applyAlignment="1" applyProtection="1">
      <alignment horizontal="center"/>
      <protection locked="0"/>
    </xf>
    <xf numFmtId="0" fontId="12" fillId="0" borderId="23" xfId="0" applyFont="1" applyBorder="1" applyAlignment="1" applyProtection="1">
      <alignment horizontal="center"/>
      <protection locked="0"/>
    </xf>
    <xf numFmtId="0" fontId="5" fillId="8" borderId="22" xfId="0" applyFont="1" applyFill="1" applyBorder="1" applyAlignment="1" applyProtection="1">
      <alignment horizontal="left" vertical="center" wrapText="1"/>
      <protection locked="0"/>
    </xf>
    <xf numFmtId="0" fontId="5" fillId="8" borderId="26" xfId="0" applyFont="1" applyFill="1" applyBorder="1" applyAlignment="1" applyProtection="1">
      <alignment horizontal="left" vertical="center" wrapText="1"/>
      <protection locked="0"/>
    </xf>
    <xf numFmtId="0" fontId="5" fillId="8" borderId="23" xfId="0" applyFont="1" applyFill="1" applyBorder="1" applyAlignment="1" applyProtection="1">
      <alignment horizontal="left" vertical="center" wrapText="1"/>
      <protection locked="0"/>
    </xf>
    <xf numFmtId="0" fontId="14" fillId="7" borderId="18" xfId="0" applyFont="1" applyFill="1" applyBorder="1" applyAlignment="1" applyProtection="1">
      <alignment horizontal="center" vertical="center"/>
      <protection locked="0"/>
    </xf>
    <xf numFmtId="0" fontId="14" fillId="7" borderId="27" xfId="0" applyFont="1" applyFill="1" applyBorder="1" applyAlignment="1" applyProtection="1">
      <alignment horizontal="center" vertical="center"/>
      <protection locked="0"/>
    </xf>
    <xf numFmtId="0" fontId="14" fillId="7" borderId="19" xfId="0" applyFont="1" applyFill="1" applyBorder="1" applyAlignment="1" applyProtection="1">
      <alignment horizontal="center" vertical="center"/>
      <protection locked="0"/>
    </xf>
    <xf numFmtId="0" fontId="14" fillId="7" borderId="20" xfId="0" applyFont="1" applyFill="1" applyBorder="1" applyAlignment="1" applyProtection="1">
      <alignment horizontal="center" vertical="center"/>
      <protection locked="0"/>
    </xf>
    <xf numFmtId="0" fontId="14" fillId="7" borderId="28" xfId="0" applyFont="1" applyFill="1" applyBorder="1" applyAlignment="1" applyProtection="1">
      <alignment horizontal="center" vertical="center"/>
      <protection locked="0"/>
    </xf>
    <xf numFmtId="0" fontId="14" fillId="7" borderId="21" xfId="0" applyFont="1" applyFill="1" applyBorder="1" applyAlignment="1" applyProtection="1">
      <alignment horizontal="center" vertical="center"/>
      <protection locked="0"/>
    </xf>
    <xf numFmtId="0" fontId="10" fillId="8" borderId="26" xfId="0" applyFont="1" applyFill="1" applyBorder="1" applyAlignment="1" applyProtection="1">
      <alignment horizontal="left" vertical="center" wrapText="1"/>
      <protection locked="0"/>
    </xf>
    <xf numFmtId="0" fontId="10" fillId="8" borderId="23" xfId="0" applyFont="1" applyFill="1" applyBorder="1" applyAlignment="1" applyProtection="1">
      <alignment horizontal="left" vertical="center" wrapText="1"/>
      <protection locked="0"/>
    </xf>
    <xf numFmtId="49" fontId="2" fillId="3" borderId="16" xfId="0" applyNumberFormat="1" applyFont="1" applyFill="1" applyBorder="1" applyAlignment="1">
      <alignment horizontal="center"/>
    </xf>
    <xf numFmtId="49" fontId="2" fillId="3" borderId="17" xfId="0" applyNumberFormat="1" applyFont="1" applyFill="1" applyBorder="1" applyAlignment="1">
      <alignment horizontal="center"/>
    </xf>
    <xf numFmtId="49" fontId="2" fillId="8" borderId="18" xfId="0" applyNumberFormat="1" applyFont="1" applyFill="1" applyBorder="1" applyAlignment="1">
      <alignment horizontal="center"/>
    </xf>
    <xf numFmtId="49" fontId="2" fillId="8" borderId="19" xfId="0" applyNumberFormat="1" applyFont="1" applyFill="1" applyBorder="1" applyAlignment="1">
      <alignment horizontal="center"/>
    </xf>
    <xf numFmtId="49" fontId="2" fillId="8" borderId="20" xfId="0" applyNumberFormat="1" applyFont="1" applyFill="1" applyBorder="1" applyAlignment="1">
      <alignment horizontal="center"/>
    </xf>
    <xf numFmtId="49" fontId="2" fillId="8" borderId="21" xfId="0" applyNumberFormat="1" applyFont="1" applyFill="1" applyBorder="1" applyAlignment="1">
      <alignment horizontal="center"/>
    </xf>
    <xf numFmtId="49" fontId="13" fillId="9" borderId="22" xfId="0" applyNumberFormat="1" applyFont="1" applyFill="1" applyBorder="1" applyAlignment="1">
      <alignment horizontal="center" vertical="center" wrapText="1"/>
    </xf>
    <xf numFmtId="49" fontId="13" fillId="9" borderId="23" xfId="0" applyNumberFormat="1" applyFont="1" applyFill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/>
    </xf>
    <xf numFmtId="49" fontId="2" fillId="0" borderId="25" xfId="0" applyNumberFormat="1" applyFont="1" applyBorder="1" applyAlignment="1">
      <alignment horizontal="center"/>
    </xf>
  </cellXfs>
  <cellStyles count="8">
    <cellStyle name="40% - Accent2 2" xfId="1"/>
    <cellStyle name="Comma" xfId="2" builtinId="3"/>
    <cellStyle name="Currency 3" xfId="3"/>
    <cellStyle name="Normal" xfId="0" builtinId="0"/>
    <cellStyle name="Normal 3" xfId="4"/>
    <cellStyle name="Percent" xfId="5" builtinId="5"/>
    <cellStyle name="Percent 3" xfId="6"/>
    <cellStyle name="PSChar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5"/>
  <sheetViews>
    <sheetView zoomScaleNormal="100" workbookViewId="0">
      <selection activeCell="C257" sqref="C257"/>
    </sheetView>
  </sheetViews>
  <sheetFormatPr defaultColWidth="9.140625" defaultRowHeight="15" x14ac:dyDescent="0.25"/>
  <cols>
    <col min="1" max="1" width="5.5703125" style="55" customWidth="1"/>
    <col min="2" max="2" width="11.42578125" style="17" bestFit="1" customWidth="1"/>
    <col min="3" max="3" width="14" style="17" bestFit="1" customWidth="1"/>
    <col min="4" max="4" width="12.5703125" style="17" bestFit="1" customWidth="1"/>
    <col min="5" max="5" width="8.5703125" style="55" bestFit="1" customWidth="1"/>
    <col min="6" max="6" width="11" style="17" bestFit="1" customWidth="1"/>
    <col min="7" max="7" width="8" style="17" bestFit="1" customWidth="1"/>
    <col min="8" max="8" width="9.42578125" style="56" bestFit="1" customWidth="1"/>
    <col min="9" max="9" width="9.85546875" style="56" bestFit="1" customWidth="1"/>
    <col min="10" max="10" width="7.5703125" style="17" bestFit="1" customWidth="1"/>
    <col min="11" max="11" width="22" style="17" customWidth="1"/>
    <col min="12" max="12" width="82.140625" style="17" customWidth="1"/>
    <col min="13" max="16384" width="9.140625" style="17"/>
  </cols>
  <sheetData>
    <row r="1" spans="1:19" ht="118.5" customHeight="1" thickBot="1" x14ac:dyDescent="0.3">
      <c r="A1" s="85" t="s">
        <v>508</v>
      </c>
      <c r="B1" s="86"/>
      <c r="C1" s="86"/>
      <c r="D1" s="86"/>
      <c r="E1" s="86"/>
      <c r="F1" s="86"/>
      <c r="G1" s="86"/>
      <c r="H1" s="86"/>
      <c r="I1" s="86"/>
      <c r="J1" s="87"/>
    </row>
    <row r="2" spans="1:19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</row>
    <row r="3" spans="1:19" ht="15.75" thickBot="1" x14ac:dyDescent="0.3">
      <c r="A3" s="43"/>
    </row>
    <row r="4" spans="1:19" ht="16.5" customHeight="1" x14ac:dyDescent="0.25">
      <c r="A4" s="88" t="s">
        <v>507</v>
      </c>
      <c r="B4" s="89"/>
      <c r="C4" s="89"/>
      <c r="D4" s="89"/>
      <c r="E4" s="89"/>
      <c r="F4" s="89"/>
      <c r="G4" s="89"/>
      <c r="H4" s="89"/>
      <c r="I4" s="89"/>
      <c r="J4" s="90"/>
      <c r="K4" s="42"/>
    </row>
    <row r="5" spans="1:19" ht="12.75" customHeight="1" thickBot="1" x14ac:dyDescent="0.3">
      <c r="A5" s="91"/>
      <c r="B5" s="92"/>
      <c r="C5" s="92"/>
      <c r="D5" s="92"/>
      <c r="E5" s="92"/>
      <c r="F5" s="92"/>
      <c r="G5" s="92"/>
      <c r="H5" s="92"/>
      <c r="I5" s="92"/>
      <c r="J5" s="93"/>
    </row>
    <row r="6" spans="1:19" s="22" customFormat="1" ht="15.75" thickBot="1" x14ac:dyDescent="0.3">
      <c r="A6" s="57" t="s">
        <v>7</v>
      </c>
      <c r="B6" s="57" t="s">
        <v>6</v>
      </c>
      <c r="C6" s="57" t="s">
        <v>5</v>
      </c>
      <c r="D6" s="57" t="s">
        <v>8</v>
      </c>
      <c r="E6" s="57" t="s">
        <v>9</v>
      </c>
      <c r="F6" s="57" t="s">
        <v>10</v>
      </c>
      <c r="G6" s="57" t="s">
        <v>11</v>
      </c>
      <c r="H6" s="57" t="s">
        <v>12</v>
      </c>
      <c r="I6" s="57" t="s">
        <v>13</v>
      </c>
      <c r="J6" s="57" t="s">
        <v>14</v>
      </c>
      <c r="K6" s="21">
        <f>COUNT(A7:A257)</f>
        <v>251</v>
      </c>
      <c r="M6" s="21"/>
      <c r="S6" s="37"/>
    </row>
    <row r="7" spans="1:19" ht="15.75" thickBot="1" x14ac:dyDescent="0.3">
      <c r="A7" s="58">
        <v>1001</v>
      </c>
      <c r="B7" s="32" t="s">
        <v>15</v>
      </c>
      <c r="C7" s="32" t="s">
        <v>16</v>
      </c>
      <c r="D7" s="32" t="s">
        <v>17</v>
      </c>
      <c r="E7" s="35" t="s">
        <v>18</v>
      </c>
      <c r="F7" s="32" t="s">
        <v>19</v>
      </c>
      <c r="G7" s="59">
        <v>52100</v>
      </c>
      <c r="H7" s="60">
        <v>27348</v>
      </c>
      <c r="I7" s="60">
        <v>19075</v>
      </c>
      <c r="J7" s="34" t="s">
        <v>20</v>
      </c>
      <c r="K7" s="76">
        <f>MIN(G7:G257)</f>
        <v>35900</v>
      </c>
      <c r="L7" s="22" t="s">
        <v>464</v>
      </c>
    </row>
    <row r="8" spans="1:19" ht="15.75" thickBot="1" x14ac:dyDescent="0.3">
      <c r="A8" s="61">
        <v>1002</v>
      </c>
      <c r="B8" s="32" t="s">
        <v>21</v>
      </c>
      <c r="C8" s="62" t="s">
        <v>22</v>
      </c>
      <c r="D8" s="32" t="s">
        <v>17</v>
      </c>
      <c r="E8" s="35" t="s">
        <v>23</v>
      </c>
      <c r="F8" s="32" t="s">
        <v>19</v>
      </c>
      <c r="G8" s="59">
        <v>58700</v>
      </c>
      <c r="H8" s="60">
        <v>39018</v>
      </c>
      <c r="I8" s="60">
        <v>27704</v>
      </c>
      <c r="J8" s="34" t="s">
        <v>20</v>
      </c>
      <c r="K8" s="77">
        <f>SMALL(G7:G257,2)</f>
        <v>35900</v>
      </c>
      <c r="L8" s="22" t="s">
        <v>465</v>
      </c>
    </row>
    <row r="9" spans="1:19" ht="15.75" thickBot="1" x14ac:dyDescent="0.3">
      <c r="A9" s="61">
        <v>1003</v>
      </c>
      <c r="B9" s="63" t="s">
        <v>24</v>
      </c>
      <c r="C9" s="32" t="s">
        <v>25</v>
      </c>
      <c r="D9" s="32" t="s">
        <v>26</v>
      </c>
      <c r="E9" s="35" t="s">
        <v>27</v>
      </c>
      <c r="F9" s="63" t="s">
        <v>28</v>
      </c>
      <c r="G9" s="59">
        <v>63300</v>
      </c>
      <c r="H9" s="60">
        <v>37508</v>
      </c>
      <c r="I9" s="60">
        <v>28941</v>
      </c>
      <c r="J9" s="64" t="s">
        <v>29</v>
      </c>
      <c r="K9" s="77">
        <f>SMALL(G7:G257,5)</f>
        <v>36200</v>
      </c>
      <c r="L9" s="22" t="s">
        <v>466</v>
      </c>
    </row>
    <row r="10" spans="1:19" ht="15.75" thickBot="1" x14ac:dyDescent="0.3">
      <c r="A10" s="61">
        <v>1004</v>
      </c>
      <c r="B10" s="62" t="s">
        <v>30</v>
      </c>
      <c r="C10" s="62" t="s">
        <v>31</v>
      </c>
      <c r="D10" s="32" t="s">
        <v>521</v>
      </c>
      <c r="E10" s="35" t="s">
        <v>18</v>
      </c>
      <c r="F10" s="32" t="s">
        <v>28</v>
      </c>
      <c r="G10" s="59">
        <v>80600</v>
      </c>
      <c r="H10" s="60">
        <v>31157</v>
      </c>
      <c r="I10" s="60">
        <v>19307</v>
      </c>
      <c r="J10" s="64" t="s">
        <v>20</v>
      </c>
      <c r="K10" s="76">
        <f>MAX(G7:G257)</f>
        <v>99400</v>
      </c>
      <c r="L10" s="22" t="s">
        <v>467</v>
      </c>
    </row>
    <row r="11" spans="1:19" ht="15.75" thickBot="1" x14ac:dyDescent="0.3">
      <c r="A11" s="61">
        <v>1005</v>
      </c>
      <c r="B11" s="32" t="s">
        <v>0</v>
      </c>
      <c r="C11" s="62" t="s">
        <v>32</v>
      </c>
      <c r="D11" s="32" t="s">
        <v>33</v>
      </c>
      <c r="E11" s="35" t="s">
        <v>27</v>
      </c>
      <c r="F11" s="32" t="s">
        <v>19</v>
      </c>
      <c r="G11" s="59">
        <v>58900</v>
      </c>
      <c r="H11" s="60">
        <v>26087</v>
      </c>
      <c r="I11" s="60">
        <v>18946</v>
      </c>
      <c r="J11" s="34" t="s">
        <v>29</v>
      </c>
      <c r="K11" s="77">
        <f>LARGE(G7:G257,2)</f>
        <v>98800</v>
      </c>
      <c r="L11" s="22" t="s">
        <v>468</v>
      </c>
    </row>
    <row r="12" spans="1:19" ht="15.75" thickBot="1" x14ac:dyDescent="0.3">
      <c r="A12" s="61">
        <v>1006</v>
      </c>
      <c r="B12" s="62" t="s">
        <v>34</v>
      </c>
      <c r="C12" s="32" t="s">
        <v>35</v>
      </c>
      <c r="D12" s="32" t="s">
        <v>521</v>
      </c>
      <c r="E12" s="35" t="s">
        <v>36</v>
      </c>
      <c r="F12" s="32" t="s">
        <v>19</v>
      </c>
      <c r="G12" s="59">
        <v>41000</v>
      </c>
      <c r="H12" s="60">
        <v>23534</v>
      </c>
      <c r="I12" s="60">
        <v>16314</v>
      </c>
      <c r="J12" s="64" t="s">
        <v>20</v>
      </c>
      <c r="K12" s="77">
        <f>LARGE(G7:G257,4)</f>
        <v>98200</v>
      </c>
      <c r="L12" s="22" t="s">
        <v>469</v>
      </c>
    </row>
    <row r="13" spans="1:19" ht="15.75" thickBot="1" x14ac:dyDescent="0.3">
      <c r="A13" s="61">
        <v>1007</v>
      </c>
      <c r="B13" s="63" t="s">
        <v>37</v>
      </c>
      <c r="C13" s="62" t="s">
        <v>38</v>
      </c>
      <c r="D13" s="32" t="s">
        <v>33</v>
      </c>
      <c r="E13" s="35" t="s">
        <v>23</v>
      </c>
      <c r="F13" s="63" t="s">
        <v>39</v>
      </c>
      <c r="G13" s="59">
        <v>60000</v>
      </c>
      <c r="H13" s="60">
        <v>27885</v>
      </c>
      <c r="I13" s="60">
        <v>17079</v>
      </c>
      <c r="J13" s="64" t="s">
        <v>20</v>
      </c>
      <c r="K13" s="76">
        <f>AVERAGE(G7:G257)</f>
        <v>66586.454183266935</v>
      </c>
      <c r="L13" s="22" t="s">
        <v>470</v>
      </c>
    </row>
    <row r="14" spans="1:19" ht="15.75" thickBot="1" x14ac:dyDescent="0.3">
      <c r="A14" s="61">
        <v>1008</v>
      </c>
      <c r="B14" s="63" t="s">
        <v>40</v>
      </c>
      <c r="C14" s="32" t="s">
        <v>41</v>
      </c>
      <c r="D14" s="32" t="s">
        <v>17</v>
      </c>
      <c r="E14" s="35" t="s">
        <v>18</v>
      </c>
      <c r="F14" s="32" t="s">
        <v>42</v>
      </c>
      <c r="G14" s="59">
        <v>84800</v>
      </c>
      <c r="H14" s="60">
        <v>36893</v>
      </c>
      <c r="I14" s="60">
        <v>28402</v>
      </c>
      <c r="J14" s="34" t="s">
        <v>29</v>
      </c>
      <c r="K14" s="76">
        <f>SUM(G7:G257)</f>
        <v>16713200</v>
      </c>
      <c r="L14" s="22" t="s">
        <v>471</v>
      </c>
    </row>
    <row r="15" spans="1:19" ht="15.75" thickBot="1" x14ac:dyDescent="0.3">
      <c r="A15" s="61">
        <v>1009</v>
      </c>
      <c r="B15" s="62" t="s">
        <v>43</v>
      </c>
      <c r="C15" s="62" t="s">
        <v>44</v>
      </c>
      <c r="D15" s="32" t="s">
        <v>521</v>
      </c>
      <c r="E15" s="35" t="s">
        <v>23</v>
      </c>
      <c r="F15" s="32" t="s">
        <v>28</v>
      </c>
      <c r="G15" s="59">
        <v>70200</v>
      </c>
      <c r="H15" s="60">
        <v>32802</v>
      </c>
      <c r="I15" s="60">
        <v>25762</v>
      </c>
      <c r="J15" s="64" t="s">
        <v>20</v>
      </c>
      <c r="K15" s="76">
        <f>MEDIAN(G7:G257)</f>
        <v>66800</v>
      </c>
      <c r="L15" s="22" t="s">
        <v>506</v>
      </c>
    </row>
    <row r="16" spans="1:19" ht="15.75" thickBot="1" x14ac:dyDescent="0.3">
      <c r="A16" s="61">
        <v>1010</v>
      </c>
      <c r="B16" s="62" t="s">
        <v>45</v>
      </c>
      <c r="C16" s="62" t="s">
        <v>36</v>
      </c>
      <c r="D16" s="32" t="s">
        <v>33</v>
      </c>
      <c r="E16" s="35" t="s">
        <v>18</v>
      </c>
      <c r="F16" s="32" t="s">
        <v>28</v>
      </c>
      <c r="G16" s="59">
        <v>36800</v>
      </c>
      <c r="H16" s="60">
        <v>27719</v>
      </c>
      <c r="I16" s="60">
        <v>18663</v>
      </c>
      <c r="J16" s="64" t="s">
        <v>29</v>
      </c>
      <c r="K16" s="21">
        <f>COUNTIF(J7:J257,"M")</f>
        <v>138</v>
      </c>
      <c r="L16" s="22" t="s">
        <v>472</v>
      </c>
    </row>
    <row r="17" spans="1:12" ht="15.75" thickBot="1" x14ac:dyDescent="0.3">
      <c r="A17" s="61">
        <v>1011</v>
      </c>
      <c r="B17" s="62" t="s">
        <v>46</v>
      </c>
      <c r="C17" s="62" t="s">
        <v>47</v>
      </c>
      <c r="D17" s="32" t="s">
        <v>17</v>
      </c>
      <c r="E17" s="35" t="s">
        <v>18</v>
      </c>
      <c r="F17" s="32" t="s">
        <v>42</v>
      </c>
      <c r="G17" s="59">
        <v>71500</v>
      </c>
      <c r="H17" s="60">
        <v>36333</v>
      </c>
      <c r="I17" s="60">
        <v>24866</v>
      </c>
      <c r="J17" s="64" t="s">
        <v>29</v>
      </c>
      <c r="K17" s="21">
        <f>COUNTIF(J7:J257,"F")</f>
        <v>113</v>
      </c>
      <c r="L17" s="22" t="s">
        <v>473</v>
      </c>
    </row>
    <row r="18" spans="1:12" ht="15.75" thickBot="1" x14ac:dyDescent="0.3">
      <c r="A18" s="61">
        <v>1012</v>
      </c>
      <c r="B18" s="62" t="s">
        <v>48</v>
      </c>
      <c r="C18" s="62" t="s">
        <v>49</v>
      </c>
      <c r="D18" s="32" t="s">
        <v>17</v>
      </c>
      <c r="E18" s="35" t="s">
        <v>18</v>
      </c>
      <c r="F18" s="32" t="s">
        <v>28</v>
      </c>
      <c r="G18" s="59">
        <v>62500</v>
      </c>
      <c r="H18" s="60">
        <v>37997</v>
      </c>
      <c r="I18" s="60">
        <v>29489</v>
      </c>
      <c r="J18" s="64" t="s">
        <v>29</v>
      </c>
      <c r="K18" s="21">
        <f>COUNTIF(E7:E257,"South")</f>
        <v>112</v>
      </c>
      <c r="L18" s="22" t="s">
        <v>474</v>
      </c>
    </row>
    <row r="19" spans="1:12" ht="15.75" thickBot="1" x14ac:dyDescent="0.3">
      <c r="A19" s="61">
        <v>1013</v>
      </c>
      <c r="B19" s="63" t="s">
        <v>50</v>
      </c>
      <c r="C19" s="62" t="s">
        <v>51</v>
      </c>
      <c r="D19" s="32" t="s">
        <v>26</v>
      </c>
      <c r="E19" s="35" t="s">
        <v>36</v>
      </c>
      <c r="F19" s="32" t="s">
        <v>19</v>
      </c>
      <c r="G19" s="59">
        <v>80200</v>
      </c>
      <c r="H19" s="60">
        <v>30004</v>
      </c>
      <c r="I19" s="60">
        <v>22412</v>
      </c>
      <c r="J19" s="34" t="s">
        <v>29</v>
      </c>
      <c r="K19" s="21">
        <f>COUNTIF(F7:F257,"Supervisor")</f>
        <v>47</v>
      </c>
      <c r="L19" s="22" t="s">
        <v>475</v>
      </c>
    </row>
    <row r="20" spans="1:12" ht="15.75" thickBot="1" x14ac:dyDescent="0.3">
      <c r="A20" s="61">
        <v>1014</v>
      </c>
      <c r="B20" s="63" t="s">
        <v>52</v>
      </c>
      <c r="C20" s="62" t="s">
        <v>53</v>
      </c>
      <c r="D20" s="32" t="s">
        <v>33</v>
      </c>
      <c r="E20" s="35" t="s">
        <v>27</v>
      </c>
      <c r="F20" s="32" t="s">
        <v>19</v>
      </c>
      <c r="G20" s="59">
        <v>39100</v>
      </c>
      <c r="H20" s="60">
        <v>31267</v>
      </c>
      <c r="I20" s="60">
        <v>19267</v>
      </c>
      <c r="J20" s="34" t="s">
        <v>20</v>
      </c>
      <c r="K20" s="21">
        <f>COUNTIF(C7:C257,"A*")</f>
        <v>13</v>
      </c>
      <c r="L20" s="22" t="s">
        <v>528</v>
      </c>
    </row>
    <row r="21" spans="1:12" ht="15.75" thickBot="1" x14ac:dyDescent="0.3">
      <c r="A21" s="61">
        <v>1015</v>
      </c>
      <c r="B21" s="62" t="s">
        <v>54</v>
      </c>
      <c r="C21" s="62" t="s">
        <v>55</v>
      </c>
      <c r="D21" s="32" t="s">
        <v>33</v>
      </c>
      <c r="E21" s="35" t="s">
        <v>18</v>
      </c>
      <c r="F21" s="32" t="s">
        <v>28</v>
      </c>
      <c r="G21" s="59">
        <v>66800</v>
      </c>
      <c r="H21" s="60">
        <v>37092</v>
      </c>
      <c r="I21" s="60">
        <v>24866</v>
      </c>
      <c r="J21" s="64" t="s">
        <v>29</v>
      </c>
      <c r="K21" s="21">
        <f>SUM(COUNTIF(C7:C257,{"X","Y","Z"}&amp;"*"))</f>
        <v>6</v>
      </c>
      <c r="L21" s="22" t="s">
        <v>529</v>
      </c>
    </row>
    <row r="22" spans="1:12" ht="15.75" thickBot="1" x14ac:dyDescent="0.3">
      <c r="A22" s="61">
        <v>1016</v>
      </c>
      <c r="B22" s="63" t="s">
        <v>56</v>
      </c>
      <c r="C22" s="62" t="s">
        <v>57</v>
      </c>
      <c r="D22" s="32" t="s">
        <v>33</v>
      </c>
      <c r="E22" s="35" t="s">
        <v>18</v>
      </c>
      <c r="F22" s="32" t="s">
        <v>19</v>
      </c>
      <c r="G22" s="59">
        <v>98800</v>
      </c>
      <c r="H22" s="60">
        <v>34827</v>
      </c>
      <c r="I22" s="60">
        <v>27054</v>
      </c>
      <c r="J22" s="34" t="s">
        <v>20</v>
      </c>
      <c r="K22" s="21">
        <f>COUNTIF(G7:G257,"&gt;80000")</f>
        <v>67</v>
      </c>
      <c r="L22" s="22" t="s">
        <v>476</v>
      </c>
    </row>
    <row r="23" spans="1:12" ht="15.75" thickBot="1" x14ac:dyDescent="0.3">
      <c r="A23" s="61">
        <v>1017</v>
      </c>
      <c r="B23" s="62" t="s">
        <v>2</v>
      </c>
      <c r="C23" s="32" t="s">
        <v>58</v>
      </c>
      <c r="D23" s="32" t="s">
        <v>26</v>
      </c>
      <c r="E23" s="35" t="s">
        <v>27</v>
      </c>
      <c r="F23" s="32" t="s">
        <v>28</v>
      </c>
      <c r="G23" s="59">
        <v>53900</v>
      </c>
      <c r="H23" s="60">
        <v>31067</v>
      </c>
      <c r="I23" s="60">
        <v>21515</v>
      </c>
      <c r="J23" s="64" t="s">
        <v>20</v>
      </c>
      <c r="K23" s="21">
        <f>COUNTIF(G7:G257,"&lt;50000")</f>
        <v>51</v>
      </c>
      <c r="L23" s="22" t="s">
        <v>477</v>
      </c>
    </row>
    <row r="24" spans="1:12" ht="15.75" thickBot="1" x14ac:dyDescent="0.3">
      <c r="A24" s="61">
        <v>1018</v>
      </c>
      <c r="B24" s="62" t="s">
        <v>59</v>
      </c>
      <c r="C24" s="62" t="s">
        <v>60</v>
      </c>
      <c r="D24" s="32" t="s">
        <v>521</v>
      </c>
      <c r="E24" s="35" t="s">
        <v>36</v>
      </c>
      <c r="F24" s="32" t="s">
        <v>19</v>
      </c>
      <c r="G24" s="59">
        <v>49700</v>
      </c>
      <c r="H24" s="60">
        <v>29458</v>
      </c>
      <c r="I24" s="60">
        <v>21114</v>
      </c>
      <c r="J24" s="64" t="s">
        <v>20</v>
      </c>
      <c r="K24" s="21">
        <f>COUNTIFS(G7:G257,"&gt;=60000",G7:G257,"&lt;=70000")</f>
        <v>45</v>
      </c>
      <c r="L24" s="22" t="s">
        <v>518</v>
      </c>
    </row>
    <row r="25" spans="1:12" ht="15.75" thickBot="1" x14ac:dyDescent="0.3">
      <c r="A25" s="61">
        <v>1019</v>
      </c>
      <c r="B25" s="62" t="s">
        <v>61</v>
      </c>
      <c r="C25" s="62" t="s">
        <v>62</v>
      </c>
      <c r="D25" s="32" t="s">
        <v>33</v>
      </c>
      <c r="E25" s="35" t="s">
        <v>23</v>
      </c>
      <c r="F25" s="32" t="s">
        <v>42</v>
      </c>
      <c r="G25" s="59">
        <v>49200</v>
      </c>
      <c r="H25" s="60">
        <v>35686</v>
      </c>
      <c r="I25" s="60">
        <v>23987</v>
      </c>
      <c r="J25" s="64" t="s">
        <v>20</v>
      </c>
      <c r="K25" s="77">
        <f>AVERAGEIF(G7:G257,"&gt;75000",G7:G257)</f>
        <v>86148.837209302321</v>
      </c>
      <c r="L25" s="22" t="s">
        <v>478</v>
      </c>
    </row>
    <row r="26" spans="1:12" ht="15.75" thickBot="1" x14ac:dyDescent="0.3">
      <c r="A26" s="61">
        <v>1020</v>
      </c>
      <c r="B26" s="62" t="s">
        <v>63</v>
      </c>
      <c r="C26" s="62" t="s">
        <v>64</v>
      </c>
      <c r="D26" s="32" t="s">
        <v>17</v>
      </c>
      <c r="E26" s="35" t="s">
        <v>18</v>
      </c>
      <c r="F26" s="32" t="s">
        <v>42</v>
      </c>
      <c r="G26" s="59">
        <v>52300</v>
      </c>
      <c r="H26" s="60">
        <v>34754</v>
      </c>
      <c r="I26" s="60">
        <v>19291</v>
      </c>
      <c r="J26" s="64" t="s">
        <v>20</v>
      </c>
      <c r="K26" s="77">
        <f>AVERAGEIF(G7:G257,"&lt;55000",G7:G257)</f>
        <v>45498.611111111109</v>
      </c>
      <c r="L26" s="22" t="s">
        <v>479</v>
      </c>
    </row>
    <row r="27" spans="1:12" ht="15.75" thickBot="1" x14ac:dyDescent="0.3">
      <c r="A27" s="61">
        <v>1021</v>
      </c>
      <c r="B27" s="63" t="s">
        <v>65</v>
      </c>
      <c r="C27" s="62" t="s">
        <v>66</v>
      </c>
      <c r="D27" s="32" t="s">
        <v>521</v>
      </c>
      <c r="E27" s="35" t="s">
        <v>18</v>
      </c>
      <c r="F27" s="63" t="s">
        <v>19</v>
      </c>
      <c r="G27" s="59">
        <v>54800</v>
      </c>
      <c r="H27" s="60">
        <v>29141</v>
      </c>
      <c r="I27" s="60">
        <v>20930</v>
      </c>
      <c r="J27" s="64" t="s">
        <v>29</v>
      </c>
      <c r="K27" s="21">
        <f>COUNTIF(G7:G257,"&gt;66586")</f>
        <v>128</v>
      </c>
      <c r="L27" s="22" t="s">
        <v>480</v>
      </c>
    </row>
    <row r="28" spans="1:12" ht="15.75" thickBot="1" x14ac:dyDescent="0.3">
      <c r="A28" s="61">
        <v>1022</v>
      </c>
      <c r="B28" s="62" t="s">
        <v>67</v>
      </c>
      <c r="C28" s="62" t="s">
        <v>68</v>
      </c>
      <c r="D28" s="32" t="s">
        <v>521</v>
      </c>
      <c r="E28" s="35" t="s">
        <v>27</v>
      </c>
      <c r="F28" s="32" t="s">
        <v>42</v>
      </c>
      <c r="G28" s="59">
        <v>64100</v>
      </c>
      <c r="H28" s="60">
        <v>35998</v>
      </c>
      <c r="I28" s="60">
        <v>26407</v>
      </c>
      <c r="J28" s="64" t="s">
        <v>29</v>
      </c>
      <c r="K28" s="77">
        <f>SUM(LARGE(G7:G257,1),LARGE(G7:G257,2),LARGE(G7:G257,3))</f>
        <v>297000</v>
      </c>
      <c r="L28" s="17" t="s">
        <v>481</v>
      </c>
    </row>
    <row r="29" spans="1:12" ht="15.75" thickBot="1" x14ac:dyDescent="0.3">
      <c r="A29" s="61">
        <v>1023</v>
      </c>
      <c r="B29" s="62" t="s">
        <v>69</v>
      </c>
      <c r="C29" s="62" t="s">
        <v>70</v>
      </c>
      <c r="D29" s="32" t="s">
        <v>521</v>
      </c>
      <c r="E29" s="35" t="s">
        <v>23</v>
      </c>
      <c r="F29" s="32" t="s">
        <v>42</v>
      </c>
      <c r="G29" s="59">
        <v>44100</v>
      </c>
      <c r="H29" s="60">
        <v>33656</v>
      </c>
      <c r="I29" s="60">
        <v>22897</v>
      </c>
      <c r="J29" s="64" t="s">
        <v>20</v>
      </c>
      <c r="K29" s="77">
        <f>SUM(SMALL(G7:G257,1),SMALL(G7:G257,2),SMALL(G7:G257,3),SMALL(G7:G257,4))</f>
        <v>143900</v>
      </c>
      <c r="L29" s="17" t="s">
        <v>482</v>
      </c>
    </row>
    <row r="30" spans="1:12" ht="15.75" thickBot="1" x14ac:dyDescent="0.3">
      <c r="A30" s="61">
        <v>1024</v>
      </c>
      <c r="B30" s="63" t="s">
        <v>71</v>
      </c>
      <c r="C30" s="62" t="s">
        <v>72</v>
      </c>
      <c r="D30" s="32" t="s">
        <v>33</v>
      </c>
      <c r="E30" s="35" t="s">
        <v>27</v>
      </c>
      <c r="F30" s="65" t="s">
        <v>39</v>
      </c>
      <c r="G30" s="59">
        <v>87800</v>
      </c>
      <c r="H30" s="60">
        <v>38715</v>
      </c>
      <c r="I30" s="60">
        <v>26322</v>
      </c>
      <c r="J30" s="34" t="s">
        <v>20</v>
      </c>
      <c r="K30" s="77">
        <f>AVERAGEIF(C7:C257,"*K",G7:G257)</f>
        <v>73544.444444444438</v>
      </c>
      <c r="L30" s="17" t="s">
        <v>530</v>
      </c>
    </row>
    <row r="31" spans="1:12" ht="15.75" thickBot="1" x14ac:dyDescent="0.3">
      <c r="A31" s="61">
        <v>1025</v>
      </c>
      <c r="B31" s="63" t="s">
        <v>24</v>
      </c>
      <c r="C31" s="62" t="s">
        <v>73</v>
      </c>
      <c r="D31" s="32" t="s">
        <v>521</v>
      </c>
      <c r="E31" s="35" t="s">
        <v>18</v>
      </c>
      <c r="F31" s="32" t="s">
        <v>28</v>
      </c>
      <c r="G31" s="59">
        <v>77600</v>
      </c>
      <c r="H31" s="60">
        <v>33933</v>
      </c>
      <c r="I31" s="60">
        <v>22131</v>
      </c>
      <c r="J31" s="34" t="s">
        <v>29</v>
      </c>
      <c r="K31" s="77">
        <f>AVERAGEIF(J7:J257,"M",G7:G257)-AVERAGEIF(J7:J257,"F",G7:G257)</f>
        <v>-1180.325766320384</v>
      </c>
      <c r="L31" s="17" t="s">
        <v>483</v>
      </c>
    </row>
    <row r="32" spans="1:12" x14ac:dyDescent="0.25">
      <c r="A32" s="61">
        <v>1026</v>
      </c>
      <c r="B32" s="63" t="s">
        <v>74</v>
      </c>
      <c r="C32" s="62" t="s">
        <v>75</v>
      </c>
      <c r="D32" s="32" t="s">
        <v>33</v>
      </c>
      <c r="E32" s="35" t="s">
        <v>18</v>
      </c>
      <c r="F32" s="63" t="s">
        <v>28</v>
      </c>
      <c r="G32" s="59">
        <v>86100</v>
      </c>
      <c r="H32" s="60">
        <v>34174</v>
      </c>
      <c r="I32" s="60">
        <v>19029</v>
      </c>
      <c r="J32" s="64" t="s">
        <v>20</v>
      </c>
    </row>
    <row r="33" spans="1:12" x14ac:dyDescent="0.25">
      <c r="A33" s="61">
        <v>1027</v>
      </c>
      <c r="B33" s="62" t="s">
        <v>76</v>
      </c>
      <c r="C33" s="62" t="s">
        <v>77</v>
      </c>
      <c r="D33" s="32" t="s">
        <v>521</v>
      </c>
      <c r="E33" s="35" t="s">
        <v>18</v>
      </c>
      <c r="F33" s="32" t="s">
        <v>19</v>
      </c>
      <c r="G33" s="59">
        <v>95700</v>
      </c>
      <c r="H33" s="60">
        <v>36745</v>
      </c>
      <c r="I33" s="60">
        <v>25252</v>
      </c>
      <c r="J33" s="64" t="s">
        <v>20</v>
      </c>
      <c r="K33" s="43" t="s">
        <v>512</v>
      </c>
      <c r="L33" s="22"/>
    </row>
    <row r="34" spans="1:12" ht="15.75" thickBot="1" x14ac:dyDescent="0.3">
      <c r="A34" s="61">
        <v>1028</v>
      </c>
      <c r="B34" s="63" t="s">
        <v>78</v>
      </c>
      <c r="C34" s="62" t="s">
        <v>79</v>
      </c>
      <c r="D34" s="32" t="s">
        <v>26</v>
      </c>
      <c r="E34" s="35" t="s">
        <v>27</v>
      </c>
      <c r="F34" s="65" t="s">
        <v>39</v>
      </c>
      <c r="G34" s="59">
        <v>89400</v>
      </c>
      <c r="H34" s="60">
        <v>35662</v>
      </c>
      <c r="I34" s="60">
        <v>27544</v>
      </c>
      <c r="J34" s="34" t="s">
        <v>20</v>
      </c>
    </row>
    <row r="35" spans="1:12" ht="15.75" thickBot="1" x14ac:dyDescent="0.3">
      <c r="A35" s="61">
        <v>1029</v>
      </c>
      <c r="B35" s="62" t="s">
        <v>3</v>
      </c>
      <c r="C35" s="62" t="s">
        <v>80</v>
      </c>
      <c r="D35" s="32" t="s">
        <v>17</v>
      </c>
      <c r="E35" s="35" t="s">
        <v>23</v>
      </c>
      <c r="F35" s="32" t="s">
        <v>28</v>
      </c>
      <c r="G35" s="59">
        <v>82700</v>
      </c>
      <c r="H35" s="60">
        <v>35018</v>
      </c>
      <c r="I35" s="60">
        <v>21410</v>
      </c>
      <c r="J35" s="64" t="s">
        <v>20</v>
      </c>
      <c r="K35" s="83" t="s">
        <v>460</v>
      </c>
      <c r="L35" s="84"/>
    </row>
    <row r="36" spans="1:12" ht="15.75" thickBot="1" x14ac:dyDescent="0.3">
      <c r="A36" s="61">
        <v>1030</v>
      </c>
      <c r="B36" s="62" t="s">
        <v>81</v>
      </c>
      <c r="C36" s="62" t="s">
        <v>82</v>
      </c>
      <c r="D36" s="32" t="s">
        <v>26</v>
      </c>
      <c r="E36" s="35" t="s">
        <v>27</v>
      </c>
      <c r="F36" s="32" t="s">
        <v>19</v>
      </c>
      <c r="G36" s="59">
        <v>37000</v>
      </c>
      <c r="H36" s="60">
        <v>27094</v>
      </c>
      <c r="I36" s="60">
        <v>17961</v>
      </c>
      <c r="J36" s="64" t="s">
        <v>29</v>
      </c>
      <c r="K36" s="66" t="s">
        <v>26</v>
      </c>
      <c r="L36" s="78">
        <f>AVERAGEIF($D$7:$D$257,K36,$G$7:$G$257)</f>
        <v>69183.05084745762</v>
      </c>
    </row>
    <row r="37" spans="1:12" ht="15.75" thickBot="1" x14ac:dyDescent="0.3">
      <c r="A37" s="61">
        <v>1031</v>
      </c>
      <c r="B37" s="62" t="s">
        <v>83</v>
      </c>
      <c r="C37" s="62" t="s">
        <v>84</v>
      </c>
      <c r="D37" s="32" t="s">
        <v>33</v>
      </c>
      <c r="E37" s="35" t="s">
        <v>23</v>
      </c>
      <c r="F37" s="32" t="s">
        <v>42</v>
      </c>
      <c r="G37" s="59">
        <v>56400</v>
      </c>
      <c r="H37" s="60">
        <v>38105</v>
      </c>
      <c r="I37" s="60">
        <v>26547</v>
      </c>
      <c r="J37" s="64" t="s">
        <v>20</v>
      </c>
      <c r="K37" s="67" t="s">
        <v>33</v>
      </c>
      <c r="L37" s="78">
        <f t="shared" ref="L37:L39" si="0">AVERAGEIF($D$7:$D$257,K37,$G$7:$G$257)</f>
        <v>65960.606060606064</v>
      </c>
    </row>
    <row r="38" spans="1:12" ht="15.75" thickBot="1" x14ac:dyDescent="0.3">
      <c r="A38" s="61">
        <v>1032</v>
      </c>
      <c r="B38" s="62" t="s">
        <v>85</v>
      </c>
      <c r="C38" s="62" t="s">
        <v>86</v>
      </c>
      <c r="D38" s="65" t="s">
        <v>26</v>
      </c>
      <c r="E38" s="35" t="s">
        <v>36</v>
      </c>
      <c r="F38" s="32" t="s">
        <v>39</v>
      </c>
      <c r="G38" s="59">
        <v>91500</v>
      </c>
      <c r="H38" s="60">
        <v>35372</v>
      </c>
      <c r="I38" s="60">
        <v>25939</v>
      </c>
      <c r="J38" s="64" t="s">
        <v>29</v>
      </c>
      <c r="K38" s="67" t="s">
        <v>521</v>
      </c>
      <c r="L38" s="78">
        <f t="shared" si="0"/>
        <v>66382.539682539689</v>
      </c>
    </row>
    <row r="39" spans="1:12" ht="15.75" thickBot="1" x14ac:dyDescent="0.3">
      <c r="A39" s="61">
        <v>1033</v>
      </c>
      <c r="B39" s="63" t="s">
        <v>87</v>
      </c>
      <c r="C39" s="62" t="s">
        <v>88</v>
      </c>
      <c r="D39" s="32" t="s">
        <v>521</v>
      </c>
      <c r="E39" s="35" t="s">
        <v>23</v>
      </c>
      <c r="F39" s="65" t="s">
        <v>39</v>
      </c>
      <c r="G39" s="59">
        <v>52700</v>
      </c>
      <c r="H39" s="60">
        <v>33973</v>
      </c>
      <c r="I39" s="60">
        <v>26459</v>
      </c>
      <c r="J39" s="34" t="s">
        <v>29</v>
      </c>
      <c r="K39" s="68" t="s">
        <v>17</v>
      </c>
      <c r="L39" s="78">
        <f t="shared" si="0"/>
        <v>65014.285714285717</v>
      </c>
    </row>
    <row r="40" spans="1:12" x14ac:dyDescent="0.25">
      <c r="A40" s="61">
        <v>1034</v>
      </c>
      <c r="B40" s="62" t="s">
        <v>89</v>
      </c>
      <c r="C40" s="62" t="s">
        <v>90</v>
      </c>
      <c r="D40" s="32" t="s">
        <v>33</v>
      </c>
      <c r="E40" s="35" t="s">
        <v>27</v>
      </c>
      <c r="F40" s="32" t="s">
        <v>39</v>
      </c>
      <c r="G40" s="59">
        <v>72300</v>
      </c>
      <c r="H40" s="60">
        <v>35209</v>
      </c>
      <c r="I40" s="60">
        <v>24700</v>
      </c>
      <c r="J40" s="64" t="s">
        <v>29</v>
      </c>
    </row>
    <row r="41" spans="1:12" x14ac:dyDescent="0.25">
      <c r="A41" s="61">
        <v>1035</v>
      </c>
      <c r="B41" s="62" t="s">
        <v>91</v>
      </c>
      <c r="C41" s="62" t="s">
        <v>92</v>
      </c>
      <c r="D41" s="32" t="s">
        <v>26</v>
      </c>
      <c r="E41" s="35" t="s">
        <v>23</v>
      </c>
      <c r="F41" s="32" t="s">
        <v>39</v>
      </c>
      <c r="G41" s="59">
        <v>61700</v>
      </c>
      <c r="H41" s="60">
        <v>37628</v>
      </c>
      <c r="I41" s="60">
        <v>26277</v>
      </c>
      <c r="J41" s="64" t="s">
        <v>29</v>
      </c>
      <c r="K41" s="43" t="s">
        <v>511</v>
      </c>
      <c r="L41" s="22"/>
    </row>
    <row r="42" spans="1:12" ht="15.75" thickBot="1" x14ac:dyDescent="0.3">
      <c r="A42" s="61">
        <v>1036</v>
      </c>
      <c r="B42" s="62" t="s">
        <v>48</v>
      </c>
      <c r="C42" s="62" t="s">
        <v>93</v>
      </c>
      <c r="D42" s="32" t="s">
        <v>17</v>
      </c>
      <c r="E42" s="35" t="s">
        <v>18</v>
      </c>
      <c r="F42" s="32" t="s">
        <v>39</v>
      </c>
      <c r="G42" s="59">
        <v>96600</v>
      </c>
      <c r="H42" s="60">
        <v>36929</v>
      </c>
      <c r="I42" s="60">
        <v>24722</v>
      </c>
      <c r="J42" s="64" t="s">
        <v>29</v>
      </c>
    </row>
    <row r="43" spans="1:12" ht="15.75" thickBot="1" x14ac:dyDescent="0.3">
      <c r="A43" s="61">
        <v>1037</v>
      </c>
      <c r="B43" s="62" t="s">
        <v>94</v>
      </c>
      <c r="C43" s="62" t="s">
        <v>95</v>
      </c>
      <c r="D43" s="32" t="s">
        <v>33</v>
      </c>
      <c r="E43" s="35" t="s">
        <v>27</v>
      </c>
      <c r="F43" s="32" t="s">
        <v>28</v>
      </c>
      <c r="G43" s="59">
        <v>73200</v>
      </c>
      <c r="H43" s="60">
        <v>30927</v>
      </c>
      <c r="I43" s="60">
        <v>18286</v>
      </c>
      <c r="J43" s="64" t="s">
        <v>20</v>
      </c>
      <c r="K43" s="83" t="s">
        <v>461</v>
      </c>
      <c r="L43" s="84"/>
    </row>
    <row r="44" spans="1:12" ht="15.75" thickBot="1" x14ac:dyDescent="0.3">
      <c r="A44" s="61">
        <v>1038</v>
      </c>
      <c r="B44" s="62" t="s">
        <v>2</v>
      </c>
      <c r="C44" s="62" t="s">
        <v>96</v>
      </c>
      <c r="D44" s="32" t="s">
        <v>17</v>
      </c>
      <c r="E44" s="35" t="s">
        <v>18</v>
      </c>
      <c r="F44" s="32" t="s">
        <v>42</v>
      </c>
      <c r="G44" s="59">
        <v>80300</v>
      </c>
      <c r="H44" s="60">
        <v>33245</v>
      </c>
      <c r="I44" s="60">
        <v>23817</v>
      </c>
      <c r="J44" s="64" t="s">
        <v>20</v>
      </c>
      <c r="K44" s="66" t="s">
        <v>18</v>
      </c>
      <c r="L44" s="78">
        <f>AVERAGEIF($E$7:$E$257,K44,$G$7:$G$257)</f>
        <v>68340.178571428565</v>
      </c>
    </row>
    <row r="45" spans="1:12" ht="15.75" thickBot="1" x14ac:dyDescent="0.3">
      <c r="A45" s="61">
        <v>1039</v>
      </c>
      <c r="B45" s="63" t="s">
        <v>97</v>
      </c>
      <c r="C45" s="62" t="s">
        <v>98</v>
      </c>
      <c r="D45" s="32" t="s">
        <v>26</v>
      </c>
      <c r="E45" s="35" t="s">
        <v>23</v>
      </c>
      <c r="F45" s="65" t="s">
        <v>39</v>
      </c>
      <c r="G45" s="59">
        <v>48200</v>
      </c>
      <c r="H45" s="60">
        <v>34018</v>
      </c>
      <c r="I45" s="60">
        <v>23249</v>
      </c>
      <c r="J45" s="34" t="s">
        <v>29</v>
      </c>
      <c r="K45" s="67" t="s">
        <v>27</v>
      </c>
      <c r="L45" s="78">
        <f t="shared" ref="L45:L47" si="1">AVERAGEIF($E$7:$E$257,K45,$G$7:$G$257)</f>
        <v>65230.769230769234</v>
      </c>
    </row>
    <row r="46" spans="1:12" ht="15.75" thickBot="1" x14ac:dyDescent="0.3">
      <c r="A46" s="61">
        <v>1040</v>
      </c>
      <c r="B46" s="62" t="s">
        <v>99</v>
      </c>
      <c r="C46" s="62" t="s">
        <v>100</v>
      </c>
      <c r="D46" s="32" t="s">
        <v>26</v>
      </c>
      <c r="E46" s="35" t="s">
        <v>18</v>
      </c>
      <c r="F46" s="32" t="s">
        <v>28</v>
      </c>
      <c r="G46" s="59">
        <v>71900</v>
      </c>
      <c r="H46" s="60">
        <v>37472</v>
      </c>
      <c r="I46" s="60">
        <v>24078</v>
      </c>
      <c r="J46" s="64" t="s">
        <v>20</v>
      </c>
      <c r="K46" s="67" t="s">
        <v>23</v>
      </c>
      <c r="L46" s="78">
        <f t="shared" si="1"/>
        <v>64421.21212121212</v>
      </c>
    </row>
    <row r="47" spans="1:12" ht="15.75" thickBot="1" x14ac:dyDescent="0.3">
      <c r="A47" s="61">
        <v>1041</v>
      </c>
      <c r="B47" s="63" t="s">
        <v>101</v>
      </c>
      <c r="C47" s="62" t="s">
        <v>102</v>
      </c>
      <c r="D47" s="32" t="s">
        <v>33</v>
      </c>
      <c r="E47" s="35" t="s">
        <v>18</v>
      </c>
      <c r="F47" s="65" t="s">
        <v>39</v>
      </c>
      <c r="G47" s="59">
        <v>84300</v>
      </c>
      <c r="H47" s="60">
        <v>34690</v>
      </c>
      <c r="I47" s="60">
        <v>27630</v>
      </c>
      <c r="J47" s="34" t="s">
        <v>29</v>
      </c>
      <c r="K47" s="68" t="s">
        <v>36</v>
      </c>
      <c r="L47" s="78">
        <f t="shared" si="1"/>
        <v>66567.647058823524</v>
      </c>
    </row>
    <row r="48" spans="1:12" x14ac:dyDescent="0.25">
      <c r="A48" s="61">
        <v>1042</v>
      </c>
      <c r="B48" s="63" t="s">
        <v>103</v>
      </c>
      <c r="C48" s="62" t="s">
        <v>104</v>
      </c>
      <c r="D48" s="32" t="s">
        <v>521</v>
      </c>
      <c r="E48" s="35" t="s">
        <v>27</v>
      </c>
      <c r="F48" s="65" t="s">
        <v>39</v>
      </c>
      <c r="G48" s="59">
        <v>54900</v>
      </c>
      <c r="H48" s="60">
        <v>33999</v>
      </c>
      <c r="I48" s="60">
        <v>26127</v>
      </c>
      <c r="J48" s="34" t="s">
        <v>29</v>
      </c>
    </row>
    <row r="49" spans="1:12" x14ac:dyDescent="0.25">
      <c r="A49" s="61">
        <v>1043</v>
      </c>
      <c r="B49" s="63" t="s">
        <v>105</v>
      </c>
      <c r="C49" s="62" t="s">
        <v>106</v>
      </c>
      <c r="D49" s="32" t="s">
        <v>521</v>
      </c>
      <c r="E49" s="35" t="s">
        <v>27</v>
      </c>
      <c r="F49" s="65" t="s">
        <v>39</v>
      </c>
      <c r="G49" s="59">
        <v>82900</v>
      </c>
      <c r="H49" s="60">
        <v>38209</v>
      </c>
      <c r="I49" s="60">
        <v>28185</v>
      </c>
      <c r="J49" s="34" t="s">
        <v>20</v>
      </c>
      <c r="K49" s="43" t="s">
        <v>510</v>
      </c>
      <c r="L49" s="22"/>
    </row>
    <row r="50" spans="1:12" ht="15.75" thickBot="1" x14ac:dyDescent="0.3">
      <c r="A50" s="61">
        <v>1044</v>
      </c>
      <c r="B50" s="62" t="s">
        <v>107</v>
      </c>
      <c r="C50" s="62" t="s">
        <v>108</v>
      </c>
      <c r="D50" s="32" t="s">
        <v>26</v>
      </c>
      <c r="E50" s="35" t="s">
        <v>18</v>
      </c>
      <c r="F50" s="32" t="s">
        <v>42</v>
      </c>
      <c r="G50" s="59">
        <v>70600</v>
      </c>
      <c r="H50" s="60">
        <v>37244</v>
      </c>
      <c r="I50" s="60">
        <v>25887</v>
      </c>
      <c r="J50" s="64" t="s">
        <v>20</v>
      </c>
    </row>
    <row r="51" spans="1:12" ht="15.75" thickBot="1" x14ac:dyDescent="0.3">
      <c r="A51" s="61">
        <v>1045</v>
      </c>
      <c r="B51" s="63" t="s">
        <v>63</v>
      </c>
      <c r="C51" s="62" t="s">
        <v>109</v>
      </c>
      <c r="D51" s="32" t="s">
        <v>33</v>
      </c>
      <c r="E51" s="35" t="s">
        <v>18</v>
      </c>
      <c r="F51" s="65" t="s">
        <v>39</v>
      </c>
      <c r="G51" s="59">
        <v>82800</v>
      </c>
      <c r="H51" s="60">
        <v>30380</v>
      </c>
      <c r="I51" s="60">
        <v>18537</v>
      </c>
      <c r="J51" s="34" t="s">
        <v>20</v>
      </c>
      <c r="K51" s="83" t="s">
        <v>462</v>
      </c>
      <c r="L51" s="84"/>
    </row>
    <row r="52" spans="1:12" ht="15.75" thickBot="1" x14ac:dyDescent="0.3">
      <c r="A52" s="61">
        <v>1046</v>
      </c>
      <c r="B52" s="62" t="s">
        <v>91</v>
      </c>
      <c r="C52" s="62" t="s">
        <v>110</v>
      </c>
      <c r="D52" s="32" t="s">
        <v>521</v>
      </c>
      <c r="E52" s="35" t="s">
        <v>27</v>
      </c>
      <c r="F52" s="32" t="s">
        <v>28</v>
      </c>
      <c r="G52" s="59">
        <v>50700</v>
      </c>
      <c r="H52" s="60">
        <v>37727</v>
      </c>
      <c r="I52" s="60">
        <v>28250</v>
      </c>
      <c r="J52" s="64" t="s">
        <v>29</v>
      </c>
      <c r="K52" s="66" t="s">
        <v>18</v>
      </c>
      <c r="L52" s="78">
        <f>SUMIF($E$7:$E$257,K52,$G$7:$G$257)</f>
        <v>7654100</v>
      </c>
    </row>
    <row r="53" spans="1:12" ht="15.75" thickBot="1" x14ac:dyDescent="0.3">
      <c r="A53" s="61">
        <v>1047</v>
      </c>
      <c r="B53" s="62" t="s">
        <v>111</v>
      </c>
      <c r="C53" s="62" t="s">
        <v>112</v>
      </c>
      <c r="D53" s="32" t="s">
        <v>17</v>
      </c>
      <c r="E53" s="35" t="s">
        <v>18</v>
      </c>
      <c r="F53" s="32" t="s">
        <v>42</v>
      </c>
      <c r="G53" s="59">
        <v>55800</v>
      </c>
      <c r="H53" s="60">
        <v>28703</v>
      </c>
      <c r="I53" s="60">
        <v>20524</v>
      </c>
      <c r="J53" s="64" t="s">
        <v>20</v>
      </c>
      <c r="K53" s="67" t="s">
        <v>27</v>
      </c>
      <c r="L53" s="78">
        <f t="shared" ref="L53:L55" si="2">SUMIF($E$7:$E$257,K53,$G$7:$G$257)</f>
        <v>2544000</v>
      </c>
    </row>
    <row r="54" spans="1:12" ht="15.75" thickBot="1" x14ac:dyDescent="0.3">
      <c r="A54" s="61">
        <v>1048</v>
      </c>
      <c r="B54" s="62" t="s">
        <v>113</v>
      </c>
      <c r="C54" s="62" t="s">
        <v>114</v>
      </c>
      <c r="D54" s="32" t="s">
        <v>17</v>
      </c>
      <c r="E54" s="35" t="s">
        <v>36</v>
      </c>
      <c r="F54" s="32" t="s">
        <v>39</v>
      </c>
      <c r="G54" s="59">
        <v>84700</v>
      </c>
      <c r="H54" s="60">
        <v>30110</v>
      </c>
      <c r="I54" s="60">
        <v>16914</v>
      </c>
      <c r="J54" s="64" t="s">
        <v>20</v>
      </c>
      <c r="K54" s="67" t="s">
        <v>23</v>
      </c>
      <c r="L54" s="78">
        <f t="shared" si="2"/>
        <v>4251800</v>
      </c>
    </row>
    <row r="55" spans="1:12" ht="15.75" thickBot="1" x14ac:dyDescent="0.3">
      <c r="A55" s="61">
        <v>1049</v>
      </c>
      <c r="B55" s="63" t="s">
        <v>115</v>
      </c>
      <c r="C55" s="62" t="s">
        <v>116</v>
      </c>
      <c r="D55" s="32" t="s">
        <v>26</v>
      </c>
      <c r="E55" s="35" t="s">
        <v>27</v>
      </c>
      <c r="F55" s="63" t="s">
        <v>39</v>
      </c>
      <c r="G55" s="59">
        <v>53900</v>
      </c>
      <c r="H55" s="60">
        <v>36530</v>
      </c>
      <c r="I55" s="60">
        <v>25870</v>
      </c>
      <c r="J55" s="64" t="s">
        <v>29</v>
      </c>
      <c r="K55" s="68" t="s">
        <v>36</v>
      </c>
      <c r="L55" s="78">
        <f t="shared" si="2"/>
        <v>2263300</v>
      </c>
    </row>
    <row r="56" spans="1:12" x14ac:dyDescent="0.25">
      <c r="A56" s="61">
        <v>1050</v>
      </c>
      <c r="B56" s="62" t="s">
        <v>117</v>
      </c>
      <c r="C56" s="62" t="s">
        <v>118</v>
      </c>
      <c r="D56" s="32" t="s">
        <v>26</v>
      </c>
      <c r="E56" s="35" t="s">
        <v>18</v>
      </c>
      <c r="F56" s="32" t="s">
        <v>28</v>
      </c>
      <c r="G56" s="59">
        <v>81400</v>
      </c>
      <c r="H56" s="60">
        <v>34235</v>
      </c>
      <c r="I56" s="60">
        <v>19813</v>
      </c>
      <c r="J56" s="64" t="s">
        <v>29</v>
      </c>
    </row>
    <row r="57" spans="1:12" x14ac:dyDescent="0.25">
      <c r="A57" s="61">
        <v>1051</v>
      </c>
      <c r="B57" s="63" t="s">
        <v>119</v>
      </c>
      <c r="C57" s="62" t="s">
        <v>120</v>
      </c>
      <c r="D57" s="32" t="s">
        <v>17</v>
      </c>
      <c r="E57" s="35" t="s">
        <v>18</v>
      </c>
      <c r="F57" s="32" t="s">
        <v>28</v>
      </c>
      <c r="G57" s="59">
        <v>49400</v>
      </c>
      <c r="H57" s="60">
        <v>34516</v>
      </c>
      <c r="I57" s="60">
        <v>24633</v>
      </c>
      <c r="J57" s="34" t="s">
        <v>20</v>
      </c>
      <c r="K57" s="43" t="s">
        <v>509</v>
      </c>
    </row>
    <row r="58" spans="1:12" ht="15.75" thickBot="1" x14ac:dyDescent="0.3">
      <c r="A58" s="61">
        <v>1052</v>
      </c>
      <c r="B58" s="62" t="s">
        <v>63</v>
      </c>
      <c r="C58" s="62" t="s">
        <v>121</v>
      </c>
      <c r="D58" s="32" t="s">
        <v>17</v>
      </c>
      <c r="E58" s="35" t="s">
        <v>18</v>
      </c>
      <c r="F58" s="32" t="s">
        <v>39</v>
      </c>
      <c r="G58" s="59">
        <v>42300</v>
      </c>
      <c r="H58" s="60">
        <v>36408</v>
      </c>
      <c r="I58" s="60">
        <v>27771</v>
      </c>
      <c r="J58" s="64" t="s">
        <v>20</v>
      </c>
    </row>
    <row r="59" spans="1:12" ht="15.75" thickBot="1" x14ac:dyDescent="0.3">
      <c r="A59" s="61">
        <v>1053</v>
      </c>
      <c r="B59" s="63" t="s">
        <v>122</v>
      </c>
      <c r="C59" s="62" t="s">
        <v>123</v>
      </c>
      <c r="D59" s="32" t="s">
        <v>26</v>
      </c>
      <c r="E59" s="35" t="s">
        <v>23</v>
      </c>
      <c r="F59" s="65" t="s">
        <v>39</v>
      </c>
      <c r="G59" s="59">
        <v>86300</v>
      </c>
      <c r="H59" s="60">
        <v>35650</v>
      </c>
      <c r="I59" s="60">
        <v>22067</v>
      </c>
      <c r="J59" s="34" t="s">
        <v>20</v>
      </c>
      <c r="K59" s="83" t="s">
        <v>463</v>
      </c>
      <c r="L59" s="84"/>
    </row>
    <row r="60" spans="1:12" ht="15.75" thickBot="1" x14ac:dyDescent="0.3">
      <c r="A60" s="61">
        <v>1054</v>
      </c>
      <c r="B60" s="62" t="s">
        <v>124</v>
      </c>
      <c r="C60" s="62" t="s">
        <v>125</v>
      </c>
      <c r="D60" s="32" t="s">
        <v>17</v>
      </c>
      <c r="E60" s="35" t="s">
        <v>23</v>
      </c>
      <c r="F60" s="32" t="s">
        <v>42</v>
      </c>
      <c r="G60" s="59">
        <v>59900</v>
      </c>
      <c r="H60" s="60">
        <v>37323</v>
      </c>
      <c r="I60" s="60">
        <v>26998</v>
      </c>
      <c r="J60" s="64" t="s">
        <v>29</v>
      </c>
      <c r="K60" s="67" t="s">
        <v>39</v>
      </c>
      <c r="L60" s="45">
        <f>COUNTIF($F$7:$F$257,K60)</f>
        <v>69</v>
      </c>
    </row>
    <row r="61" spans="1:12" ht="15.75" thickBot="1" x14ac:dyDescent="0.3">
      <c r="A61" s="61">
        <v>1055</v>
      </c>
      <c r="B61" s="62" t="s">
        <v>126</v>
      </c>
      <c r="C61" s="62" t="s">
        <v>127</v>
      </c>
      <c r="D61" s="32" t="s">
        <v>33</v>
      </c>
      <c r="E61" s="35" t="s">
        <v>36</v>
      </c>
      <c r="F61" s="32" t="s">
        <v>19</v>
      </c>
      <c r="G61" s="59">
        <v>73100</v>
      </c>
      <c r="H61" s="60">
        <v>31139</v>
      </c>
      <c r="I61" s="60">
        <v>23892</v>
      </c>
      <c r="J61" s="64" t="s">
        <v>29</v>
      </c>
      <c r="K61" s="67" t="s">
        <v>42</v>
      </c>
      <c r="L61" s="45">
        <f t="shared" ref="L61:L63" si="3">COUNTIF($F$7:$F$257,K61)</f>
        <v>78</v>
      </c>
    </row>
    <row r="62" spans="1:12" ht="15.75" thickBot="1" x14ac:dyDescent="0.3">
      <c r="A62" s="61">
        <v>1056</v>
      </c>
      <c r="B62" s="63" t="s">
        <v>128</v>
      </c>
      <c r="C62" s="62" t="s">
        <v>129</v>
      </c>
      <c r="D62" s="32" t="s">
        <v>33</v>
      </c>
      <c r="E62" s="35" t="s">
        <v>36</v>
      </c>
      <c r="F62" s="65" t="s">
        <v>39</v>
      </c>
      <c r="G62" s="59">
        <v>71300</v>
      </c>
      <c r="H62" s="60">
        <v>32712</v>
      </c>
      <c r="I62" s="60">
        <v>20543</v>
      </c>
      <c r="J62" s="34" t="s">
        <v>29</v>
      </c>
      <c r="K62" s="67" t="s">
        <v>19</v>
      </c>
      <c r="L62" s="45">
        <f t="shared" si="3"/>
        <v>47</v>
      </c>
    </row>
    <row r="63" spans="1:12" ht="15.75" thickBot="1" x14ac:dyDescent="0.3">
      <c r="A63" s="61">
        <v>1057</v>
      </c>
      <c r="B63" s="62" t="s">
        <v>130</v>
      </c>
      <c r="C63" s="62" t="s">
        <v>131</v>
      </c>
      <c r="D63" s="32" t="s">
        <v>521</v>
      </c>
      <c r="E63" s="35" t="s">
        <v>27</v>
      </c>
      <c r="F63" s="32" t="s">
        <v>39</v>
      </c>
      <c r="G63" s="59">
        <v>72000</v>
      </c>
      <c r="H63" s="60">
        <v>34859</v>
      </c>
      <c r="I63" s="60">
        <v>24364</v>
      </c>
      <c r="J63" s="64" t="s">
        <v>29</v>
      </c>
      <c r="K63" s="68" t="s">
        <v>28</v>
      </c>
      <c r="L63" s="45">
        <f t="shared" si="3"/>
        <v>57</v>
      </c>
    </row>
    <row r="64" spans="1:12" x14ac:dyDescent="0.25">
      <c r="A64" s="61">
        <v>1058</v>
      </c>
      <c r="B64" s="63" t="s">
        <v>132</v>
      </c>
      <c r="C64" s="62" t="s">
        <v>133</v>
      </c>
      <c r="D64" s="32" t="s">
        <v>17</v>
      </c>
      <c r="E64" s="35" t="s">
        <v>18</v>
      </c>
      <c r="F64" s="32" t="s">
        <v>19</v>
      </c>
      <c r="G64" s="59">
        <v>62700</v>
      </c>
      <c r="H64" s="60">
        <v>39079</v>
      </c>
      <c r="I64" s="60">
        <v>25604</v>
      </c>
      <c r="J64" s="34" t="s">
        <v>29</v>
      </c>
    </row>
    <row r="65" spans="1:10" x14ac:dyDescent="0.25">
      <c r="A65" s="61">
        <v>1059</v>
      </c>
      <c r="B65" s="62" t="s">
        <v>134</v>
      </c>
      <c r="C65" s="62" t="s">
        <v>135</v>
      </c>
      <c r="D65" s="32" t="s">
        <v>26</v>
      </c>
      <c r="E65" s="35" t="s">
        <v>18</v>
      </c>
      <c r="F65" s="32" t="s">
        <v>39</v>
      </c>
      <c r="G65" s="59">
        <v>38600</v>
      </c>
      <c r="H65" s="60">
        <v>34357</v>
      </c>
      <c r="I65" s="60">
        <v>21022</v>
      </c>
      <c r="J65" s="64" t="s">
        <v>20</v>
      </c>
    </row>
    <row r="66" spans="1:10" x14ac:dyDescent="0.25">
      <c r="A66" s="61">
        <v>1060</v>
      </c>
      <c r="B66" s="62" t="s">
        <v>136</v>
      </c>
      <c r="C66" s="62" t="s">
        <v>137</v>
      </c>
      <c r="D66" s="32" t="s">
        <v>17</v>
      </c>
      <c r="E66" s="35" t="s">
        <v>23</v>
      </c>
      <c r="F66" s="32" t="s">
        <v>39</v>
      </c>
      <c r="G66" s="59">
        <v>55200</v>
      </c>
      <c r="H66" s="60">
        <v>32875</v>
      </c>
      <c r="I66" s="60">
        <v>24445</v>
      </c>
      <c r="J66" s="64" t="s">
        <v>20</v>
      </c>
    </row>
    <row r="67" spans="1:10" x14ac:dyDescent="0.25">
      <c r="A67" s="61">
        <v>1061</v>
      </c>
      <c r="B67" s="62" t="s">
        <v>138</v>
      </c>
      <c r="C67" s="62" t="s">
        <v>80</v>
      </c>
      <c r="D67" s="32" t="s">
        <v>17</v>
      </c>
      <c r="E67" s="35" t="s">
        <v>18</v>
      </c>
      <c r="F67" s="32" t="s">
        <v>19</v>
      </c>
      <c r="G67" s="59">
        <v>87700</v>
      </c>
      <c r="H67" s="60">
        <v>31291</v>
      </c>
      <c r="I67" s="60">
        <v>20952</v>
      </c>
      <c r="J67" s="64" t="s">
        <v>20</v>
      </c>
    </row>
    <row r="68" spans="1:10" x14ac:dyDescent="0.25">
      <c r="A68" s="61">
        <v>1062</v>
      </c>
      <c r="B68" s="62" t="s">
        <v>46</v>
      </c>
      <c r="C68" s="62" t="s">
        <v>139</v>
      </c>
      <c r="D68" s="32" t="s">
        <v>26</v>
      </c>
      <c r="E68" s="35" t="s">
        <v>23</v>
      </c>
      <c r="F68" s="32" t="s">
        <v>19</v>
      </c>
      <c r="G68" s="59">
        <v>44800</v>
      </c>
      <c r="H68" s="60">
        <v>36140</v>
      </c>
      <c r="I68" s="60">
        <v>23380</v>
      </c>
      <c r="J68" s="64" t="s">
        <v>29</v>
      </c>
    </row>
    <row r="69" spans="1:10" x14ac:dyDescent="0.25">
      <c r="A69" s="61">
        <v>1063</v>
      </c>
      <c r="B69" s="62" t="s">
        <v>140</v>
      </c>
      <c r="C69" s="62" t="s">
        <v>141</v>
      </c>
      <c r="D69" s="32" t="s">
        <v>521</v>
      </c>
      <c r="E69" s="35" t="s">
        <v>18</v>
      </c>
      <c r="F69" s="32" t="s">
        <v>19</v>
      </c>
      <c r="G69" s="59">
        <v>61000</v>
      </c>
      <c r="H69" s="60">
        <v>34240</v>
      </c>
      <c r="I69" s="60">
        <v>20672</v>
      </c>
      <c r="J69" s="64" t="s">
        <v>20</v>
      </c>
    </row>
    <row r="70" spans="1:10" x14ac:dyDescent="0.25">
      <c r="A70" s="61">
        <v>1064</v>
      </c>
      <c r="B70" s="62" t="s">
        <v>0</v>
      </c>
      <c r="C70" s="62" t="s">
        <v>142</v>
      </c>
      <c r="D70" s="32" t="s">
        <v>521</v>
      </c>
      <c r="E70" s="35" t="s">
        <v>27</v>
      </c>
      <c r="F70" s="32" t="s">
        <v>28</v>
      </c>
      <c r="G70" s="59">
        <v>69700</v>
      </c>
      <c r="H70" s="60">
        <v>30433</v>
      </c>
      <c r="I70" s="60">
        <v>23275</v>
      </c>
      <c r="J70" s="64" t="s">
        <v>29</v>
      </c>
    </row>
    <row r="71" spans="1:10" x14ac:dyDescent="0.25">
      <c r="A71" s="61">
        <v>1065</v>
      </c>
      <c r="B71" s="62" t="s">
        <v>143</v>
      </c>
      <c r="C71" s="62" t="s">
        <v>84</v>
      </c>
      <c r="D71" s="32" t="s">
        <v>521</v>
      </c>
      <c r="E71" s="35" t="s">
        <v>18</v>
      </c>
      <c r="F71" s="32" t="s">
        <v>19</v>
      </c>
      <c r="G71" s="59">
        <v>73200</v>
      </c>
      <c r="H71" s="60">
        <v>38689</v>
      </c>
      <c r="I71" s="60">
        <v>23408</v>
      </c>
      <c r="J71" s="64" t="s">
        <v>29</v>
      </c>
    </row>
    <row r="72" spans="1:10" x14ac:dyDescent="0.25">
      <c r="A72" s="61">
        <v>1066</v>
      </c>
      <c r="B72" s="62" t="s">
        <v>144</v>
      </c>
      <c r="C72" s="62" t="s">
        <v>145</v>
      </c>
      <c r="D72" s="32" t="s">
        <v>33</v>
      </c>
      <c r="E72" s="35" t="s">
        <v>27</v>
      </c>
      <c r="F72" s="32" t="s">
        <v>42</v>
      </c>
      <c r="G72" s="59">
        <v>94300</v>
      </c>
      <c r="H72" s="60">
        <v>35193</v>
      </c>
      <c r="I72" s="60">
        <v>24024</v>
      </c>
      <c r="J72" s="64" t="s">
        <v>20</v>
      </c>
    </row>
    <row r="73" spans="1:10" x14ac:dyDescent="0.25">
      <c r="A73" s="61">
        <v>1067</v>
      </c>
      <c r="B73" s="32" t="s">
        <v>146</v>
      </c>
      <c r="C73" s="62" t="s">
        <v>147</v>
      </c>
      <c r="D73" s="32" t="s">
        <v>17</v>
      </c>
      <c r="E73" s="35" t="s">
        <v>23</v>
      </c>
      <c r="F73" s="32" t="s">
        <v>19</v>
      </c>
      <c r="G73" s="59">
        <v>80700</v>
      </c>
      <c r="H73" s="60">
        <v>33587</v>
      </c>
      <c r="I73" s="60">
        <v>23467</v>
      </c>
      <c r="J73" s="34" t="s">
        <v>20</v>
      </c>
    </row>
    <row r="74" spans="1:10" x14ac:dyDescent="0.25">
      <c r="A74" s="61">
        <v>1068</v>
      </c>
      <c r="B74" s="62" t="s">
        <v>148</v>
      </c>
      <c r="C74" s="62" t="s">
        <v>149</v>
      </c>
      <c r="D74" s="32" t="s">
        <v>521</v>
      </c>
      <c r="E74" s="35" t="s">
        <v>23</v>
      </c>
      <c r="F74" s="32" t="s">
        <v>28</v>
      </c>
      <c r="G74" s="59">
        <v>67900</v>
      </c>
      <c r="H74" s="60">
        <v>32255</v>
      </c>
      <c r="I74" s="60">
        <v>18844</v>
      </c>
      <c r="J74" s="64" t="s">
        <v>29</v>
      </c>
    </row>
    <row r="75" spans="1:10" x14ac:dyDescent="0.25">
      <c r="A75" s="61">
        <v>1069</v>
      </c>
      <c r="B75" s="62" t="s">
        <v>150</v>
      </c>
      <c r="C75" s="62" t="s">
        <v>151</v>
      </c>
      <c r="D75" s="32" t="s">
        <v>33</v>
      </c>
      <c r="E75" s="35" t="s">
        <v>18</v>
      </c>
      <c r="F75" s="32" t="s">
        <v>19</v>
      </c>
      <c r="G75" s="59">
        <v>61500</v>
      </c>
      <c r="H75" s="60">
        <v>34451</v>
      </c>
      <c r="I75" s="60">
        <v>23941</v>
      </c>
      <c r="J75" s="64" t="s">
        <v>29</v>
      </c>
    </row>
    <row r="76" spans="1:10" x14ac:dyDescent="0.25">
      <c r="A76" s="61">
        <v>1070</v>
      </c>
      <c r="B76" s="62" t="s">
        <v>30</v>
      </c>
      <c r="C76" s="62" t="s">
        <v>152</v>
      </c>
      <c r="D76" s="32" t="s">
        <v>17</v>
      </c>
      <c r="E76" s="35" t="s">
        <v>18</v>
      </c>
      <c r="F76" s="32" t="s">
        <v>42</v>
      </c>
      <c r="G76" s="59">
        <v>80300</v>
      </c>
      <c r="H76" s="60">
        <v>34372</v>
      </c>
      <c r="I76" s="60">
        <v>23759</v>
      </c>
      <c r="J76" s="64" t="s">
        <v>20</v>
      </c>
    </row>
    <row r="77" spans="1:10" x14ac:dyDescent="0.25">
      <c r="A77" s="61">
        <v>1071</v>
      </c>
      <c r="B77" s="62" t="s">
        <v>153</v>
      </c>
      <c r="C77" s="62" t="s">
        <v>154</v>
      </c>
      <c r="D77" s="32" t="s">
        <v>17</v>
      </c>
      <c r="E77" s="35" t="s">
        <v>18</v>
      </c>
      <c r="F77" s="32" t="s">
        <v>19</v>
      </c>
      <c r="G77" s="59">
        <v>41900</v>
      </c>
      <c r="H77" s="60">
        <v>38931</v>
      </c>
      <c r="I77" s="60">
        <v>27903</v>
      </c>
      <c r="J77" s="64" t="s">
        <v>29</v>
      </c>
    </row>
    <row r="78" spans="1:10" x14ac:dyDescent="0.25">
      <c r="A78" s="61">
        <v>1072</v>
      </c>
      <c r="B78" s="62" t="s">
        <v>155</v>
      </c>
      <c r="C78" s="62" t="s">
        <v>84</v>
      </c>
      <c r="D78" s="32" t="s">
        <v>26</v>
      </c>
      <c r="E78" s="35" t="s">
        <v>18</v>
      </c>
      <c r="F78" s="32" t="s">
        <v>28</v>
      </c>
      <c r="G78" s="59">
        <v>72400</v>
      </c>
      <c r="H78" s="60">
        <v>35708</v>
      </c>
      <c r="I78" s="60">
        <v>26245</v>
      </c>
      <c r="J78" s="64" t="s">
        <v>20</v>
      </c>
    </row>
    <row r="79" spans="1:10" x14ac:dyDescent="0.25">
      <c r="A79" s="61">
        <v>1073</v>
      </c>
      <c r="B79" s="62" t="s">
        <v>156</v>
      </c>
      <c r="C79" s="62" t="s">
        <v>157</v>
      </c>
      <c r="D79" s="32" t="s">
        <v>521</v>
      </c>
      <c r="E79" s="35" t="s">
        <v>18</v>
      </c>
      <c r="F79" s="32" t="s">
        <v>19</v>
      </c>
      <c r="G79" s="59">
        <v>69700</v>
      </c>
      <c r="H79" s="60">
        <v>35220</v>
      </c>
      <c r="I79" s="60">
        <v>23332</v>
      </c>
      <c r="J79" s="64" t="s">
        <v>20</v>
      </c>
    </row>
    <row r="80" spans="1:10" x14ac:dyDescent="0.25">
      <c r="A80" s="61">
        <v>1074</v>
      </c>
      <c r="B80" s="62" t="s">
        <v>144</v>
      </c>
      <c r="C80" s="62" t="s">
        <v>158</v>
      </c>
      <c r="D80" s="32" t="s">
        <v>33</v>
      </c>
      <c r="E80" s="35" t="s">
        <v>23</v>
      </c>
      <c r="F80" s="32" t="s">
        <v>42</v>
      </c>
      <c r="G80" s="59">
        <v>94300</v>
      </c>
      <c r="H80" s="60">
        <v>30805</v>
      </c>
      <c r="I80" s="60">
        <v>19280</v>
      </c>
      <c r="J80" s="64" t="s">
        <v>20</v>
      </c>
    </row>
    <row r="81" spans="1:11" x14ac:dyDescent="0.25">
      <c r="A81" s="61">
        <v>1075</v>
      </c>
      <c r="B81" s="62" t="s">
        <v>159</v>
      </c>
      <c r="C81" s="62" t="s">
        <v>160</v>
      </c>
      <c r="D81" s="32" t="s">
        <v>33</v>
      </c>
      <c r="E81" s="35" t="s">
        <v>36</v>
      </c>
      <c r="F81" s="32" t="s">
        <v>42</v>
      </c>
      <c r="G81" s="59">
        <v>74300</v>
      </c>
      <c r="H81" s="60">
        <v>33251</v>
      </c>
      <c r="I81" s="60">
        <v>24744</v>
      </c>
      <c r="J81" s="64" t="s">
        <v>20</v>
      </c>
    </row>
    <row r="82" spans="1:11" x14ac:dyDescent="0.25">
      <c r="A82" s="61">
        <v>1076</v>
      </c>
      <c r="B82" s="62" t="s">
        <v>161</v>
      </c>
      <c r="C82" s="62" t="s">
        <v>162</v>
      </c>
      <c r="D82" s="32" t="s">
        <v>521</v>
      </c>
      <c r="E82" s="35" t="s">
        <v>18</v>
      </c>
      <c r="F82" s="32" t="s">
        <v>19</v>
      </c>
      <c r="G82" s="59">
        <v>92900</v>
      </c>
      <c r="H82" s="60">
        <v>37058</v>
      </c>
      <c r="I82" s="60">
        <v>23777</v>
      </c>
      <c r="J82" s="64" t="s">
        <v>29</v>
      </c>
    </row>
    <row r="83" spans="1:11" x14ac:dyDescent="0.25">
      <c r="A83" s="61">
        <v>1077</v>
      </c>
      <c r="B83" s="62" t="s">
        <v>2</v>
      </c>
      <c r="C83" s="62" t="s">
        <v>163</v>
      </c>
      <c r="D83" s="32" t="s">
        <v>521</v>
      </c>
      <c r="E83" s="35" t="s">
        <v>36</v>
      </c>
      <c r="F83" s="32" t="s">
        <v>28</v>
      </c>
      <c r="G83" s="59">
        <v>70300</v>
      </c>
      <c r="H83" s="60">
        <v>31760</v>
      </c>
      <c r="I83" s="60">
        <v>24416</v>
      </c>
      <c r="J83" s="64" t="s">
        <v>20</v>
      </c>
    </row>
    <row r="84" spans="1:11" x14ac:dyDescent="0.25">
      <c r="A84" s="61">
        <v>1078</v>
      </c>
      <c r="B84" s="62" t="s">
        <v>164</v>
      </c>
      <c r="C84" s="62" t="s">
        <v>165</v>
      </c>
      <c r="D84" s="32" t="s">
        <v>33</v>
      </c>
      <c r="E84" s="35" t="s">
        <v>23</v>
      </c>
      <c r="F84" s="32" t="s">
        <v>19</v>
      </c>
      <c r="G84" s="59">
        <v>73200</v>
      </c>
      <c r="H84" s="60">
        <v>36972</v>
      </c>
      <c r="I84" s="60">
        <v>24387</v>
      </c>
      <c r="J84" s="64" t="s">
        <v>29</v>
      </c>
    </row>
    <row r="85" spans="1:11" x14ac:dyDescent="0.25">
      <c r="A85" s="61">
        <v>1079</v>
      </c>
      <c r="B85" s="62" t="s">
        <v>166</v>
      </c>
      <c r="C85" s="62" t="s">
        <v>167</v>
      </c>
      <c r="D85" s="32" t="s">
        <v>17</v>
      </c>
      <c r="E85" s="35" t="s">
        <v>18</v>
      </c>
      <c r="F85" s="32" t="s">
        <v>28</v>
      </c>
      <c r="G85" s="59">
        <v>87200</v>
      </c>
      <c r="H85" s="60">
        <v>29217</v>
      </c>
      <c r="I85" s="60">
        <v>22023</v>
      </c>
      <c r="J85" s="64" t="s">
        <v>29</v>
      </c>
    </row>
    <row r="86" spans="1:11" x14ac:dyDescent="0.25">
      <c r="A86" s="61">
        <v>1080</v>
      </c>
      <c r="B86" s="62" t="s">
        <v>99</v>
      </c>
      <c r="C86" s="62" t="s">
        <v>168</v>
      </c>
      <c r="D86" s="32" t="s">
        <v>521</v>
      </c>
      <c r="E86" s="35" t="s">
        <v>18</v>
      </c>
      <c r="F86" s="32" t="s">
        <v>39</v>
      </c>
      <c r="G86" s="59">
        <v>50900</v>
      </c>
      <c r="H86" s="60">
        <v>33205</v>
      </c>
      <c r="I86" s="60">
        <v>25857</v>
      </c>
      <c r="J86" s="64" t="s">
        <v>20</v>
      </c>
    </row>
    <row r="87" spans="1:11" x14ac:dyDescent="0.25">
      <c r="A87" s="61">
        <v>1081</v>
      </c>
      <c r="B87" s="62" t="s">
        <v>2</v>
      </c>
      <c r="C87" s="62" t="s">
        <v>169</v>
      </c>
      <c r="D87" s="32" t="s">
        <v>521</v>
      </c>
      <c r="E87" s="35" t="s">
        <v>27</v>
      </c>
      <c r="F87" s="32" t="s">
        <v>19</v>
      </c>
      <c r="G87" s="59">
        <v>42700</v>
      </c>
      <c r="H87" s="60">
        <v>31901</v>
      </c>
      <c r="I87" s="60">
        <v>17889</v>
      </c>
      <c r="J87" s="64" t="s">
        <v>20</v>
      </c>
    </row>
    <row r="88" spans="1:11" x14ac:dyDescent="0.25">
      <c r="A88" s="61">
        <v>1082</v>
      </c>
      <c r="B88" s="62" t="s">
        <v>170</v>
      </c>
      <c r="C88" s="62" t="s">
        <v>171</v>
      </c>
      <c r="D88" s="32" t="s">
        <v>521</v>
      </c>
      <c r="E88" s="35" t="s">
        <v>18</v>
      </c>
      <c r="F88" s="32" t="s">
        <v>19</v>
      </c>
      <c r="G88" s="59">
        <v>69400</v>
      </c>
      <c r="H88" s="60">
        <v>36057</v>
      </c>
      <c r="I88" s="60">
        <v>22985</v>
      </c>
      <c r="J88" s="64" t="s">
        <v>29</v>
      </c>
    </row>
    <row r="89" spans="1:11" x14ac:dyDescent="0.25">
      <c r="A89" s="61">
        <v>1083</v>
      </c>
      <c r="B89" s="62" t="s">
        <v>172</v>
      </c>
      <c r="C89" s="62" t="s">
        <v>173</v>
      </c>
      <c r="D89" s="32" t="s">
        <v>33</v>
      </c>
      <c r="E89" s="35" t="s">
        <v>18</v>
      </c>
      <c r="F89" s="32" t="s">
        <v>39</v>
      </c>
      <c r="G89" s="59">
        <v>71300</v>
      </c>
      <c r="H89" s="60">
        <v>33259</v>
      </c>
      <c r="I89" s="60">
        <v>23560</v>
      </c>
      <c r="J89" s="64" t="s">
        <v>29</v>
      </c>
    </row>
    <row r="90" spans="1:11" x14ac:dyDescent="0.25">
      <c r="A90" s="61">
        <v>1084</v>
      </c>
      <c r="B90" s="62" t="s">
        <v>174</v>
      </c>
      <c r="C90" s="62" t="s">
        <v>175</v>
      </c>
      <c r="D90" s="32" t="s">
        <v>521</v>
      </c>
      <c r="E90" s="35" t="s">
        <v>18</v>
      </c>
      <c r="F90" s="32" t="s">
        <v>42</v>
      </c>
      <c r="G90" s="59">
        <v>78600</v>
      </c>
      <c r="H90" s="60">
        <v>34735</v>
      </c>
      <c r="I90" s="60">
        <v>23780</v>
      </c>
      <c r="J90" s="64" t="s">
        <v>20</v>
      </c>
    </row>
    <row r="91" spans="1:11" x14ac:dyDescent="0.25">
      <c r="A91" s="61">
        <v>1085</v>
      </c>
      <c r="B91" s="62" t="s">
        <v>15</v>
      </c>
      <c r="C91" s="62" t="s">
        <v>176</v>
      </c>
      <c r="D91" s="32" t="s">
        <v>33</v>
      </c>
      <c r="E91" s="35" t="s">
        <v>23</v>
      </c>
      <c r="F91" s="32" t="s">
        <v>39</v>
      </c>
      <c r="G91" s="59">
        <v>42300</v>
      </c>
      <c r="H91" s="60">
        <v>31439</v>
      </c>
      <c r="I91" s="60">
        <v>21301</v>
      </c>
      <c r="J91" s="64" t="s">
        <v>20</v>
      </c>
    </row>
    <row r="92" spans="1:11" x14ac:dyDescent="0.25">
      <c r="A92" s="61">
        <v>1086</v>
      </c>
      <c r="B92" s="62" t="s">
        <v>177</v>
      </c>
      <c r="C92" s="62" t="s">
        <v>178</v>
      </c>
      <c r="D92" s="32" t="s">
        <v>33</v>
      </c>
      <c r="E92" s="35" t="s">
        <v>27</v>
      </c>
      <c r="F92" s="32" t="s">
        <v>42</v>
      </c>
      <c r="G92" s="59">
        <v>70600</v>
      </c>
      <c r="H92" s="60">
        <v>24415</v>
      </c>
      <c r="I92" s="60">
        <v>17100</v>
      </c>
      <c r="J92" s="64" t="s">
        <v>20</v>
      </c>
    </row>
    <row r="93" spans="1:11" x14ac:dyDescent="0.25">
      <c r="A93" s="61">
        <v>1087</v>
      </c>
      <c r="B93" s="62" t="s">
        <v>179</v>
      </c>
      <c r="C93" s="62" t="s">
        <v>180</v>
      </c>
      <c r="D93" s="32" t="s">
        <v>26</v>
      </c>
      <c r="E93" s="35" t="s">
        <v>23</v>
      </c>
      <c r="F93" s="32" t="s">
        <v>42</v>
      </c>
      <c r="G93" s="59">
        <v>43500</v>
      </c>
      <c r="H93" s="60">
        <v>33543</v>
      </c>
      <c r="I93" s="60">
        <v>25416</v>
      </c>
      <c r="J93" s="64" t="s">
        <v>29</v>
      </c>
    </row>
    <row r="94" spans="1:11" x14ac:dyDescent="0.25">
      <c r="A94" s="61">
        <v>1088</v>
      </c>
      <c r="B94" s="62" t="s">
        <v>1</v>
      </c>
      <c r="C94" s="62" t="s">
        <v>181</v>
      </c>
      <c r="D94" s="32" t="s">
        <v>17</v>
      </c>
      <c r="E94" s="35" t="s">
        <v>23</v>
      </c>
      <c r="F94" s="32" t="s">
        <v>19</v>
      </c>
      <c r="G94" s="59">
        <v>66100</v>
      </c>
      <c r="H94" s="60">
        <v>31667</v>
      </c>
      <c r="I94" s="60">
        <v>22743</v>
      </c>
      <c r="J94" s="64" t="s">
        <v>20</v>
      </c>
    </row>
    <row r="95" spans="1:11" x14ac:dyDescent="0.25">
      <c r="A95" s="61">
        <v>1089</v>
      </c>
      <c r="B95" s="62" t="s">
        <v>182</v>
      </c>
      <c r="C95" s="62" t="s">
        <v>183</v>
      </c>
      <c r="D95" s="32" t="s">
        <v>26</v>
      </c>
      <c r="E95" s="35" t="s">
        <v>18</v>
      </c>
      <c r="F95" s="32" t="s">
        <v>39</v>
      </c>
      <c r="G95" s="59">
        <v>97000</v>
      </c>
      <c r="H95" s="60">
        <v>34942</v>
      </c>
      <c r="I95" s="60">
        <v>26647</v>
      </c>
      <c r="J95" s="64" t="s">
        <v>29</v>
      </c>
    </row>
    <row r="96" spans="1:11" x14ac:dyDescent="0.25">
      <c r="A96" s="61">
        <v>1090</v>
      </c>
      <c r="B96" s="62" t="s">
        <v>164</v>
      </c>
      <c r="C96" s="62" t="s">
        <v>184</v>
      </c>
      <c r="D96" s="32" t="s">
        <v>33</v>
      </c>
      <c r="E96" s="35" t="s">
        <v>18</v>
      </c>
      <c r="F96" s="32" t="s">
        <v>19</v>
      </c>
      <c r="G96" s="59">
        <v>64300</v>
      </c>
      <c r="H96" s="60">
        <v>34251</v>
      </c>
      <c r="I96" s="60">
        <v>25907</v>
      </c>
      <c r="J96" s="64" t="s">
        <v>29</v>
      </c>
      <c r="K96" s="16"/>
    </row>
    <row r="97" spans="1:11" x14ac:dyDescent="0.25">
      <c r="A97" s="61">
        <v>1091</v>
      </c>
      <c r="B97" s="62" t="s">
        <v>185</v>
      </c>
      <c r="C97" s="62" t="s">
        <v>186</v>
      </c>
      <c r="D97" s="65" t="s">
        <v>26</v>
      </c>
      <c r="E97" s="35" t="s">
        <v>18</v>
      </c>
      <c r="F97" s="32" t="s">
        <v>28</v>
      </c>
      <c r="G97" s="59">
        <v>43000</v>
      </c>
      <c r="H97" s="60">
        <v>36463</v>
      </c>
      <c r="I97" s="60">
        <v>25924</v>
      </c>
      <c r="J97" s="64" t="s">
        <v>20</v>
      </c>
      <c r="K97" s="16"/>
    </row>
    <row r="98" spans="1:11" x14ac:dyDescent="0.25">
      <c r="A98" s="61">
        <v>1092</v>
      </c>
      <c r="B98" s="62" t="s">
        <v>187</v>
      </c>
      <c r="C98" s="62" t="s">
        <v>188</v>
      </c>
      <c r="D98" s="32" t="s">
        <v>33</v>
      </c>
      <c r="E98" s="35" t="s">
        <v>36</v>
      </c>
      <c r="F98" s="32" t="s">
        <v>39</v>
      </c>
      <c r="G98" s="59">
        <v>73800</v>
      </c>
      <c r="H98" s="60">
        <v>34915</v>
      </c>
      <c r="I98" s="60">
        <v>25201</v>
      </c>
      <c r="J98" s="64" t="s">
        <v>20</v>
      </c>
      <c r="K98" s="16"/>
    </row>
    <row r="99" spans="1:11" x14ac:dyDescent="0.25">
      <c r="A99" s="61">
        <v>1093</v>
      </c>
      <c r="B99" s="62" t="s">
        <v>189</v>
      </c>
      <c r="C99" s="62" t="s">
        <v>190</v>
      </c>
      <c r="D99" s="32" t="s">
        <v>33</v>
      </c>
      <c r="E99" s="35" t="s">
        <v>18</v>
      </c>
      <c r="F99" s="32" t="s">
        <v>19</v>
      </c>
      <c r="G99" s="59">
        <v>71300</v>
      </c>
      <c r="H99" s="60">
        <v>32908</v>
      </c>
      <c r="I99" s="60">
        <v>23265</v>
      </c>
      <c r="J99" s="64" t="s">
        <v>20</v>
      </c>
      <c r="K99" s="55"/>
    </row>
    <row r="100" spans="1:11" x14ac:dyDescent="0.25">
      <c r="A100" s="61">
        <v>1094</v>
      </c>
      <c r="B100" s="62" t="s">
        <v>191</v>
      </c>
      <c r="C100" s="62" t="s">
        <v>133</v>
      </c>
      <c r="D100" s="32" t="s">
        <v>521</v>
      </c>
      <c r="E100" s="35" t="s">
        <v>36</v>
      </c>
      <c r="F100" s="32" t="s">
        <v>42</v>
      </c>
      <c r="G100" s="59">
        <v>90400</v>
      </c>
      <c r="H100" s="60">
        <v>36771</v>
      </c>
      <c r="I100" s="60">
        <v>24979</v>
      </c>
      <c r="J100" s="64" t="s">
        <v>20</v>
      </c>
      <c r="K100" s="16"/>
    </row>
    <row r="101" spans="1:11" x14ac:dyDescent="0.25">
      <c r="A101" s="61">
        <v>1095</v>
      </c>
      <c r="B101" s="62" t="s">
        <v>192</v>
      </c>
      <c r="C101" s="62" t="s">
        <v>193</v>
      </c>
      <c r="D101" s="32" t="s">
        <v>521</v>
      </c>
      <c r="E101" s="35" t="s">
        <v>23</v>
      </c>
      <c r="F101" s="32" t="s">
        <v>42</v>
      </c>
      <c r="G101" s="59">
        <v>38700</v>
      </c>
      <c r="H101" s="60">
        <v>35764</v>
      </c>
      <c r="I101" s="60">
        <v>25012</v>
      </c>
      <c r="J101" s="64" t="s">
        <v>20</v>
      </c>
      <c r="K101" s="55"/>
    </row>
    <row r="102" spans="1:11" x14ac:dyDescent="0.25">
      <c r="A102" s="61">
        <v>1096</v>
      </c>
      <c r="B102" s="62" t="s">
        <v>194</v>
      </c>
      <c r="C102" s="62" t="s">
        <v>195</v>
      </c>
      <c r="D102" s="32" t="s">
        <v>33</v>
      </c>
      <c r="E102" s="35" t="s">
        <v>18</v>
      </c>
      <c r="F102" s="32" t="s">
        <v>19</v>
      </c>
      <c r="G102" s="59">
        <v>72700</v>
      </c>
      <c r="H102" s="60">
        <v>38138</v>
      </c>
      <c r="I102" s="60">
        <v>26196</v>
      </c>
      <c r="J102" s="64" t="s">
        <v>20</v>
      </c>
      <c r="K102" s="16"/>
    </row>
    <row r="103" spans="1:11" x14ac:dyDescent="0.25">
      <c r="A103" s="61">
        <v>1097</v>
      </c>
      <c r="B103" s="62" t="s">
        <v>91</v>
      </c>
      <c r="C103" s="62" t="s">
        <v>196</v>
      </c>
      <c r="D103" s="32" t="s">
        <v>17</v>
      </c>
      <c r="E103" s="35" t="s">
        <v>18</v>
      </c>
      <c r="F103" s="32" t="s">
        <v>28</v>
      </c>
      <c r="G103" s="59">
        <v>79100</v>
      </c>
      <c r="H103" s="60">
        <v>37747</v>
      </c>
      <c r="I103" s="60">
        <v>22764</v>
      </c>
      <c r="J103" s="64" t="s">
        <v>29</v>
      </c>
      <c r="K103" s="55"/>
    </row>
    <row r="104" spans="1:11" x14ac:dyDescent="0.25">
      <c r="A104" s="61">
        <v>1098</v>
      </c>
      <c r="B104" s="62" t="s">
        <v>197</v>
      </c>
      <c r="C104" s="62" t="s">
        <v>112</v>
      </c>
      <c r="D104" s="32" t="s">
        <v>521</v>
      </c>
      <c r="E104" s="35" t="s">
        <v>18</v>
      </c>
      <c r="F104" s="32" t="s">
        <v>28</v>
      </c>
      <c r="G104" s="59">
        <v>56900</v>
      </c>
      <c r="H104" s="60">
        <v>36966</v>
      </c>
      <c r="I104" s="60">
        <v>25099</v>
      </c>
      <c r="J104" s="64" t="s">
        <v>29</v>
      </c>
      <c r="K104" s="16"/>
    </row>
    <row r="105" spans="1:11" x14ac:dyDescent="0.25">
      <c r="A105" s="61">
        <v>1099</v>
      </c>
      <c r="B105" s="62" t="s">
        <v>198</v>
      </c>
      <c r="C105" s="62" t="s">
        <v>199</v>
      </c>
      <c r="D105" s="32" t="s">
        <v>521</v>
      </c>
      <c r="E105" s="35" t="s">
        <v>23</v>
      </c>
      <c r="F105" s="32" t="s">
        <v>28</v>
      </c>
      <c r="G105" s="59">
        <v>46600</v>
      </c>
      <c r="H105" s="60">
        <v>32811</v>
      </c>
      <c r="I105" s="60">
        <v>23690</v>
      </c>
      <c r="J105" s="64" t="s">
        <v>20</v>
      </c>
      <c r="K105" s="55"/>
    </row>
    <row r="106" spans="1:11" x14ac:dyDescent="0.25">
      <c r="A106" s="61">
        <v>1100</v>
      </c>
      <c r="B106" s="62" t="s">
        <v>200</v>
      </c>
      <c r="C106" s="62" t="s">
        <v>201</v>
      </c>
      <c r="D106" s="32" t="s">
        <v>521</v>
      </c>
      <c r="E106" s="35" t="s">
        <v>18</v>
      </c>
      <c r="F106" s="32" t="s">
        <v>42</v>
      </c>
      <c r="G106" s="59">
        <v>81000</v>
      </c>
      <c r="H106" s="60">
        <v>31944</v>
      </c>
      <c r="I106" s="60">
        <v>25228</v>
      </c>
      <c r="J106" s="64" t="s">
        <v>20</v>
      </c>
      <c r="K106" s="16"/>
    </row>
    <row r="107" spans="1:11" x14ac:dyDescent="0.25">
      <c r="A107" s="61">
        <v>1101</v>
      </c>
      <c r="B107" s="62" t="s">
        <v>63</v>
      </c>
      <c r="C107" s="62" t="s">
        <v>202</v>
      </c>
      <c r="D107" s="32" t="s">
        <v>33</v>
      </c>
      <c r="E107" s="35" t="s">
        <v>23</v>
      </c>
      <c r="F107" s="32" t="s">
        <v>19</v>
      </c>
      <c r="G107" s="59">
        <v>60600</v>
      </c>
      <c r="H107" s="60">
        <v>35846</v>
      </c>
      <c r="I107" s="60">
        <v>21660</v>
      </c>
      <c r="J107" s="64" t="s">
        <v>20</v>
      </c>
    </row>
    <row r="108" spans="1:11" x14ac:dyDescent="0.25">
      <c r="A108" s="61">
        <v>1102</v>
      </c>
      <c r="B108" s="62" t="s">
        <v>203</v>
      </c>
      <c r="C108" s="62" t="s">
        <v>204</v>
      </c>
      <c r="D108" s="32" t="s">
        <v>521</v>
      </c>
      <c r="E108" s="35" t="s">
        <v>23</v>
      </c>
      <c r="F108" s="32" t="s">
        <v>42</v>
      </c>
      <c r="G108" s="59">
        <v>75100</v>
      </c>
      <c r="H108" s="60">
        <v>32774</v>
      </c>
      <c r="I108" s="60">
        <v>23632</v>
      </c>
      <c r="J108" s="64" t="s">
        <v>20</v>
      </c>
    </row>
    <row r="109" spans="1:11" x14ac:dyDescent="0.25">
      <c r="A109" s="61">
        <v>1103</v>
      </c>
      <c r="B109" s="62" t="s">
        <v>205</v>
      </c>
      <c r="C109" s="62" t="s">
        <v>206</v>
      </c>
      <c r="D109" s="32" t="s">
        <v>33</v>
      </c>
      <c r="E109" s="35" t="s">
        <v>36</v>
      </c>
      <c r="F109" s="32" t="s">
        <v>42</v>
      </c>
      <c r="G109" s="59">
        <v>54900</v>
      </c>
      <c r="H109" s="60">
        <v>34351</v>
      </c>
      <c r="I109" s="60">
        <v>24583</v>
      </c>
      <c r="J109" s="64" t="s">
        <v>29</v>
      </c>
    </row>
    <row r="110" spans="1:11" x14ac:dyDescent="0.25">
      <c r="A110" s="61">
        <v>1104</v>
      </c>
      <c r="B110" s="62" t="s">
        <v>207</v>
      </c>
      <c r="C110" s="62" t="s">
        <v>208</v>
      </c>
      <c r="D110" s="32" t="s">
        <v>33</v>
      </c>
      <c r="E110" s="35" t="s">
        <v>18</v>
      </c>
      <c r="F110" s="32" t="s">
        <v>39</v>
      </c>
      <c r="G110" s="59">
        <v>76400</v>
      </c>
      <c r="H110" s="60">
        <v>33509</v>
      </c>
      <c r="I110" s="60">
        <v>23969</v>
      </c>
      <c r="J110" s="64" t="s">
        <v>20</v>
      </c>
    </row>
    <row r="111" spans="1:11" x14ac:dyDescent="0.25">
      <c r="A111" s="61">
        <v>1105</v>
      </c>
      <c r="B111" s="62" t="s">
        <v>209</v>
      </c>
      <c r="C111" s="62" t="s">
        <v>210</v>
      </c>
      <c r="D111" s="32" t="s">
        <v>26</v>
      </c>
      <c r="E111" s="35" t="s">
        <v>23</v>
      </c>
      <c r="F111" s="32" t="s">
        <v>42</v>
      </c>
      <c r="G111" s="59">
        <v>68700</v>
      </c>
      <c r="H111" s="60">
        <v>32935</v>
      </c>
      <c r="I111" s="60">
        <v>22182</v>
      </c>
      <c r="J111" s="64" t="s">
        <v>29</v>
      </c>
    </row>
    <row r="112" spans="1:11" x14ac:dyDescent="0.25">
      <c r="A112" s="61">
        <v>1106</v>
      </c>
      <c r="B112" s="62" t="s">
        <v>48</v>
      </c>
      <c r="C112" s="62" t="s">
        <v>188</v>
      </c>
      <c r="D112" s="32" t="s">
        <v>17</v>
      </c>
      <c r="E112" s="35" t="s">
        <v>23</v>
      </c>
      <c r="F112" s="32" t="s">
        <v>39</v>
      </c>
      <c r="G112" s="59">
        <v>48300</v>
      </c>
      <c r="H112" s="60">
        <v>34079</v>
      </c>
      <c r="I112" s="60">
        <v>26463</v>
      </c>
      <c r="J112" s="64" t="s">
        <v>29</v>
      </c>
    </row>
    <row r="113" spans="1:10" x14ac:dyDescent="0.25">
      <c r="A113" s="61">
        <v>1107</v>
      </c>
      <c r="B113" s="62" t="s">
        <v>211</v>
      </c>
      <c r="C113" s="62" t="s">
        <v>212</v>
      </c>
      <c r="D113" s="32" t="s">
        <v>33</v>
      </c>
      <c r="E113" s="35" t="s">
        <v>36</v>
      </c>
      <c r="F113" s="32" t="s">
        <v>39</v>
      </c>
      <c r="G113" s="59">
        <v>49600</v>
      </c>
      <c r="H113" s="60">
        <v>32538</v>
      </c>
      <c r="I113" s="60">
        <v>24855</v>
      </c>
      <c r="J113" s="64" t="s">
        <v>20</v>
      </c>
    </row>
    <row r="114" spans="1:10" x14ac:dyDescent="0.25">
      <c r="A114" s="61">
        <v>1108</v>
      </c>
      <c r="B114" s="62" t="s">
        <v>138</v>
      </c>
      <c r="C114" s="62" t="s">
        <v>213</v>
      </c>
      <c r="D114" s="32" t="s">
        <v>17</v>
      </c>
      <c r="E114" s="35" t="s">
        <v>18</v>
      </c>
      <c r="F114" s="32" t="s">
        <v>19</v>
      </c>
      <c r="G114" s="59">
        <v>37600</v>
      </c>
      <c r="H114" s="60">
        <v>38332</v>
      </c>
      <c r="I114" s="60">
        <v>23416</v>
      </c>
      <c r="J114" s="64" t="s">
        <v>20</v>
      </c>
    </row>
    <row r="115" spans="1:10" x14ac:dyDescent="0.25">
      <c r="A115" s="61">
        <v>1109</v>
      </c>
      <c r="B115" s="62" t="s">
        <v>214</v>
      </c>
      <c r="C115" s="62" t="s">
        <v>215</v>
      </c>
      <c r="D115" s="32" t="s">
        <v>26</v>
      </c>
      <c r="E115" s="35" t="s">
        <v>23</v>
      </c>
      <c r="F115" s="32" t="s">
        <v>28</v>
      </c>
      <c r="G115" s="59">
        <v>50800</v>
      </c>
      <c r="H115" s="60">
        <v>30050</v>
      </c>
      <c r="I115" s="60">
        <v>21328</v>
      </c>
      <c r="J115" s="64" t="s">
        <v>29</v>
      </c>
    </row>
    <row r="116" spans="1:10" x14ac:dyDescent="0.25">
      <c r="A116" s="61">
        <v>1110</v>
      </c>
      <c r="B116" s="62" t="s">
        <v>179</v>
      </c>
      <c r="C116" s="62" t="s">
        <v>216</v>
      </c>
      <c r="D116" s="32" t="s">
        <v>26</v>
      </c>
      <c r="E116" s="35" t="s">
        <v>18</v>
      </c>
      <c r="F116" s="32" t="s">
        <v>39</v>
      </c>
      <c r="G116" s="59">
        <v>80000</v>
      </c>
      <c r="H116" s="60">
        <v>38146</v>
      </c>
      <c r="I116" s="60">
        <v>25390</v>
      </c>
      <c r="J116" s="64" t="s">
        <v>29</v>
      </c>
    </row>
    <row r="117" spans="1:10" x14ac:dyDescent="0.25">
      <c r="A117" s="61">
        <v>1111</v>
      </c>
      <c r="B117" s="62" t="s">
        <v>217</v>
      </c>
      <c r="C117" s="62" t="s">
        <v>218</v>
      </c>
      <c r="D117" s="32" t="s">
        <v>33</v>
      </c>
      <c r="E117" s="35" t="s">
        <v>36</v>
      </c>
      <c r="F117" s="32" t="s">
        <v>19</v>
      </c>
      <c r="G117" s="59">
        <v>66100</v>
      </c>
      <c r="H117" s="60">
        <v>34503</v>
      </c>
      <c r="I117" s="60">
        <v>24051</v>
      </c>
      <c r="J117" s="64" t="s">
        <v>29</v>
      </c>
    </row>
    <row r="118" spans="1:10" x14ac:dyDescent="0.25">
      <c r="A118" s="61">
        <v>1112</v>
      </c>
      <c r="B118" s="62" t="s">
        <v>219</v>
      </c>
      <c r="C118" s="32" t="s">
        <v>220</v>
      </c>
      <c r="D118" s="32" t="s">
        <v>521</v>
      </c>
      <c r="E118" s="35" t="s">
        <v>18</v>
      </c>
      <c r="F118" s="32" t="s">
        <v>39</v>
      </c>
      <c r="G118" s="59">
        <v>65700</v>
      </c>
      <c r="H118" s="60">
        <v>34302</v>
      </c>
      <c r="I118" s="60">
        <v>24899</v>
      </c>
      <c r="J118" s="64" t="s">
        <v>20</v>
      </c>
    </row>
    <row r="119" spans="1:10" x14ac:dyDescent="0.25">
      <c r="A119" s="61">
        <v>1113</v>
      </c>
      <c r="B119" s="62" t="s">
        <v>15</v>
      </c>
      <c r="C119" s="32" t="s">
        <v>221</v>
      </c>
      <c r="D119" s="32" t="s">
        <v>521</v>
      </c>
      <c r="E119" s="35" t="s">
        <v>27</v>
      </c>
      <c r="F119" s="32" t="s">
        <v>19</v>
      </c>
      <c r="G119" s="59">
        <v>69100</v>
      </c>
      <c r="H119" s="60">
        <v>39351</v>
      </c>
      <c r="I119" s="60">
        <v>24820</v>
      </c>
      <c r="J119" s="64" t="s">
        <v>20</v>
      </c>
    </row>
    <row r="120" spans="1:10" x14ac:dyDescent="0.25">
      <c r="A120" s="61">
        <v>1114</v>
      </c>
      <c r="B120" s="62" t="s">
        <v>222</v>
      </c>
      <c r="C120" s="32" t="s">
        <v>221</v>
      </c>
      <c r="D120" s="32" t="s">
        <v>26</v>
      </c>
      <c r="E120" s="35" t="s">
        <v>18</v>
      </c>
      <c r="F120" s="32" t="s">
        <v>42</v>
      </c>
      <c r="G120" s="59">
        <v>88900</v>
      </c>
      <c r="H120" s="60">
        <v>37929</v>
      </c>
      <c r="I120" s="60">
        <v>25786</v>
      </c>
      <c r="J120" s="64" t="s">
        <v>29</v>
      </c>
    </row>
    <row r="121" spans="1:10" x14ac:dyDescent="0.25">
      <c r="A121" s="61">
        <v>1115</v>
      </c>
      <c r="B121" s="62" t="s">
        <v>223</v>
      </c>
      <c r="C121" s="32" t="s">
        <v>224</v>
      </c>
      <c r="D121" s="32" t="s">
        <v>33</v>
      </c>
      <c r="E121" s="35" t="s">
        <v>36</v>
      </c>
      <c r="F121" s="32" t="s">
        <v>28</v>
      </c>
      <c r="G121" s="59">
        <v>64200</v>
      </c>
      <c r="H121" s="60">
        <v>35651</v>
      </c>
      <c r="I121" s="60">
        <v>24253</v>
      </c>
      <c r="J121" s="64" t="s">
        <v>20</v>
      </c>
    </row>
    <row r="122" spans="1:10" x14ac:dyDescent="0.25">
      <c r="A122" s="61">
        <v>1116</v>
      </c>
      <c r="B122" s="62" t="s">
        <v>225</v>
      </c>
      <c r="C122" s="32" t="s">
        <v>226</v>
      </c>
      <c r="D122" s="32" t="s">
        <v>521</v>
      </c>
      <c r="E122" s="35" t="s">
        <v>23</v>
      </c>
      <c r="F122" s="32" t="s">
        <v>39</v>
      </c>
      <c r="G122" s="59">
        <v>49100</v>
      </c>
      <c r="H122" s="60">
        <v>27930</v>
      </c>
      <c r="I122" s="60">
        <v>16191</v>
      </c>
      <c r="J122" s="64" t="s">
        <v>29</v>
      </c>
    </row>
    <row r="123" spans="1:10" x14ac:dyDescent="0.25">
      <c r="A123" s="61">
        <v>1117</v>
      </c>
      <c r="B123" s="62" t="s">
        <v>30</v>
      </c>
      <c r="C123" s="32" t="s">
        <v>227</v>
      </c>
      <c r="D123" s="32" t="s">
        <v>17</v>
      </c>
      <c r="E123" s="35" t="s">
        <v>27</v>
      </c>
      <c r="F123" s="32" t="s">
        <v>42</v>
      </c>
      <c r="G123" s="59">
        <v>54100</v>
      </c>
      <c r="H123" s="60">
        <v>31018</v>
      </c>
      <c r="I123" s="60">
        <v>23215</v>
      </c>
      <c r="J123" s="64" t="s">
        <v>20</v>
      </c>
    </row>
    <row r="124" spans="1:10" x14ac:dyDescent="0.25">
      <c r="A124" s="61">
        <v>1118</v>
      </c>
      <c r="B124" s="62" t="s">
        <v>111</v>
      </c>
      <c r="C124" s="32" t="s">
        <v>228</v>
      </c>
      <c r="D124" s="32" t="s">
        <v>17</v>
      </c>
      <c r="E124" s="35" t="s">
        <v>18</v>
      </c>
      <c r="F124" s="32" t="s">
        <v>19</v>
      </c>
      <c r="G124" s="59">
        <v>76600</v>
      </c>
      <c r="H124" s="60">
        <v>39084</v>
      </c>
      <c r="I124" s="60">
        <v>29352</v>
      </c>
      <c r="J124" s="64" t="s">
        <v>20</v>
      </c>
    </row>
    <row r="125" spans="1:10" x14ac:dyDescent="0.25">
      <c r="A125" s="61">
        <v>1119</v>
      </c>
      <c r="B125" s="62" t="s">
        <v>229</v>
      </c>
      <c r="C125" s="32" t="s">
        <v>84</v>
      </c>
      <c r="D125" s="32" t="s">
        <v>26</v>
      </c>
      <c r="E125" s="35" t="s">
        <v>18</v>
      </c>
      <c r="F125" s="32" t="s">
        <v>39</v>
      </c>
      <c r="G125" s="59">
        <v>36100</v>
      </c>
      <c r="H125" s="60">
        <v>31104</v>
      </c>
      <c r="I125" s="60">
        <v>24010</v>
      </c>
      <c r="J125" s="64" t="s">
        <v>29</v>
      </c>
    </row>
    <row r="126" spans="1:10" x14ac:dyDescent="0.25">
      <c r="A126" s="61">
        <v>1120</v>
      </c>
      <c r="B126" s="62" t="s">
        <v>164</v>
      </c>
      <c r="C126" s="32" t="s">
        <v>230</v>
      </c>
      <c r="D126" s="32" t="s">
        <v>26</v>
      </c>
      <c r="E126" s="35" t="s">
        <v>27</v>
      </c>
      <c r="F126" s="32" t="s">
        <v>39</v>
      </c>
      <c r="G126" s="59">
        <v>40800</v>
      </c>
      <c r="H126" s="60">
        <v>31728</v>
      </c>
      <c r="I126" s="60">
        <v>24051</v>
      </c>
      <c r="J126" s="64" t="s">
        <v>29</v>
      </c>
    </row>
    <row r="127" spans="1:10" x14ac:dyDescent="0.25">
      <c r="A127" s="61">
        <v>1121</v>
      </c>
      <c r="B127" s="62" t="s">
        <v>231</v>
      </c>
      <c r="C127" s="32" t="s">
        <v>232</v>
      </c>
      <c r="D127" s="32" t="s">
        <v>17</v>
      </c>
      <c r="E127" s="35" t="s">
        <v>36</v>
      </c>
      <c r="F127" s="32" t="s">
        <v>19</v>
      </c>
      <c r="G127" s="59">
        <v>82900</v>
      </c>
      <c r="H127" s="60">
        <v>31895</v>
      </c>
      <c r="I127" s="60">
        <v>24118</v>
      </c>
      <c r="J127" s="64" t="s">
        <v>29</v>
      </c>
    </row>
    <row r="128" spans="1:10" x14ac:dyDescent="0.25">
      <c r="A128" s="61">
        <v>1122</v>
      </c>
      <c r="B128" s="62" t="s">
        <v>233</v>
      </c>
      <c r="C128" s="32" t="s">
        <v>234</v>
      </c>
      <c r="D128" s="65" t="s">
        <v>17</v>
      </c>
      <c r="E128" s="35" t="s">
        <v>36</v>
      </c>
      <c r="F128" s="32" t="s">
        <v>42</v>
      </c>
      <c r="G128" s="59">
        <v>87600</v>
      </c>
      <c r="H128" s="60">
        <v>33096</v>
      </c>
      <c r="I128" s="60">
        <v>24211</v>
      </c>
      <c r="J128" s="64" t="s">
        <v>29</v>
      </c>
    </row>
    <row r="129" spans="1:10" x14ac:dyDescent="0.25">
      <c r="A129" s="61">
        <v>1123</v>
      </c>
      <c r="B129" s="62" t="s">
        <v>235</v>
      </c>
      <c r="C129" s="32" t="s">
        <v>236</v>
      </c>
      <c r="D129" s="65" t="s">
        <v>17</v>
      </c>
      <c r="E129" s="35" t="s">
        <v>18</v>
      </c>
      <c r="F129" s="32" t="s">
        <v>28</v>
      </c>
      <c r="G129" s="59">
        <v>44800</v>
      </c>
      <c r="H129" s="60">
        <v>31806</v>
      </c>
      <c r="I129" s="60">
        <v>23010</v>
      </c>
      <c r="J129" s="64" t="s">
        <v>20</v>
      </c>
    </row>
    <row r="130" spans="1:10" x14ac:dyDescent="0.25">
      <c r="A130" s="61">
        <v>1124</v>
      </c>
      <c r="B130" s="62" t="s">
        <v>237</v>
      </c>
      <c r="C130" s="32" t="s">
        <v>238</v>
      </c>
      <c r="D130" s="69" t="s">
        <v>17</v>
      </c>
      <c r="E130" s="35" t="s">
        <v>23</v>
      </c>
      <c r="F130" s="32" t="s">
        <v>39</v>
      </c>
      <c r="G130" s="59">
        <v>45500</v>
      </c>
      <c r="H130" s="60">
        <v>33657</v>
      </c>
      <c r="I130" s="60">
        <v>23922</v>
      </c>
      <c r="J130" s="64" t="s">
        <v>29</v>
      </c>
    </row>
    <row r="131" spans="1:10" x14ac:dyDescent="0.25">
      <c r="A131" s="61">
        <v>1125</v>
      </c>
      <c r="B131" s="62" t="s">
        <v>239</v>
      </c>
      <c r="C131" s="32" t="s">
        <v>240</v>
      </c>
      <c r="D131" s="32" t="s">
        <v>17</v>
      </c>
      <c r="E131" s="35" t="s">
        <v>18</v>
      </c>
      <c r="F131" s="32" t="s">
        <v>19</v>
      </c>
      <c r="G131" s="59">
        <v>51500</v>
      </c>
      <c r="H131" s="60">
        <v>32908</v>
      </c>
      <c r="I131" s="60">
        <v>25024</v>
      </c>
      <c r="J131" s="64" t="s">
        <v>20</v>
      </c>
    </row>
    <row r="132" spans="1:10" x14ac:dyDescent="0.25">
      <c r="A132" s="61">
        <v>1126</v>
      </c>
      <c r="B132" s="62" t="s">
        <v>117</v>
      </c>
      <c r="C132" s="32" t="s">
        <v>240</v>
      </c>
      <c r="D132" s="65" t="s">
        <v>17</v>
      </c>
      <c r="E132" s="35" t="s">
        <v>36</v>
      </c>
      <c r="F132" s="32" t="s">
        <v>42</v>
      </c>
      <c r="G132" s="59">
        <v>39400</v>
      </c>
      <c r="H132" s="60">
        <v>38738</v>
      </c>
      <c r="I132" s="60">
        <v>24708</v>
      </c>
      <c r="J132" s="64" t="s">
        <v>29</v>
      </c>
    </row>
    <row r="133" spans="1:10" x14ac:dyDescent="0.25">
      <c r="A133" s="61">
        <v>1127</v>
      </c>
      <c r="B133" s="62" t="s">
        <v>48</v>
      </c>
      <c r="C133" s="32" t="s">
        <v>80</v>
      </c>
      <c r="D133" s="32" t="s">
        <v>33</v>
      </c>
      <c r="E133" s="35" t="s">
        <v>23</v>
      </c>
      <c r="F133" s="32" t="s">
        <v>28</v>
      </c>
      <c r="G133" s="59">
        <v>85600</v>
      </c>
      <c r="H133" s="60">
        <v>34199</v>
      </c>
      <c r="I133" s="60">
        <v>18789</v>
      </c>
      <c r="J133" s="64" t="s">
        <v>29</v>
      </c>
    </row>
    <row r="134" spans="1:10" x14ac:dyDescent="0.25">
      <c r="A134" s="61">
        <v>1128</v>
      </c>
      <c r="B134" s="62" t="s">
        <v>241</v>
      </c>
      <c r="C134" s="32" t="s">
        <v>242</v>
      </c>
      <c r="D134" s="69" t="s">
        <v>26</v>
      </c>
      <c r="E134" s="35" t="s">
        <v>27</v>
      </c>
      <c r="F134" s="32" t="s">
        <v>19</v>
      </c>
      <c r="G134" s="59">
        <v>51200</v>
      </c>
      <c r="H134" s="60">
        <v>36549</v>
      </c>
      <c r="I134" s="60">
        <v>24083</v>
      </c>
      <c r="J134" s="64" t="s">
        <v>20</v>
      </c>
    </row>
    <row r="135" spans="1:10" x14ac:dyDescent="0.25">
      <c r="A135" s="61">
        <v>1129</v>
      </c>
      <c r="B135" s="62" t="s">
        <v>30</v>
      </c>
      <c r="C135" s="32" t="s">
        <v>243</v>
      </c>
      <c r="D135" s="65" t="s">
        <v>521</v>
      </c>
      <c r="E135" s="35" t="s">
        <v>18</v>
      </c>
      <c r="F135" s="32" t="s">
        <v>28</v>
      </c>
      <c r="G135" s="59">
        <v>77500</v>
      </c>
      <c r="H135" s="60">
        <v>33378</v>
      </c>
      <c r="I135" s="60">
        <v>25150</v>
      </c>
      <c r="J135" s="64" t="s">
        <v>20</v>
      </c>
    </row>
    <row r="136" spans="1:10" x14ac:dyDescent="0.25">
      <c r="A136" s="61">
        <v>1130</v>
      </c>
      <c r="B136" s="62" t="s">
        <v>244</v>
      </c>
      <c r="C136" s="32" t="s">
        <v>245</v>
      </c>
      <c r="D136" s="32" t="s">
        <v>17</v>
      </c>
      <c r="E136" s="35" t="s">
        <v>18</v>
      </c>
      <c r="F136" s="32" t="s">
        <v>19</v>
      </c>
      <c r="G136" s="59">
        <v>82300</v>
      </c>
      <c r="H136" s="60">
        <v>35664</v>
      </c>
      <c r="I136" s="60">
        <v>24823</v>
      </c>
      <c r="J136" s="64" t="s">
        <v>29</v>
      </c>
    </row>
    <row r="137" spans="1:10" x14ac:dyDescent="0.25">
      <c r="A137" s="61">
        <v>1131</v>
      </c>
      <c r="B137" s="62" t="s">
        <v>246</v>
      </c>
      <c r="C137" s="32" t="s">
        <v>247</v>
      </c>
      <c r="D137" s="32" t="s">
        <v>521</v>
      </c>
      <c r="E137" s="35" t="s">
        <v>18</v>
      </c>
      <c r="F137" s="32" t="s">
        <v>42</v>
      </c>
      <c r="G137" s="59">
        <v>57600</v>
      </c>
      <c r="H137" s="60">
        <v>31178</v>
      </c>
      <c r="I137" s="60">
        <v>23926</v>
      </c>
      <c r="J137" s="64" t="s">
        <v>20</v>
      </c>
    </row>
    <row r="138" spans="1:10" x14ac:dyDescent="0.25">
      <c r="A138" s="61">
        <v>1132</v>
      </c>
      <c r="B138" s="62" t="s">
        <v>3</v>
      </c>
      <c r="C138" s="32" t="s">
        <v>248</v>
      </c>
      <c r="D138" s="32" t="s">
        <v>33</v>
      </c>
      <c r="E138" s="35" t="s">
        <v>18</v>
      </c>
      <c r="F138" s="32" t="s">
        <v>19</v>
      </c>
      <c r="G138" s="59">
        <v>41300</v>
      </c>
      <c r="H138" s="60">
        <v>37994</v>
      </c>
      <c r="I138" s="60">
        <v>25874</v>
      </c>
      <c r="J138" s="64" t="s">
        <v>20</v>
      </c>
    </row>
    <row r="139" spans="1:10" x14ac:dyDescent="0.25">
      <c r="A139" s="61">
        <v>1133</v>
      </c>
      <c r="B139" s="62" t="s">
        <v>249</v>
      </c>
      <c r="C139" s="32" t="s">
        <v>250</v>
      </c>
      <c r="D139" s="32" t="s">
        <v>26</v>
      </c>
      <c r="E139" s="35" t="s">
        <v>18</v>
      </c>
      <c r="F139" s="32" t="s">
        <v>42</v>
      </c>
      <c r="G139" s="59">
        <v>38400</v>
      </c>
      <c r="H139" s="60">
        <v>36016</v>
      </c>
      <c r="I139" s="60">
        <v>26404</v>
      </c>
      <c r="J139" s="64" t="s">
        <v>20</v>
      </c>
    </row>
    <row r="140" spans="1:10" x14ac:dyDescent="0.25">
      <c r="A140" s="61">
        <v>1134</v>
      </c>
      <c r="B140" s="62" t="s">
        <v>48</v>
      </c>
      <c r="C140" s="32" t="s">
        <v>251</v>
      </c>
      <c r="D140" s="65" t="s">
        <v>521</v>
      </c>
      <c r="E140" s="35" t="s">
        <v>18</v>
      </c>
      <c r="F140" s="32" t="s">
        <v>19</v>
      </c>
      <c r="G140" s="59">
        <v>45100</v>
      </c>
      <c r="H140" s="60">
        <v>32257</v>
      </c>
      <c r="I140" s="60">
        <v>24653</v>
      </c>
      <c r="J140" s="64" t="s">
        <v>29</v>
      </c>
    </row>
    <row r="141" spans="1:10" x14ac:dyDescent="0.25">
      <c r="A141" s="61">
        <v>1135</v>
      </c>
      <c r="B141" s="62" t="s">
        <v>252</v>
      </c>
      <c r="C141" s="32" t="s">
        <v>253</v>
      </c>
      <c r="D141" s="65" t="s">
        <v>521</v>
      </c>
      <c r="E141" s="35" t="s">
        <v>36</v>
      </c>
      <c r="F141" s="32" t="s">
        <v>39</v>
      </c>
      <c r="G141" s="59">
        <v>76800</v>
      </c>
      <c r="H141" s="60">
        <v>37635</v>
      </c>
      <c r="I141" s="60">
        <v>25006</v>
      </c>
      <c r="J141" s="64" t="s">
        <v>29</v>
      </c>
    </row>
    <row r="142" spans="1:10" x14ac:dyDescent="0.25">
      <c r="A142" s="61">
        <v>1136</v>
      </c>
      <c r="B142" s="62" t="s">
        <v>241</v>
      </c>
      <c r="C142" s="32" t="s">
        <v>254</v>
      </c>
      <c r="D142" s="32" t="s">
        <v>17</v>
      </c>
      <c r="E142" s="35" t="s">
        <v>27</v>
      </c>
      <c r="F142" s="32" t="s">
        <v>28</v>
      </c>
      <c r="G142" s="59">
        <v>69700</v>
      </c>
      <c r="H142" s="60">
        <v>31559</v>
      </c>
      <c r="I142" s="60">
        <v>24568</v>
      </c>
      <c r="J142" s="64" t="s">
        <v>20</v>
      </c>
    </row>
    <row r="143" spans="1:10" x14ac:dyDescent="0.25">
      <c r="A143" s="61">
        <v>1137</v>
      </c>
      <c r="B143" s="62" t="s">
        <v>255</v>
      </c>
      <c r="C143" s="32" t="s">
        <v>256</v>
      </c>
      <c r="D143" s="65" t="s">
        <v>17</v>
      </c>
      <c r="E143" s="35" t="s">
        <v>36</v>
      </c>
      <c r="F143" s="32" t="s">
        <v>19</v>
      </c>
      <c r="G143" s="59">
        <v>57600</v>
      </c>
      <c r="H143" s="60">
        <v>38112</v>
      </c>
      <c r="I143" s="60">
        <v>26572</v>
      </c>
      <c r="J143" s="64" t="s">
        <v>20</v>
      </c>
    </row>
    <row r="144" spans="1:10" x14ac:dyDescent="0.25">
      <c r="A144" s="61">
        <v>1138</v>
      </c>
      <c r="B144" s="62" t="s">
        <v>257</v>
      </c>
      <c r="C144" s="32" t="s">
        <v>258</v>
      </c>
      <c r="D144" s="32" t="s">
        <v>33</v>
      </c>
      <c r="E144" s="35" t="s">
        <v>36</v>
      </c>
      <c r="F144" s="32" t="s">
        <v>39</v>
      </c>
      <c r="G144" s="59">
        <v>85900</v>
      </c>
      <c r="H144" s="60">
        <v>33723</v>
      </c>
      <c r="I144" s="60">
        <v>24592</v>
      </c>
      <c r="J144" s="64" t="s">
        <v>20</v>
      </c>
    </row>
    <row r="145" spans="1:10" x14ac:dyDescent="0.25">
      <c r="A145" s="61">
        <v>1139</v>
      </c>
      <c r="B145" s="62" t="s">
        <v>48</v>
      </c>
      <c r="C145" s="32" t="s">
        <v>259</v>
      </c>
      <c r="D145" s="32" t="s">
        <v>521</v>
      </c>
      <c r="E145" s="35" t="s">
        <v>23</v>
      </c>
      <c r="F145" s="32" t="s">
        <v>28</v>
      </c>
      <c r="G145" s="59">
        <v>92100</v>
      </c>
      <c r="H145" s="60">
        <v>34256</v>
      </c>
      <c r="I145" s="60">
        <v>26428</v>
      </c>
      <c r="J145" s="64" t="s">
        <v>29</v>
      </c>
    </row>
    <row r="146" spans="1:10" x14ac:dyDescent="0.25">
      <c r="A146" s="61">
        <v>1140</v>
      </c>
      <c r="B146" s="62" t="s">
        <v>260</v>
      </c>
      <c r="C146" s="32" t="s">
        <v>261</v>
      </c>
      <c r="D146" s="32" t="s">
        <v>26</v>
      </c>
      <c r="E146" s="35" t="s">
        <v>18</v>
      </c>
      <c r="F146" s="32" t="s">
        <v>39</v>
      </c>
      <c r="G146" s="59">
        <v>69400</v>
      </c>
      <c r="H146" s="60">
        <v>36908</v>
      </c>
      <c r="I146" s="60">
        <v>24555</v>
      </c>
      <c r="J146" s="64" t="s">
        <v>20</v>
      </c>
    </row>
    <row r="147" spans="1:10" x14ac:dyDescent="0.25">
      <c r="A147" s="61">
        <v>1141</v>
      </c>
      <c r="B147" s="62" t="s">
        <v>111</v>
      </c>
      <c r="C147" s="32" t="s">
        <v>262</v>
      </c>
      <c r="D147" s="32" t="s">
        <v>17</v>
      </c>
      <c r="E147" s="35" t="s">
        <v>23</v>
      </c>
      <c r="F147" s="32" t="s">
        <v>39</v>
      </c>
      <c r="G147" s="59">
        <v>75400</v>
      </c>
      <c r="H147" s="60">
        <v>38169</v>
      </c>
      <c r="I147" s="60">
        <v>27052</v>
      </c>
      <c r="J147" s="64" t="s">
        <v>20</v>
      </c>
    </row>
    <row r="148" spans="1:10" x14ac:dyDescent="0.25">
      <c r="A148" s="61">
        <v>1142</v>
      </c>
      <c r="B148" s="62" t="s">
        <v>263</v>
      </c>
      <c r="C148" s="32" t="s">
        <v>264</v>
      </c>
      <c r="D148" s="69" t="s">
        <v>521</v>
      </c>
      <c r="E148" s="35" t="s">
        <v>36</v>
      </c>
      <c r="F148" s="32" t="s">
        <v>19</v>
      </c>
      <c r="G148" s="59">
        <v>80400</v>
      </c>
      <c r="H148" s="60">
        <v>36513</v>
      </c>
      <c r="I148" s="60">
        <v>26541</v>
      </c>
      <c r="J148" s="64" t="s">
        <v>29</v>
      </c>
    </row>
    <row r="149" spans="1:10" x14ac:dyDescent="0.25">
      <c r="A149" s="61">
        <v>1143</v>
      </c>
      <c r="B149" s="62" t="s">
        <v>265</v>
      </c>
      <c r="C149" s="32" t="s">
        <v>266</v>
      </c>
      <c r="D149" s="32" t="s">
        <v>33</v>
      </c>
      <c r="E149" s="35" t="s">
        <v>36</v>
      </c>
      <c r="F149" s="32" t="s">
        <v>42</v>
      </c>
      <c r="G149" s="59">
        <v>45100</v>
      </c>
      <c r="H149" s="60">
        <v>32948</v>
      </c>
      <c r="I149" s="60">
        <v>25342</v>
      </c>
      <c r="J149" s="64" t="s">
        <v>29</v>
      </c>
    </row>
    <row r="150" spans="1:10" x14ac:dyDescent="0.25">
      <c r="A150" s="61">
        <v>1144</v>
      </c>
      <c r="B150" s="62" t="s">
        <v>267</v>
      </c>
      <c r="C150" s="32" t="s">
        <v>268</v>
      </c>
      <c r="D150" s="32" t="s">
        <v>17</v>
      </c>
      <c r="E150" s="35" t="s">
        <v>23</v>
      </c>
      <c r="F150" s="32" t="s">
        <v>28</v>
      </c>
      <c r="G150" s="59">
        <v>56800</v>
      </c>
      <c r="H150" s="60">
        <v>38910</v>
      </c>
      <c r="I150" s="60">
        <v>25762</v>
      </c>
      <c r="J150" s="64" t="s">
        <v>29</v>
      </c>
    </row>
    <row r="151" spans="1:10" x14ac:dyDescent="0.25">
      <c r="A151" s="61">
        <v>1145</v>
      </c>
      <c r="B151" s="62" t="s">
        <v>63</v>
      </c>
      <c r="C151" s="32" t="s">
        <v>178</v>
      </c>
      <c r="D151" s="65" t="s">
        <v>26</v>
      </c>
      <c r="E151" s="35" t="s">
        <v>18</v>
      </c>
      <c r="F151" s="32" t="s">
        <v>28</v>
      </c>
      <c r="G151" s="59">
        <v>97200</v>
      </c>
      <c r="H151" s="60">
        <v>37640</v>
      </c>
      <c r="I151" s="60">
        <v>25078</v>
      </c>
      <c r="J151" s="64" t="s">
        <v>20</v>
      </c>
    </row>
    <row r="152" spans="1:10" x14ac:dyDescent="0.25">
      <c r="A152" s="61">
        <v>1146</v>
      </c>
      <c r="B152" s="62" t="s">
        <v>2</v>
      </c>
      <c r="C152" s="32" t="s">
        <v>269</v>
      </c>
      <c r="D152" s="65" t="s">
        <v>521</v>
      </c>
      <c r="E152" s="35" t="s">
        <v>23</v>
      </c>
      <c r="F152" s="32" t="s">
        <v>42</v>
      </c>
      <c r="G152" s="59">
        <v>90900</v>
      </c>
      <c r="H152" s="60">
        <v>36891</v>
      </c>
      <c r="I152" s="60">
        <v>25068</v>
      </c>
      <c r="J152" s="64" t="s">
        <v>20</v>
      </c>
    </row>
    <row r="153" spans="1:10" x14ac:dyDescent="0.25">
      <c r="A153" s="61">
        <v>1147</v>
      </c>
      <c r="B153" s="62" t="s">
        <v>161</v>
      </c>
      <c r="C153" s="32" t="s">
        <v>270</v>
      </c>
      <c r="D153" s="69" t="s">
        <v>17</v>
      </c>
      <c r="E153" s="35" t="s">
        <v>27</v>
      </c>
      <c r="F153" s="32" t="s">
        <v>19</v>
      </c>
      <c r="G153" s="59">
        <v>88200</v>
      </c>
      <c r="H153" s="60">
        <v>34498</v>
      </c>
      <c r="I153" s="60">
        <v>26448</v>
      </c>
      <c r="J153" s="64" t="s">
        <v>29</v>
      </c>
    </row>
    <row r="154" spans="1:10" x14ac:dyDescent="0.25">
      <c r="A154" s="61">
        <v>1148</v>
      </c>
      <c r="B154" s="62" t="s">
        <v>271</v>
      </c>
      <c r="C154" s="32" t="s">
        <v>272</v>
      </c>
      <c r="D154" s="32" t="s">
        <v>33</v>
      </c>
      <c r="E154" s="35" t="s">
        <v>18</v>
      </c>
      <c r="F154" s="32" t="s">
        <v>39</v>
      </c>
      <c r="G154" s="59">
        <v>41800</v>
      </c>
      <c r="H154" s="60">
        <v>38381</v>
      </c>
      <c r="I154" s="60">
        <v>26608</v>
      </c>
      <c r="J154" s="64" t="s">
        <v>20</v>
      </c>
    </row>
    <row r="155" spans="1:10" x14ac:dyDescent="0.25">
      <c r="A155" s="61">
        <v>1149</v>
      </c>
      <c r="B155" s="62" t="s">
        <v>273</v>
      </c>
      <c r="C155" s="32" t="s">
        <v>274</v>
      </c>
      <c r="D155" s="65" t="s">
        <v>26</v>
      </c>
      <c r="E155" s="35" t="s">
        <v>18</v>
      </c>
      <c r="F155" s="32" t="s">
        <v>42</v>
      </c>
      <c r="G155" s="59">
        <v>98800</v>
      </c>
      <c r="H155" s="60">
        <v>33501</v>
      </c>
      <c r="I155" s="60">
        <v>23750</v>
      </c>
      <c r="J155" s="64" t="s">
        <v>29</v>
      </c>
    </row>
    <row r="156" spans="1:10" x14ac:dyDescent="0.25">
      <c r="A156" s="61">
        <v>1150</v>
      </c>
      <c r="B156" s="62" t="s">
        <v>275</v>
      </c>
      <c r="C156" s="32" t="s">
        <v>276</v>
      </c>
      <c r="D156" s="32" t="s">
        <v>17</v>
      </c>
      <c r="E156" s="35" t="s">
        <v>23</v>
      </c>
      <c r="F156" s="32" t="s">
        <v>42</v>
      </c>
      <c r="G156" s="59">
        <v>76000</v>
      </c>
      <c r="H156" s="60">
        <v>36967</v>
      </c>
      <c r="I156" s="60">
        <v>23671</v>
      </c>
      <c r="J156" s="64" t="s">
        <v>29</v>
      </c>
    </row>
    <row r="157" spans="1:10" x14ac:dyDescent="0.25">
      <c r="A157" s="61">
        <v>1151</v>
      </c>
      <c r="B157" s="62" t="s">
        <v>211</v>
      </c>
      <c r="C157" s="32" t="s">
        <v>163</v>
      </c>
      <c r="D157" s="32" t="s">
        <v>17</v>
      </c>
      <c r="E157" s="35" t="s">
        <v>18</v>
      </c>
      <c r="F157" s="32" t="s">
        <v>39</v>
      </c>
      <c r="G157" s="59">
        <v>56800</v>
      </c>
      <c r="H157" s="60">
        <v>32632</v>
      </c>
      <c r="I157" s="60">
        <v>23925</v>
      </c>
      <c r="J157" s="64" t="s">
        <v>20</v>
      </c>
    </row>
    <row r="158" spans="1:10" x14ac:dyDescent="0.25">
      <c r="A158" s="61">
        <v>1152</v>
      </c>
      <c r="B158" s="62" t="s">
        <v>4</v>
      </c>
      <c r="C158" s="32" t="s">
        <v>277</v>
      </c>
      <c r="D158" s="32" t="s">
        <v>17</v>
      </c>
      <c r="E158" s="35" t="s">
        <v>23</v>
      </c>
      <c r="F158" s="32" t="s">
        <v>42</v>
      </c>
      <c r="G158" s="59">
        <v>39700</v>
      </c>
      <c r="H158" s="60">
        <v>33123</v>
      </c>
      <c r="I158" s="60">
        <v>26133</v>
      </c>
      <c r="J158" s="64" t="s">
        <v>29</v>
      </c>
    </row>
    <row r="159" spans="1:10" x14ac:dyDescent="0.25">
      <c r="A159" s="61">
        <v>1153</v>
      </c>
      <c r="B159" s="62" t="s">
        <v>63</v>
      </c>
      <c r="C159" s="32" t="s">
        <v>278</v>
      </c>
      <c r="D159" s="32" t="s">
        <v>33</v>
      </c>
      <c r="E159" s="35" t="s">
        <v>36</v>
      </c>
      <c r="F159" s="32" t="s">
        <v>39</v>
      </c>
      <c r="G159" s="59">
        <v>37000</v>
      </c>
      <c r="H159" s="60">
        <v>35984</v>
      </c>
      <c r="I159" s="60">
        <v>24311</v>
      </c>
      <c r="J159" s="64" t="s">
        <v>20</v>
      </c>
    </row>
    <row r="160" spans="1:10" x14ac:dyDescent="0.25">
      <c r="A160" s="61">
        <v>1154</v>
      </c>
      <c r="B160" s="62" t="s">
        <v>52</v>
      </c>
      <c r="C160" s="32" t="s">
        <v>279</v>
      </c>
      <c r="D160" s="65" t="s">
        <v>26</v>
      </c>
      <c r="E160" s="35" t="s">
        <v>27</v>
      </c>
      <c r="F160" s="32" t="s">
        <v>42</v>
      </c>
      <c r="G160" s="59">
        <v>75900</v>
      </c>
      <c r="H160" s="60">
        <v>34174</v>
      </c>
      <c r="I160" s="60">
        <v>22001</v>
      </c>
      <c r="J160" s="64" t="s">
        <v>20</v>
      </c>
    </row>
    <row r="161" spans="1:10" x14ac:dyDescent="0.25">
      <c r="A161" s="61">
        <v>1155</v>
      </c>
      <c r="B161" s="62" t="s">
        <v>280</v>
      </c>
      <c r="C161" s="32" t="s">
        <v>281</v>
      </c>
      <c r="D161" s="32" t="s">
        <v>33</v>
      </c>
      <c r="E161" s="35" t="s">
        <v>36</v>
      </c>
      <c r="F161" s="32" t="s">
        <v>42</v>
      </c>
      <c r="G161" s="59">
        <v>61500</v>
      </c>
      <c r="H161" s="60">
        <v>39247</v>
      </c>
      <c r="I161" s="60">
        <v>25111</v>
      </c>
      <c r="J161" s="64" t="s">
        <v>29</v>
      </c>
    </row>
    <row r="162" spans="1:10" x14ac:dyDescent="0.25">
      <c r="A162" s="61">
        <v>1156</v>
      </c>
      <c r="B162" s="62" t="s">
        <v>282</v>
      </c>
      <c r="C162" s="32" t="s">
        <v>283</v>
      </c>
      <c r="D162" s="32" t="s">
        <v>521</v>
      </c>
      <c r="E162" s="35" t="s">
        <v>27</v>
      </c>
      <c r="F162" s="32" t="s">
        <v>39</v>
      </c>
      <c r="G162" s="59">
        <v>60300</v>
      </c>
      <c r="H162" s="60">
        <v>32850</v>
      </c>
      <c r="I162" s="60">
        <v>24601</v>
      </c>
      <c r="J162" s="64" t="s">
        <v>29</v>
      </c>
    </row>
    <row r="163" spans="1:10" x14ac:dyDescent="0.25">
      <c r="A163" s="61">
        <v>1157</v>
      </c>
      <c r="B163" s="62" t="s">
        <v>284</v>
      </c>
      <c r="C163" s="32" t="s">
        <v>285</v>
      </c>
      <c r="D163" s="32" t="s">
        <v>521</v>
      </c>
      <c r="E163" s="35" t="s">
        <v>23</v>
      </c>
      <c r="F163" s="32" t="s">
        <v>28</v>
      </c>
      <c r="G163" s="59">
        <v>76200</v>
      </c>
      <c r="H163" s="60">
        <v>33487</v>
      </c>
      <c r="I163" s="60">
        <v>24300</v>
      </c>
      <c r="J163" s="64" t="s">
        <v>29</v>
      </c>
    </row>
    <row r="164" spans="1:10" x14ac:dyDescent="0.25">
      <c r="A164" s="61">
        <v>1158</v>
      </c>
      <c r="B164" s="62" t="s">
        <v>286</v>
      </c>
      <c r="C164" s="32" t="s">
        <v>287</v>
      </c>
      <c r="D164" s="32" t="s">
        <v>33</v>
      </c>
      <c r="E164" s="35" t="s">
        <v>23</v>
      </c>
      <c r="F164" s="32" t="s">
        <v>42</v>
      </c>
      <c r="G164" s="59">
        <v>66800</v>
      </c>
      <c r="H164" s="60">
        <v>33545</v>
      </c>
      <c r="I164" s="60">
        <v>25138</v>
      </c>
      <c r="J164" s="64" t="s">
        <v>20</v>
      </c>
    </row>
    <row r="165" spans="1:10" x14ac:dyDescent="0.25">
      <c r="A165" s="61">
        <v>1159</v>
      </c>
      <c r="B165" s="62" t="s">
        <v>189</v>
      </c>
      <c r="C165" s="32" t="s">
        <v>288</v>
      </c>
      <c r="D165" s="32" t="s">
        <v>17</v>
      </c>
      <c r="E165" s="35" t="s">
        <v>18</v>
      </c>
      <c r="F165" s="32" t="s">
        <v>28</v>
      </c>
      <c r="G165" s="59">
        <v>92200</v>
      </c>
      <c r="H165" s="60">
        <v>37370</v>
      </c>
      <c r="I165" s="60">
        <v>25537</v>
      </c>
      <c r="J165" s="64" t="s">
        <v>20</v>
      </c>
    </row>
    <row r="166" spans="1:10" x14ac:dyDescent="0.25">
      <c r="A166" s="61">
        <v>1160</v>
      </c>
      <c r="B166" s="62" t="s">
        <v>289</v>
      </c>
      <c r="C166" s="32" t="s">
        <v>290</v>
      </c>
      <c r="D166" s="65" t="s">
        <v>26</v>
      </c>
      <c r="E166" s="35" t="s">
        <v>18</v>
      </c>
      <c r="F166" s="32" t="s">
        <v>39</v>
      </c>
      <c r="G166" s="59">
        <v>76300</v>
      </c>
      <c r="H166" s="60">
        <v>37274</v>
      </c>
      <c r="I166" s="60">
        <v>26511</v>
      </c>
      <c r="J166" s="64" t="s">
        <v>29</v>
      </c>
    </row>
    <row r="167" spans="1:10" x14ac:dyDescent="0.25">
      <c r="A167" s="61">
        <v>1161</v>
      </c>
      <c r="B167" s="62" t="s">
        <v>291</v>
      </c>
      <c r="C167" s="32" t="s">
        <v>292</v>
      </c>
      <c r="D167" s="32" t="s">
        <v>521</v>
      </c>
      <c r="E167" s="35" t="s">
        <v>18</v>
      </c>
      <c r="F167" s="32" t="s">
        <v>42</v>
      </c>
      <c r="G167" s="59">
        <v>76800</v>
      </c>
      <c r="H167" s="60">
        <v>38027</v>
      </c>
      <c r="I167" s="60">
        <v>23253</v>
      </c>
      <c r="J167" s="64" t="s">
        <v>20</v>
      </c>
    </row>
    <row r="168" spans="1:10" x14ac:dyDescent="0.25">
      <c r="A168" s="61">
        <v>1162</v>
      </c>
      <c r="B168" s="63" t="s">
        <v>1</v>
      </c>
      <c r="C168" s="32" t="s">
        <v>293</v>
      </c>
      <c r="D168" s="65" t="s">
        <v>26</v>
      </c>
      <c r="E168" s="35" t="s">
        <v>36</v>
      </c>
      <c r="F168" s="32" t="s">
        <v>28</v>
      </c>
      <c r="G168" s="59">
        <v>92100</v>
      </c>
      <c r="H168" s="60">
        <v>34708</v>
      </c>
      <c r="I168" s="60">
        <v>27599</v>
      </c>
      <c r="J168" s="34" t="s">
        <v>20</v>
      </c>
    </row>
    <row r="169" spans="1:10" x14ac:dyDescent="0.25">
      <c r="A169" s="61">
        <v>1163</v>
      </c>
      <c r="B169" s="32" t="s">
        <v>294</v>
      </c>
      <c r="C169" s="32" t="s">
        <v>295</v>
      </c>
      <c r="D169" s="65" t="s">
        <v>26</v>
      </c>
      <c r="E169" s="35" t="s">
        <v>18</v>
      </c>
      <c r="F169" s="32" t="s">
        <v>28</v>
      </c>
      <c r="G169" s="59">
        <v>35900</v>
      </c>
      <c r="H169" s="60">
        <v>34835</v>
      </c>
      <c r="I169" s="60">
        <v>22400</v>
      </c>
      <c r="J169" s="64" t="s">
        <v>20</v>
      </c>
    </row>
    <row r="170" spans="1:10" x14ac:dyDescent="0.25">
      <c r="A170" s="61">
        <v>1164</v>
      </c>
      <c r="B170" s="32" t="s">
        <v>296</v>
      </c>
      <c r="C170" s="32" t="s">
        <v>297</v>
      </c>
      <c r="D170" s="65" t="s">
        <v>26</v>
      </c>
      <c r="E170" s="35" t="s">
        <v>23</v>
      </c>
      <c r="F170" s="32" t="s">
        <v>28</v>
      </c>
      <c r="G170" s="59">
        <v>38700</v>
      </c>
      <c r="H170" s="60">
        <v>38371</v>
      </c>
      <c r="I170" s="60">
        <v>26156</v>
      </c>
      <c r="J170" s="64" t="s">
        <v>20</v>
      </c>
    </row>
    <row r="171" spans="1:10" x14ac:dyDescent="0.25">
      <c r="A171" s="61">
        <v>1165</v>
      </c>
      <c r="B171" s="32" t="s">
        <v>298</v>
      </c>
      <c r="C171" s="32" t="s">
        <v>204</v>
      </c>
      <c r="D171" s="32" t="s">
        <v>33</v>
      </c>
      <c r="E171" s="35" t="s">
        <v>18</v>
      </c>
      <c r="F171" s="32" t="s">
        <v>42</v>
      </c>
      <c r="G171" s="59">
        <v>53000</v>
      </c>
      <c r="H171" s="60">
        <v>37608</v>
      </c>
      <c r="I171" s="60">
        <v>25631</v>
      </c>
      <c r="J171" s="64" t="s">
        <v>20</v>
      </c>
    </row>
    <row r="172" spans="1:10" x14ac:dyDescent="0.25">
      <c r="A172" s="61">
        <v>1166</v>
      </c>
      <c r="B172" s="32" t="s">
        <v>299</v>
      </c>
      <c r="C172" s="32" t="s">
        <v>300</v>
      </c>
      <c r="D172" s="65" t="s">
        <v>26</v>
      </c>
      <c r="E172" s="35" t="s">
        <v>18</v>
      </c>
      <c r="F172" s="32" t="s">
        <v>28</v>
      </c>
      <c r="G172" s="59">
        <v>95000</v>
      </c>
      <c r="H172" s="60">
        <v>31254</v>
      </c>
      <c r="I172" s="60">
        <v>23880</v>
      </c>
      <c r="J172" s="64" t="s">
        <v>20</v>
      </c>
    </row>
    <row r="173" spans="1:10" x14ac:dyDescent="0.25">
      <c r="A173" s="61">
        <v>1167</v>
      </c>
      <c r="B173" s="32" t="s">
        <v>301</v>
      </c>
      <c r="C173" s="32" t="s">
        <v>302</v>
      </c>
      <c r="D173" s="32" t="s">
        <v>33</v>
      </c>
      <c r="E173" s="35" t="s">
        <v>18</v>
      </c>
      <c r="F173" s="32" t="s">
        <v>19</v>
      </c>
      <c r="G173" s="59">
        <v>43000</v>
      </c>
      <c r="H173" s="60">
        <v>34743</v>
      </c>
      <c r="I173" s="60">
        <v>22684</v>
      </c>
      <c r="J173" s="34" t="s">
        <v>20</v>
      </c>
    </row>
    <row r="174" spans="1:10" x14ac:dyDescent="0.25">
      <c r="A174" s="61">
        <v>1168</v>
      </c>
      <c r="B174" s="32" t="s">
        <v>303</v>
      </c>
      <c r="C174" s="32" t="s">
        <v>304</v>
      </c>
      <c r="D174" s="32" t="s">
        <v>26</v>
      </c>
      <c r="E174" s="35" t="s">
        <v>23</v>
      </c>
      <c r="F174" s="32" t="s">
        <v>42</v>
      </c>
      <c r="G174" s="59">
        <v>70700</v>
      </c>
      <c r="H174" s="60">
        <v>37188</v>
      </c>
      <c r="I174" s="60">
        <v>26854</v>
      </c>
      <c r="J174" s="64" t="s">
        <v>20</v>
      </c>
    </row>
    <row r="175" spans="1:10" x14ac:dyDescent="0.25">
      <c r="A175" s="61">
        <v>1169</v>
      </c>
      <c r="B175" s="32" t="s">
        <v>305</v>
      </c>
      <c r="C175" s="32" t="s">
        <v>306</v>
      </c>
      <c r="D175" s="32" t="s">
        <v>17</v>
      </c>
      <c r="E175" s="35" t="s">
        <v>18</v>
      </c>
      <c r="F175" s="32" t="s">
        <v>28</v>
      </c>
      <c r="G175" s="59">
        <v>64400</v>
      </c>
      <c r="H175" s="60">
        <v>33855</v>
      </c>
      <c r="I175" s="60">
        <v>25101</v>
      </c>
      <c r="J175" s="34" t="s">
        <v>20</v>
      </c>
    </row>
    <row r="176" spans="1:10" x14ac:dyDescent="0.25">
      <c r="A176" s="61">
        <v>1170</v>
      </c>
      <c r="B176" s="32" t="s">
        <v>307</v>
      </c>
      <c r="C176" s="32" t="s">
        <v>308</v>
      </c>
      <c r="D176" s="69" t="s">
        <v>26</v>
      </c>
      <c r="E176" s="35" t="s">
        <v>18</v>
      </c>
      <c r="F176" s="32" t="s">
        <v>19</v>
      </c>
      <c r="G176" s="59">
        <v>69800</v>
      </c>
      <c r="H176" s="60">
        <v>32047</v>
      </c>
      <c r="I176" s="60">
        <v>24392</v>
      </c>
      <c r="J176" s="64" t="s">
        <v>20</v>
      </c>
    </row>
    <row r="177" spans="1:10" x14ac:dyDescent="0.25">
      <c r="A177" s="61">
        <v>1171</v>
      </c>
      <c r="B177" s="32" t="s">
        <v>309</v>
      </c>
      <c r="C177" s="32" t="s">
        <v>310</v>
      </c>
      <c r="D177" s="32" t="s">
        <v>33</v>
      </c>
      <c r="E177" s="35" t="s">
        <v>18</v>
      </c>
      <c r="F177" s="32" t="s">
        <v>28</v>
      </c>
      <c r="G177" s="59">
        <v>75500</v>
      </c>
      <c r="H177" s="60">
        <v>37023</v>
      </c>
      <c r="I177" s="60">
        <v>26114</v>
      </c>
      <c r="J177" s="64" t="s">
        <v>20</v>
      </c>
    </row>
    <row r="178" spans="1:10" x14ac:dyDescent="0.25">
      <c r="A178" s="61">
        <v>1172</v>
      </c>
      <c r="B178" s="32" t="s">
        <v>311</v>
      </c>
      <c r="C178" s="32" t="s">
        <v>312</v>
      </c>
      <c r="D178" s="65" t="s">
        <v>17</v>
      </c>
      <c r="E178" s="35" t="s">
        <v>36</v>
      </c>
      <c r="F178" s="32" t="s">
        <v>42</v>
      </c>
      <c r="G178" s="59">
        <v>58800</v>
      </c>
      <c r="H178" s="60">
        <v>35744</v>
      </c>
      <c r="I178" s="60">
        <v>25995</v>
      </c>
      <c r="J178" s="34" t="s">
        <v>20</v>
      </c>
    </row>
    <row r="179" spans="1:10" x14ac:dyDescent="0.25">
      <c r="A179" s="61">
        <v>1173</v>
      </c>
      <c r="B179" s="32" t="s">
        <v>313</v>
      </c>
      <c r="C179" s="32" t="s">
        <v>314</v>
      </c>
      <c r="D179" s="32" t="s">
        <v>17</v>
      </c>
      <c r="E179" s="35" t="s">
        <v>36</v>
      </c>
      <c r="F179" s="32" t="s">
        <v>42</v>
      </c>
      <c r="G179" s="59">
        <v>35900</v>
      </c>
      <c r="H179" s="60">
        <v>37708</v>
      </c>
      <c r="I179" s="60">
        <v>24968</v>
      </c>
      <c r="J179" s="64" t="s">
        <v>20</v>
      </c>
    </row>
    <row r="180" spans="1:10" x14ac:dyDescent="0.25">
      <c r="A180" s="61">
        <v>1174</v>
      </c>
      <c r="B180" s="32" t="s">
        <v>315</v>
      </c>
      <c r="C180" s="32" t="s">
        <v>316</v>
      </c>
      <c r="D180" s="65" t="s">
        <v>26</v>
      </c>
      <c r="E180" s="35" t="s">
        <v>18</v>
      </c>
      <c r="F180" s="32" t="s">
        <v>42</v>
      </c>
      <c r="G180" s="59">
        <v>58100</v>
      </c>
      <c r="H180" s="60">
        <v>34219</v>
      </c>
      <c r="I180" s="60">
        <v>23249</v>
      </c>
      <c r="J180" s="34" t="s">
        <v>29</v>
      </c>
    </row>
    <row r="181" spans="1:10" x14ac:dyDescent="0.25">
      <c r="A181" s="61">
        <v>1175</v>
      </c>
      <c r="B181" s="32" t="s">
        <v>317</v>
      </c>
      <c r="C181" s="32" t="s">
        <v>125</v>
      </c>
      <c r="D181" s="32" t="s">
        <v>33</v>
      </c>
      <c r="E181" s="35" t="s">
        <v>23</v>
      </c>
      <c r="F181" s="63" t="s">
        <v>42</v>
      </c>
      <c r="G181" s="59">
        <v>54900</v>
      </c>
      <c r="H181" s="60">
        <v>37704</v>
      </c>
      <c r="I181" s="60">
        <v>23509</v>
      </c>
      <c r="J181" s="64" t="s">
        <v>29</v>
      </c>
    </row>
    <row r="182" spans="1:10" x14ac:dyDescent="0.25">
      <c r="A182" s="61">
        <v>1176</v>
      </c>
      <c r="B182" s="32" t="s">
        <v>318</v>
      </c>
      <c r="C182" s="32" t="s">
        <v>319</v>
      </c>
      <c r="D182" s="32" t="s">
        <v>33</v>
      </c>
      <c r="E182" s="35" t="s">
        <v>36</v>
      </c>
      <c r="F182" s="32" t="s">
        <v>42</v>
      </c>
      <c r="G182" s="59">
        <v>86300</v>
      </c>
      <c r="H182" s="60">
        <v>34852</v>
      </c>
      <c r="I182" s="60">
        <v>25237</v>
      </c>
      <c r="J182" s="64" t="s">
        <v>29</v>
      </c>
    </row>
    <row r="183" spans="1:10" x14ac:dyDescent="0.25">
      <c r="A183" s="61">
        <v>1177</v>
      </c>
      <c r="B183" s="32" t="s">
        <v>320</v>
      </c>
      <c r="C183" s="32" t="s">
        <v>321</v>
      </c>
      <c r="D183" s="65" t="s">
        <v>26</v>
      </c>
      <c r="E183" s="35" t="s">
        <v>23</v>
      </c>
      <c r="F183" s="32" t="s">
        <v>42</v>
      </c>
      <c r="G183" s="59">
        <v>74500</v>
      </c>
      <c r="H183" s="60">
        <v>33600</v>
      </c>
      <c r="I183" s="60">
        <v>23921</v>
      </c>
      <c r="J183" s="64" t="s">
        <v>20</v>
      </c>
    </row>
    <row r="184" spans="1:10" x14ac:dyDescent="0.25">
      <c r="A184" s="61">
        <v>1178</v>
      </c>
      <c r="B184" s="32" t="s">
        <v>322</v>
      </c>
      <c r="C184" s="32" t="s">
        <v>323</v>
      </c>
      <c r="D184" s="32" t="s">
        <v>26</v>
      </c>
      <c r="E184" s="35" t="s">
        <v>23</v>
      </c>
      <c r="F184" s="65" t="s">
        <v>39</v>
      </c>
      <c r="G184" s="59">
        <v>44000</v>
      </c>
      <c r="H184" s="60">
        <v>38406</v>
      </c>
      <c r="I184" s="60">
        <v>23718</v>
      </c>
      <c r="J184" s="64" t="s">
        <v>20</v>
      </c>
    </row>
    <row r="185" spans="1:10" x14ac:dyDescent="0.25">
      <c r="A185" s="61">
        <v>1179</v>
      </c>
      <c r="B185" s="32" t="s">
        <v>324</v>
      </c>
      <c r="C185" s="32" t="s">
        <v>325</v>
      </c>
      <c r="D185" s="65" t="s">
        <v>33</v>
      </c>
      <c r="E185" s="35" t="s">
        <v>36</v>
      </c>
      <c r="F185" s="32" t="s">
        <v>28</v>
      </c>
      <c r="G185" s="59">
        <v>52200</v>
      </c>
      <c r="H185" s="60">
        <v>38733</v>
      </c>
      <c r="I185" s="60">
        <v>26148</v>
      </c>
      <c r="J185" s="64" t="s">
        <v>29</v>
      </c>
    </row>
    <row r="186" spans="1:10" x14ac:dyDescent="0.25">
      <c r="A186" s="61">
        <v>1180</v>
      </c>
      <c r="B186" s="32" t="s">
        <v>326</v>
      </c>
      <c r="C186" s="32" t="s">
        <v>327</v>
      </c>
      <c r="D186" s="32" t="s">
        <v>521</v>
      </c>
      <c r="E186" s="35" t="s">
        <v>18</v>
      </c>
      <c r="F186" s="63" t="s">
        <v>28</v>
      </c>
      <c r="G186" s="59">
        <v>70200</v>
      </c>
      <c r="H186" s="60">
        <v>32027</v>
      </c>
      <c r="I186" s="60">
        <v>24727</v>
      </c>
      <c r="J186" s="64" t="s">
        <v>20</v>
      </c>
    </row>
    <row r="187" spans="1:10" x14ac:dyDescent="0.25">
      <c r="A187" s="61">
        <v>1181</v>
      </c>
      <c r="B187" s="32" t="s">
        <v>322</v>
      </c>
      <c r="C187" s="32" t="s">
        <v>328</v>
      </c>
      <c r="D187" s="32" t="s">
        <v>17</v>
      </c>
      <c r="E187" s="35" t="s">
        <v>18</v>
      </c>
      <c r="F187" s="32" t="s">
        <v>42</v>
      </c>
      <c r="G187" s="59">
        <v>91900</v>
      </c>
      <c r="H187" s="60">
        <v>38000</v>
      </c>
      <c r="I187" s="60">
        <v>23265</v>
      </c>
      <c r="J187" s="64" t="s">
        <v>20</v>
      </c>
    </row>
    <row r="188" spans="1:10" x14ac:dyDescent="0.25">
      <c r="A188" s="61">
        <v>1182</v>
      </c>
      <c r="B188" s="32" t="s">
        <v>329</v>
      </c>
      <c r="C188" s="32" t="s">
        <v>330</v>
      </c>
      <c r="D188" s="32" t="s">
        <v>33</v>
      </c>
      <c r="E188" s="35" t="s">
        <v>18</v>
      </c>
      <c r="F188" s="65" t="s">
        <v>39</v>
      </c>
      <c r="G188" s="59">
        <v>92900</v>
      </c>
      <c r="H188" s="60">
        <v>36215</v>
      </c>
      <c r="I188" s="60">
        <v>25882</v>
      </c>
      <c r="J188" s="64" t="s">
        <v>20</v>
      </c>
    </row>
    <row r="189" spans="1:10" x14ac:dyDescent="0.25">
      <c r="A189" s="61">
        <v>1183</v>
      </c>
      <c r="B189" s="32" t="s">
        <v>331</v>
      </c>
      <c r="C189" s="32" t="s">
        <v>332</v>
      </c>
      <c r="D189" s="32" t="s">
        <v>521</v>
      </c>
      <c r="E189" s="35" t="s">
        <v>36</v>
      </c>
      <c r="F189" s="32" t="s">
        <v>28</v>
      </c>
      <c r="G189" s="59">
        <v>86200</v>
      </c>
      <c r="H189" s="60">
        <v>34993</v>
      </c>
      <c r="I189" s="60">
        <v>23470</v>
      </c>
      <c r="J189" s="34" t="s">
        <v>20</v>
      </c>
    </row>
    <row r="190" spans="1:10" x14ac:dyDescent="0.25">
      <c r="A190" s="61">
        <v>1184</v>
      </c>
      <c r="B190" s="32" t="s">
        <v>333</v>
      </c>
      <c r="C190" s="32" t="s">
        <v>334</v>
      </c>
      <c r="D190" s="32" t="s">
        <v>17</v>
      </c>
      <c r="E190" s="35" t="s">
        <v>18</v>
      </c>
      <c r="F190" s="32" t="s">
        <v>42</v>
      </c>
      <c r="G190" s="59">
        <v>56900</v>
      </c>
      <c r="H190" s="60">
        <v>35127</v>
      </c>
      <c r="I190" s="60">
        <v>25622</v>
      </c>
      <c r="J190" s="64" t="s">
        <v>29</v>
      </c>
    </row>
    <row r="191" spans="1:10" x14ac:dyDescent="0.25">
      <c r="A191" s="61">
        <v>1185</v>
      </c>
      <c r="B191" s="32" t="s">
        <v>335</v>
      </c>
      <c r="C191" s="32" t="s">
        <v>336</v>
      </c>
      <c r="D191" s="32" t="s">
        <v>521</v>
      </c>
      <c r="E191" s="35" t="s">
        <v>23</v>
      </c>
      <c r="F191" s="32" t="s">
        <v>19</v>
      </c>
      <c r="G191" s="59">
        <v>62500</v>
      </c>
      <c r="H191" s="60">
        <v>39030</v>
      </c>
      <c r="I191" s="60">
        <v>25287</v>
      </c>
      <c r="J191" s="64" t="s">
        <v>20</v>
      </c>
    </row>
    <row r="192" spans="1:10" x14ac:dyDescent="0.25">
      <c r="A192" s="61">
        <v>1186</v>
      </c>
      <c r="B192" s="32" t="s">
        <v>337</v>
      </c>
      <c r="C192" s="32" t="s">
        <v>338</v>
      </c>
      <c r="D192" s="32" t="s">
        <v>33</v>
      </c>
      <c r="E192" s="35" t="s">
        <v>18</v>
      </c>
      <c r="F192" s="32" t="s">
        <v>39</v>
      </c>
      <c r="G192" s="59">
        <v>53400</v>
      </c>
      <c r="H192" s="60">
        <v>32978</v>
      </c>
      <c r="I192" s="60">
        <v>25758</v>
      </c>
      <c r="J192" s="64" t="s">
        <v>29</v>
      </c>
    </row>
    <row r="193" spans="1:10" x14ac:dyDescent="0.25">
      <c r="A193" s="61">
        <v>1187</v>
      </c>
      <c r="B193" s="32" t="s">
        <v>339</v>
      </c>
      <c r="C193" s="32" t="s">
        <v>340</v>
      </c>
      <c r="D193" s="32" t="s">
        <v>26</v>
      </c>
      <c r="E193" s="35" t="s">
        <v>36</v>
      </c>
      <c r="F193" s="65" t="s">
        <v>39</v>
      </c>
      <c r="G193" s="59">
        <v>60700</v>
      </c>
      <c r="H193" s="60">
        <v>36120</v>
      </c>
      <c r="I193" s="60">
        <v>24252</v>
      </c>
      <c r="J193" s="64" t="s">
        <v>20</v>
      </c>
    </row>
    <row r="194" spans="1:10" x14ac:dyDescent="0.25">
      <c r="A194" s="61">
        <v>1188</v>
      </c>
      <c r="B194" s="32" t="s">
        <v>335</v>
      </c>
      <c r="C194" s="32" t="s">
        <v>238</v>
      </c>
      <c r="D194" s="65" t="s">
        <v>33</v>
      </c>
      <c r="E194" s="35" t="s">
        <v>18</v>
      </c>
      <c r="F194" s="32" t="s">
        <v>39</v>
      </c>
      <c r="G194" s="59">
        <v>86100</v>
      </c>
      <c r="H194" s="60">
        <v>34810</v>
      </c>
      <c r="I194" s="60">
        <v>25982</v>
      </c>
      <c r="J194" s="64" t="s">
        <v>20</v>
      </c>
    </row>
    <row r="195" spans="1:10" x14ac:dyDescent="0.25">
      <c r="A195" s="61">
        <v>1189</v>
      </c>
      <c r="B195" s="32" t="s">
        <v>309</v>
      </c>
      <c r="C195" s="32" t="s">
        <v>341</v>
      </c>
      <c r="D195" s="32" t="s">
        <v>521</v>
      </c>
      <c r="E195" s="35" t="s">
        <v>23</v>
      </c>
      <c r="F195" s="32" t="s">
        <v>39</v>
      </c>
      <c r="G195" s="59">
        <v>55600</v>
      </c>
      <c r="H195" s="60">
        <v>34796</v>
      </c>
      <c r="I195" s="60">
        <v>25611</v>
      </c>
      <c r="J195" s="64" t="s">
        <v>20</v>
      </c>
    </row>
    <row r="196" spans="1:10" x14ac:dyDescent="0.25">
      <c r="A196" s="61">
        <v>1190</v>
      </c>
      <c r="B196" s="32" t="s">
        <v>342</v>
      </c>
      <c r="C196" s="32" t="s">
        <v>343</v>
      </c>
      <c r="D196" s="32" t="s">
        <v>33</v>
      </c>
      <c r="E196" s="35" t="s">
        <v>18</v>
      </c>
      <c r="F196" s="32" t="s">
        <v>39</v>
      </c>
      <c r="G196" s="59">
        <v>66900</v>
      </c>
      <c r="H196" s="60">
        <v>36153</v>
      </c>
      <c r="I196" s="60">
        <v>27823</v>
      </c>
      <c r="J196" s="64" t="s">
        <v>20</v>
      </c>
    </row>
    <row r="197" spans="1:10" x14ac:dyDescent="0.25">
      <c r="A197" s="61">
        <v>1191</v>
      </c>
      <c r="B197" s="32" t="s">
        <v>344</v>
      </c>
      <c r="C197" s="32" t="s">
        <v>345</v>
      </c>
      <c r="D197" s="32" t="s">
        <v>33</v>
      </c>
      <c r="E197" s="35" t="s">
        <v>23</v>
      </c>
      <c r="F197" s="32" t="s">
        <v>28</v>
      </c>
      <c r="G197" s="59">
        <v>50700</v>
      </c>
      <c r="H197" s="60">
        <v>35955</v>
      </c>
      <c r="I197" s="60">
        <v>26217</v>
      </c>
      <c r="J197" s="64" t="s">
        <v>20</v>
      </c>
    </row>
    <row r="198" spans="1:10" x14ac:dyDescent="0.25">
      <c r="A198" s="61">
        <v>1192</v>
      </c>
      <c r="B198" s="32" t="s">
        <v>346</v>
      </c>
      <c r="C198" s="32" t="s">
        <v>347</v>
      </c>
      <c r="D198" s="32" t="s">
        <v>33</v>
      </c>
      <c r="E198" s="35" t="s">
        <v>23</v>
      </c>
      <c r="F198" s="32" t="s">
        <v>42</v>
      </c>
      <c r="G198" s="59">
        <v>89500</v>
      </c>
      <c r="H198" s="60">
        <v>33841</v>
      </c>
      <c r="I198" s="60">
        <v>24488</v>
      </c>
      <c r="J198" s="64" t="s">
        <v>29</v>
      </c>
    </row>
    <row r="199" spans="1:10" x14ac:dyDescent="0.25">
      <c r="A199" s="61">
        <v>1193</v>
      </c>
      <c r="B199" s="32" t="s">
        <v>348</v>
      </c>
      <c r="C199" s="32" t="s">
        <v>349</v>
      </c>
      <c r="D199" s="32" t="s">
        <v>521</v>
      </c>
      <c r="E199" s="35" t="s">
        <v>18</v>
      </c>
      <c r="F199" s="65" t="s">
        <v>39</v>
      </c>
      <c r="G199" s="59">
        <v>55900</v>
      </c>
      <c r="H199" s="60">
        <v>34061</v>
      </c>
      <c r="I199" s="60">
        <v>27041</v>
      </c>
      <c r="J199" s="64" t="s">
        <v>29</v>
      </c>
    </row>
    <row r="200" spans="1:10" x14ac:dyDescent="0.25">
      <c r="A200" s="61">
        <v>1194</v>
      </c>
      <c r="B200" s="32" t="s">
        <v>350</v>
      </c>
      <c r="C200" s="32" t="s">
        <v>351</v>
      </c>
      <c r="D200" s="32" t="s">
        <v>26</v>
      </c>
      <c r="E200" s="35" t="s">
        <v>18</v>
      </c>
      <c r="F200" s="32" t="s">
        <v>28</v>
      </c>
      <c r="G200" s="59">
        <v>71500</v>
      </c>
      <c r="H200" s="60">
        <v>38523</v>
      </c>
      <c r="I200" s="60">
        <v>28041</v>
      </c>
      <c r="J200" s="64" t="s">
        <v>29</v>
      </c>
    </row>
    <row r="201" spans="1:10" x14ac:dyDescent="0.25">
      <c r="A201" s="61">
        <v>1195</v>
      </c>
      <c r="B201" s="32" t="s">
        <v>352</v>
      </c>
      <c r="C201" s="32" t="s">
        <v>353</v>
      </c>
      <c r="D201" s="32" t="s">
        <v>26</v>
      </c>
      <c r="E201" s="35" t="s">
        <v>23</v>
      </c>
      <c r="F201" s="65" t="s">
        <v>39</v>
      </c>
      <c r="G201" s="59">
        <v>48000</v>
      </c>
      <c r="H201" s="60">
        <v>32383</v>
      </c>
      <c r="I201" s="60">
        <v>25142</v>
      </c>
      <c r="J201" s="64" t="s">
        <v>20</v>
      </c>
    </row>
    <row r="202" spans="1:10" x14ac:dyDescent="0.25">
      <c r="A202" s="61">
        <v>1196</v>
      </c>
      <c r="B202" s="32" t="s">
        <v>298</v>
      </c>
      <c r="C202" s="32" t="s">
        <v>354</v>
      </c>
      <c r="D202" s="32" t="s">
        <v>26</v>
      </c>
      <c r="E202" s="35" t="s">
        <v>23</v>
      </c>
      <c r="F202" s="65" t="s">
        <v>39</v>
      </c>
      <c r="G202" s="59">
        <v>82900</v>
      </c>
      <c r="H202" s="60">
        <v>36328</v>
      </c>
      <c r="I202" s="60">
        <v>26411</v>
      </c>
      <c r="J202" s="64" t="s">
        <v>20</v>
      </c>
    </row>
    <row r="203" spans="1:10" x14ac:dyDescent="0.25">
      <c r="A203" s="61">
        <v>1197</v>
      </c>
      <c r="B203" s="32" t="s">
        <v>355</v>
      </c>
      <c r="C203" s="32" t="s">
        <v>356</v>
      </c>
      <c r="D203" s="32" t="s">
        <v>17</v>
      </c>
      <c r="E203" s="35" t="s">
        <v>18</v>
      </c>
      <c r="F203" s="65" t="s">
        <v>39</v>
      </c>
      <c r="G203" s="59">
        <v>97200</v>
      </c>
      <c r="H203" s="60">
        <v>38621</v>
      </c>
      <c r="I203" s="60">
        <v>25101</v>
      </c>
      <c r="J203" s="64" t="s">
        <v>29</v>
      </c>
    </row>
    <row r="204" spans="1:10" x14ac:dyDescent="0.25">
      <c r="A204" s="61">
        <v>1198</v>
      </c>
      <c r="B204" s="32" t="s">
        <v>357</v>
      </c>
      <c r="C204" s="32" t="s">
        <v>358</v>
      </c>
      <c r="D204" s="32" t="s">
        <v>26</v>
      </c>
      <c r="E204" s="35" t="s">
        <v>18</v>
      </c>
      <c r="F204" s="32" t="s">
        <v>42</v>
      </c>
      <c r="G204" s="59">
        <v>55400</v>
      </c>
      <c r="H204" s="60">
        <v>37378</v>
      </c>
      <c r="I204" s="60">
        <v>24926</v>
      </c>
      <c r="J204" s="64" t="s">
        <v>29</v>
      </c>
    </row>
    <row r="205" spans="1:10" x14ac:dyDescent="0.25">
      <c r="A205" s="61">
        <v>1199</v>
      </c>
      <c r="B205" s="32" t="s">
        <v>359</v>
      </c>
      <c r="C205" s="32" t="s">
        <v>360</v>
      </c>
      <c r="D205" s="32" t="s">
        <v>33</v>
      </c>
      <c r="E205" s="35" t="s">
        <v>36</v>
      </c>
      <c r="F205" s="65" t="s">
        <v>39</v>
      </c>
      <c r="G205" s="59">
        <v>65600</v>
      </c>
      <c r="H205" s="60">
        <v>37470</v>
      </c>
      <c r="I205" s="60">
        <v>25240</v>
      </c>
      <c r="J205" s="64" t="s">
        <v>20</v>
      </c>
    </row>
    <row r="206" spans="1:10" x14ac:dyDescent="0.25">
      <c r="A206" s="61">
        <v>1200</v>
      </c>
      <c r="B206" s="32" t="s">
        <v>361</v>
      </c>
      <c r="C206" s="32" t="s">
        <v>362</v>
      </c>
      <c r="D206" s="32" t="s">
        <v>17</v>
      </c>
      <c r="E206" s="35" t="s">
        <v>18</v>
      </c>
      <c r="F206" s="32" t="s">
        <v>28</v>
      </c>
      <c r="G206" s="59">
        <v>39000</v>
      </c>
      <c r="H206" s="60">
        <v>34669</v>
      </c>
      <c r="I206" s="60">
        <v>25906</v>
      </c>
      <c r="J206" s="64" t="s">
        <v>20</v>
      </c>
    </row>
    <row r="207" spans="1:10" x14ac:dyDescent="0.25">
      <c r="A207" s="61">
        <v>1201</v>
      </c>
      <c r="B207" s="32" t="s">
        <v>363</v>
      </c>
      <c r="C207" s="32" t="s">
        <v>364</v>
      </c>
      <c r="D207" s="32" t="s">
        <v>26</v>
      </c>
      <c r="E207" s="35" t="s">
        <v>27</v>
      </c>
      <c r="F207" s="32" t="s">
        <v>42</v>
      </c>
      <c r="G207" s="59">
        <v>78600</v>
      </c>
      <c r="H207" s="60">
        <v>39068</v>
      </c>
      <c r="I207" s="60">
        <v>25703</v>
      </c>
      <c r="J207" s="64" t="s">
        <v>20</v>
      </c>
    </row>
    <row r="208" spans="1:10" x14ac:dyDescent="0.25">
      <c r="A208" s="61">
        <v>1202</v>
      </c>
      <c r="B208" s="32" t="s">
        <v>365</v>
      </c>
      <c r="C208" s="32" t="s">
        <v>366</v>
      </c>
      <c r="D208" s="32" t="s">
        <v>521</v>
      </c>
      <c r="E208" s="35" t="s">
        <v>18</v>
      </c>
      <c r="F208" s="32" t="s">
        <v>39</v>
      </c>
      <c r="G208" s="59">
        <v>83500</v>
      </c>
      <c r="H208" s="60">
        <v>28174</v>
      </c>
      <c r="I208" s="60">
        <v>20612</v>
      </c>
      <c r="J208" s="64" t="s">
        <v>20</v>
      </c>
    </row>
    <row r="209" spans="1:10" x14ac:dyDescent="0.25">
      <c r="A209" s="61">
        <v>1203</v>
      </c>
      <c r="B209" s="32" t="s">
        <v>359</v>
      </c>
      <c r="C209" s="32" t="s">
        <v>367</v>
      </c>
      <c r="D209" s="32" t="s">
        <v>26</v>
      </c>
      <c r="E209" s="35" t="s">
        <v>18</v>
      </c>
      <c r="F209" s="63" t="s">
        <v>39</v>
      </c>
      <c r="G209" s="59">
        <v>62300</v>
      </c>
      <c r="H209" s="60">
        <v>34392</v>
      </c>
      <c r="I209" s="60">
        <v>25744</v>
      </c>
      <c r="J209" s="64" t="s">
        <v>20</v>
      </c>
    </row>
    <row r="210" spans="1:10" x14ac:dyDescent="0.25">
      <c r="A210" s="61">
        <v>1204</v>
      </c>
      <c r="B210" s="32" t="s">
        <v>63</v>
      </c>
      <c r="C210" s="63" t="s">
        <v>368</v>
      </c>
      <c r="D210" s="32" t="s">
        <v>521</v>
      </c>
      <c r="E210" s="35" t="s">
        <v>18</v>
      </c>
      <c r="F210" s="32" t="s">
        <v>28</v>
      </c>
      <c r="G210" s="59">
        <v>83200</v>
      </c>
      <c r="H210" s="60">
        <v>31323</v>
      </c>
      <c r="I210" s="60">
        <v>17586</v>
      </c>
      <c r="J210" s="64" t="s">
        <v>20</v>
      </c>
    </row>
    <row r="211" spans="1:10" x14ac:dyDescent="0.25">
      <c r="A211" s="61">
        <v>1205</v>
      </c>
      <c r="B211" s="32" t="s">
        <v>369</v>
      </c>
      <c r="C211" s="62" t="s">
        <v>370</v>
      </c>
      <c r="D211" s="32" t="s">
        <v>33</v>
      </c>
      <c r="E211" s="35" t="s">
        <v>18</v>
      </c>
      <c r="F211" s="32" t="s">
        <v>28</v>
      </c>
      <c r="G211" s="59">
        <v>42500</v>
      </c>
      <c r="H211" s="60">
        <v>33570</v>
      </c>
      <c r="I211" s="60">
        <v>17885</v>
      </c>
      <c r="J211" s="64" t="s">
        <v>20</v>
      </c>
    </row>
    <row r="212" spans="1:10" x14ac:dyDescent="0.25">
      <c r="A212" s="61">
        <v>1206</v>
      </c>
      <c r="B212" s="32" t="s">
        <v>371</v>
      </c>
      <c r="C212" s="32" t="s">
        <v>372</v>
      </c>
      <c r="D212" s="32" t="s">
        <v>33</v>
      </c>
      <c r="E212" s="35" t="s">
        <v>23</v>
      </c>
      <c r="F212" s="32" t="s">
        <v>39</v>
      </c>
      <c r="G212" s="59">
        <v>63600</v>
      </c>
      <c r="H212" s="60">
        <v>37259</v>
      </c>
      <c r="I212" s="60">
        <v>22889</v>
      </c>
      <c r="J212" s="64" t="s">
        <v>29</v>
      </c>
    </row>
    <row r="213" spans="1:10" x14ac:dyDescent="0.25">
      <c r="A213" s="61">
        <v>1207</v>
      </c>
      <c r="B213" s="32" t="s">
        <v>373</v>
      </c>
      <c r="C213" s="62" t="s">
        <v>374</v>
      </c>
      <c r="D213" s="32" t="s">
        <v>26</v>
      </c>
      <c r="E213" s="35" t="s">
        <v>27</v>
      </c>
      <c r="F213" s="65" t="s">
        <v>39</v>
      </c>
      <c r="G213" s="59">
        <v>91500</v>
      </c>
      <c r="H213" s="60">
        <v>33573</v>
      </c>
      <c r="I213" s="60">
        <v>23139</v>
      </c>
      <c r="J213" s="64" t="s">
        <v>29</v>
      </c>
    </row>
    <row r="214" spans="1:10" x14ac:dyDescent="0.25">
      <c r="A214" s="61">
        <v>1208</v>
      </c>
      <c r="B214" s="32" t="s">
        <v>375</v>
      </c>
      <c r="C214" s="63" t="s">
        <v>376</v>
      </c>
      <c r="D214" s="32" t="s">
        <v>33</v>
      </c>
      <c r="E214" s="35" t="s">
        <v>18</v>
      </c>
      <c r="F214" s="32" t="s">
        <v>42</v>
      </c>
      <c r="G214" s="59">
        <v>55200</v>
      </c>
      <c r="H214" s="60">
        <v>37199</v>
      </c>
      <c r="I214" s="60">
        <v>24900</v>
      </c>
      <c r="J214" s="64" t="s">
        <v>29</v>
      </c>
    </row>
    <row r="215" spans="1:10" x14ac:dyDescent="0.25">
      <c r="A215" s="61">
        <v>1209</v>
      </c>
      <c r="B215" s="32" t="s">
        <v>377</v>
      </c>
      <c r="C215" s="32" t="s">
        <v>378</v>
      </c>
      <c r="D215" s="32" t="s">
        <v>521</v>
      </c>
      <c r="E215" s="35" t="s">
        <v>18</v>
      </c>
      <c r="F215" s="32" t="s">
        <v>42</v>
      </c>
      <c r="G215" s="59">
        <v>67900</v>
      </c>
      <c r="H215" s="60">
        <v>36819</v>
      </c>
      <c r="I215" s="60">
        <v>26423</v>
      </c>
      <c r="J215" s="64" t="s">
        <v>29</v>
      </c>
    </row>
    <row r="216" spans="1:10" x14ac:dyDescent="0.25">
      <c r="A216" s="61">
        <v>1210</v>
      </c>
      <c r="B216" s="32" t="s">
        <v>379</v>
      </c>
      <c r="C216" s="62" t="s">
        <v>380</v>
      </c>
      <c r="D216" s="32" t="s">
        <v>521</v>
      </c>
      <c r="E216" s="35" t="s">
        <v>27</v>
      </c>
      <c r="F216" s="65" t="s">
        <v>39</v>
      </c>
      <c r="G216" s="59">
        <v>67200</v>
      </c>
      <c r="H216" s="60">
        <v>37610</v>
      </c>
      <c r="I216" s="60">
        <v>28162</v>
      </c>
      <c r="J216" s="64" t="s">
        <v>29</v>
      </c>
    </row>
    <row r="217" spans="1:10" x14ac:dyDescent="0.25">
      <c r="A217" s="61">
        <v>1211</v>
      </c>
      <c r="B217" s="32" t="s">
        <v>303</v>
      </c>
      <c r="C217" s="62" t="s">
        <v>84</v>
      </c>
      <c r="D217" s="32" t="s">
        <v>17</v>
      </c>
      <c r="E217" s="35" t="s">
        <v>23</v>
      </c>
      <c r="F217" s="32" t="s">
        <v>39</v>
      </c>
      <c r="G217" s="59">
        <v>49300</v>
      </c>
      <c r="H217" s="60">
        <v>35256</v>
      </c>
      <c r="I217" s="60">
        <v>22922</v>
      </c>
      <c r="J217" s="64" t="s">
        <v>20</v>
      </c>
    </row>
    <row r="218" spans="1:10" x14ac:dyDescent="0.25">
      <c r="A218" s="61">
        <v>1212</v>
      </c>
      <c r="B218" s="32" t="s">
        <v>344</v>
      </c>
      <c r="C218" s="32" t="s">
        <v>381</v>
      </c>
      <c r="D218" s="32" t="s">
        <v>17</v>
      </c>
      <c r="E218" s="35" t="s">
        <v>27</v>
      </c>
      <c r="F218" s="32" t="s">
        <v>28</v>
      </c>
      <c r="G218" s="59">
        <v>61200</v>
      </c>
      <c r="H218" s="60">
        <v>35089</v>
      </c>
      <c r="I218" s="60">
        <v>24519</v>
      </c>
      <c r="J218" s="64" t="s">
        <v>20</v>
      </c>
    </row>
    <row r="219" spans="1:10" x14ac:dyDescent="0.25">
      <c r="A219" s="61">
        <v>1213</v>
      </c>
      <c r="B219" s="32" t="s">
        <v>382</v>
      </c>
      <c r="C219" s="62" t="s">
        <v>383</v>
      </c>
      <c r="D219" s="32" t="s">
        <v>521</v>
      </c>
      <c r="E219" s="35" t="s">
        <v>18</v>
      </c>
      <c r="F219" s="32" t="s">
        <v>39</v>
      </c>
      <c r="G219" s="59">
        <v>65500</v>
      </c>
      <c r="H219" s="60">
        <v>38191</v>
      </c>
      <c r="I219" s="60">
        <v>24641</v>
      </c>
      <c r="J219" s="64" t="s">
        <v>20</v>
      </c>
    </row>
    <row r="220" spans="1:10" x14ac:dyDescent="0.25">
      <c r="A220" s="61">
        <v>1214</v>
      </c>
      <c r="B220" s="32" t="s">
        <v>384</v>
      </c>
      <c r="C220" s="32" t="s">
        <v>385</v>
      </c>
      <c r="D220" s="32" t="s">
        <v>521</v>
      </c>
      <c r="E220" s="35" t="s">
        <v>23</v>
      </c>
      <c r="F220" s="32" t="s">
        <v>39</v>
      </c>
      <c r="G220" s="59">
        <v>59000</v>
      </c>
      <c r="H220" s="60">
        <v>35836</v>
      </c>
      <c r="I220" s="60">
        <v>22275</v>
      </c>
      <c r="J220" s="64" t="s">
        <v>29</v>
      </c>
    </row>
    <row r="221" spans="1:10" x14ac:dyDescent="0.25">
      <c r="A221" s="61">
        <v>1215</v>
      </c>
      <c r="B221" s="32" t="s">
        <v>386</v>
      </c>
      <c r="C221" s="32" t="s">
        <v>387</v>
      </c>
      <c r="D221" s="32" t="s">
        <v>521</v>
      </c>
      <c r="E221" s="35" t="s">
        <v>36</v>
      </c>
      <c r="F221" s="32" t="s">
        <v>42</v>
      </c>
      <c r="G221" s="59">
        <v>36200</v>
      </c>
      <c r="H221" s="60">
        <v>32507</v>
      </c>
      <c r="I221" s="60">
        <v>25543</v>
      </c>
      <c r="J221" s="64" t="s">
        <v>29</v>
      </c>
    </row>
    <row r="222" spans="1:10" x14ac:dyDescent="0.25">
      <c r="A222" s="61">
        <v>1216</v>
      </c>
      <c r="B222" s="32" t="s">
        <v>388</v>
      </c>
      <c r="C222" s="62" t="s">
        <v>389</v>
      </c>
      <c r="D222" s="32" t="s">
        <v>521</v>
      </c>
      <c r="E222" s="35" t="s">
        <v>23</v>
      </c>
      <c r="F222" s="32" t="s">
        <v>42</v>
      </c>
      <c r="G222" s="59">
        <v>50300</v>
      </c>
      <c r="H222" s="60">
        <v>32124</v>
      </c>
      <c r="I222" s="60">
        <v>23375</v>
      </c>
      <c r="J222" s="64" t="s">
        <v>29</v>
      </c>
    </row>
    <row r="223" spans="1:10" x14ac:dyDescent="0.25">
      <c r="A223" s="61">
        <v>1217</v>
      </c>
      <c r="B223" s="32" t="s">
        <v>390</v>
      </c>
      <c r="C223" s="32" t="s">
        <v>391</v>
      </c>
      <c r="D223" s="32" t="s">
        <v>17</v>
      </c>
      <c r="E223" s="35" t="s">
        <v>23</v>
      </c>
      <c r="F223" s="32" t="s">
        <v>42</v>
      </c>
      <c r="G223" s="59">
        <v>94800</v>
      </c>
      <c r="H223" s="60">
        <v>35804</v>
      </c>
      <c r="I223" s="60">
        <v>24261</v>
      </c>
      <c r="J223" s="64" t="s">
        <v>20</v>
      </c>
    </row>
    <row r="224" spans="1:10" x14ac:dyDescent="0.25">
      <c r="A224" s="61">
        <v>1218</v>
      </c>
      <c r="B224" s="32" t="s">
        <v>392</v>
      </c>
      <c r="C224" s="62" t="s">
        <v>393</v>
      </c>
      <c r="D224" s="32" t="s">
        <v>17</v>
      </c>
      <c r="E224" s="35" t="s">
        <v>27</v>
      </c>
      <c r="F224" s="32" t="s">
        <v>28</v>
      </c>
      <c r="G224" s="59">
        <v>92600</v>
      </c>
      <c r="H224" s="60">
        <v>39129</v>
      </c>
      <c r="I224" s="60">
        <v>25320</v>
      </c>
      <c r="J224" s="64" t="s">
        <v>20</v>
      </c>
    </row>
    <row r="225" spans="1:10" x14ac:dyDescent="0.25">
      <c r="A225" s="61">
        <v>1219</v>
      </c>
      <c r="B225" s="32" t="s">
        <v>394</v>
      </c>
      <c r="C225" s="62" t="s">
        <v>395</v>
      </c>
      <c r="D225" s="32" t="s">
        <v>26</v>
      </c>
      <c r="E225" s="35" t="s">
        <v>18</v>
      </c>
      <c r="F225" s="32" t="s">
        <v>42</v>
      </c>
      <c r="G225" s="59">
        <v>93000</v>
      </c>
      <c r="H225" s="60">
        <v>33041</v>
      </c>
      <c r="I225" s="60">
        <v>24936</v>
      </c>
      <c r="J225" s="64" t="s">
        <v>29</v>
      </c>
    </row>
    <row r="226" spans="1:10" x14ac:dyDescent="0.25">
      <c r="A226" s="61">
        <v>1220</v>
      </c>
      <c r="B226" s="32" t="s">
        <v>390</v>
      </c>
      <c r="C226" s="62" t="s">
        <v>300</v>
      </c>
      <c r="D226" s="32" t="s">
        <v>521</v>
      </c>
      <c r="E226" s="35" t="s">
        <v>18</v>
      </c>
      <c r="F226" s="32" t="s">
        <v>42</v>
      </c>
      <c r="G226" s="59">
        <v>55000</v>
      </c>
      <c r="H226" s="60">
        <v>38977</v>
      </c>
      <c r="I226" s="60">
        <v>23336</v>
      </c>
      <c r="J226" s="64" t="s">
        <v>20</v>
      </c>
    </row>
    <row r="227" spans="1:10" x14ac:dyDescent="0.25">
      <c r="A227" s="61">
        <v>1221</v>
      </c>
      <c r="B227" s="32" t="s">
        <v>390</v>
      </c>
      <c r="C227" s="62" t="s">
        <v>396</v>
      </c>
      <c r="D227" s="32" t="s">
        <v>17</v>
      </c>
      <c r="E227" s="35" t="s">
        <v>18</v>
      </c>
      <c r="F227" s="32" t="s">
        <v>42</v>
      </c>
      <c r="G227" s="59">
        <v>59300</v>
      </c>
      <c r="H227" s="60">
        <v>33862</v>
      </c>
      <c r="I227" s="60">
        <v>22501</v>
      </c>
      <c r="J227" s="64" t="s">
        <v>20</v>
      </c>
    </row>
    <row r="228" spans="1:10" x14ac:dyDescent="0.25">
      <c r="A228" s="61">
        <v>1222</v>
      </c>
      <c r="B228" s="32" t="s">
        <v>390</v>
      </c>
      <c r="C228" s="63" t="s">
        <v>397</v>
      </c>
      <c r="D228" s="32" t="s">
        <v>33</v>
      </c>
      <c r="E228" s="35" t="s">
        <v>18</v>
      </c>
      <c r="F228" s="32" t="s">
        <v>28</v>
      </c>
      <c r="G228" s="59">
        <v>39600</v>
      </c>
      <c r="H228" s="60">
        <v>35772</v>
      </c>
      <c r="I228" s="60">
        <v>24618</v>
      </c>
      <c r="J228" s="64" t="s">
        <v>20</v>
      </c>
    </row>
    <row r="229" spans="1:10" x14ac:dyDescent="0.25">
      <c r="A229" s="61">
        <v>1223</v>
      </c>
      <c r="B229" s="32" t="s">
        <v>398</v>
      </c>
      <c r="C229" s="62" t="s">
        <v>399</v>
      </c>
      <c r="D229" s="32" t="s">
        <v>33</v>
      </c>
      <c r="E229" s="35" t="s">
        <v>18</v>
      </c>
      <c r="F229" s="32" t="s">
        <v>42</v>
      </c>
      <c r="G229" s="59">
        <v>78300</v>
      </c>
      <c r="H229" s="60">
        <v>38705</v>
      </c>
      <c r="I229" s="60">
        <v>25295</v>
      </c>
      <c r="J229" s="64" t="s">
        <v>29</v>
      </c>
    </row>
    <row r="230" spans="1:10" x14ac:dyDescent="0.25">
      <c r="A230" s="61">
        <v>1224</v>
      </c>
      <c r="B230" s="32" t="s">
        <v>400</v>
      </c>
      <c r="C230" s="62" t="s">
        <v>401</v>
      </c>
      <c r="D230" s="32" t="s">
        <v>26</v>
      </c>
      <c r="E230" s="35" t="s">
        <v>18</v>
      </c>
      <c r="F230" s="32" t="s">
        <v>42</v>
      </c>
      <c r="G230" s="59">
        <v>67400</v>
      </c>
      <c r="H230" s="60">
        <v>30489</v>
      </c>
      <c r="I230" s="60">
        <v>23105</v>
      </c>
      <c r="J230" s="64" t="s">
        <v>20</v>
      </c>
    </row>
    <row r="231" spans="1:10" x14ac:dyDescent="0.25">
      <c r="A231" s="61">
        <v>1225</v>
      </c>
      <c r="B231" s="32" t="s">
        <v>402</v>
      </c>
      <c r="C231" s="32" t="s">
        <v>403</v>
      </c>
      <c r="D231" s="32" t="s">
        <v>521</v>
      </c>
      <c r="E231" s="35" t="s">
        <v>23</v>
      </c>
      <c r="F231" s="32" t="s">
        <v>42</v>
      </c>
      <c r="G231" s="59">
        <v>67700</v>
      </c>
      <c r="H231" s="60">
        <v>33900</v>
      </c>
      <c r="I231" s="60">
        <v>25346</v>
      </c>
      <c r="J231" s="64" t="s">
        <v>29</v>
      </c>
    </row>
    <row r="232" spans="1:10" x14ac:dyDescent="0.25">
      <c r="A232" s="61">
        <v>1226</v>
      </c>
      <c r="B232" s="32" t="s">
        <v>404</v>
      </c>
      <c r="C232" s="32" t="s">
        <v>405</v>
      </c>
      <c r="D232" s="32" t="s">
        <v>33</v>
      </c>
      <c r="E232" s="35" t="s">
        <v>27</v>
      </c>
      <c r="F232" s="32" t="s">
        <v>28</v>
      </c>
      <c r="G232" s="59">
        <v>43300</v>
      </c>
      <c r="H232" s="60">
        <v>38673</v>
      </c>
      <c r="I232" s="60">
        <v>23168</v>
      </c>
      <c r="J232" s="64" t="s">
        <v>29</v>
      </c>
    </row>
    <row r="233" spans="1:10" x14ac:dyDescent="0.25">
      <c r="A233" s="61">
        <v>1227</v>
      </c>
      <c r="B233" s="32" t="s">
        <v>361</v>
      </c>
      <c r="C233" s="63" t="s">
        <v>406</v>
      </c>
      <c r="D233" s="32" t="s">
        <v>26</v>
      </c>
      <c r="E233" s="35" t="s">
        <v>23</v>
      </c>
      <c r="F233" s="32" t="s">
        <v>42</v>
      </c>
      <c r="G233" s="59">
        <v>94100</v>
      </c>
      <c r="H233" s="60">
        <v>39232</v>
      </c>
      <c r="I233" s="60">
        <v>27093</v>
      </c>
      <c r="J233" s="64" t="s">
        <v>20</v>
      </c>
    </row>
    <row r="234" spans="1:10" x14ac:dyDescent="0.25">
      <c r="A234" s="61">
        <v>1228</v>
      </c>
      <c r="B234" s="32" t="s">
        <v>407</v>
      </c>
      <c r="C234" s="62" t="s">
        <v>408</v>
      </c>
      <c r="D234" s="32" t="s">
        <v>17</v>
      </c>
      <c r="E234" s="35" t="s">
        <v>27</v>
      </c>
      <c r="F234" s="32" t="s">
        <v>42</v>
      </c>
      <c r="G234" s="59">
        <v>48500</v>
      </c>
      <c r="H234" s="60">
        <v>35107</v>
      </c>
      <c r="I234" s="60">
        <v>22897</v>
      </c>
      <c r="J234" s="64" t="s">
        <v>29</v>
      </c>
    </row>
    <row r="235" spans="1:10" x14ac:dyDescent="0.25">
      <c r="A235" s="61">
        <v>1229</v>
      </c>
      <c r="B235" s="32" t="s">
        <v>409</v>
      </c>
      <c r="C235" s="32" t="s">
        <v>410</v>
      </c>
      <c r="D235" s="32" t="s">
        <v>33</v>
      </c>
      <c r="E235" s="35" t="s">
        <v>23</v>
      </c>
      <c r="F235" s="32" t="s">
        <v>42</v>
      </c>
      <c r="G235" s="59">
        <v>77300</v>
      </c>
      <c r="H235" s="60">
        <v>36418</v>
      </c>
      <c r="I235" s="60">
        <v>26172</v>
      </c>
      <c r="J235" s="64" t="s">
        <v>29</v>
      </c>
    </row>
    <row r="236" spans="1:10" x14ac:dyDescent="0.25">
      <c r="A236" s="61">
        <v>1230</v>
      </c>
      <c r="B236" s="32" t="s">
        <v>411</v>
      </c>
      <c r="C236" s="62" t="s">
        <v>412</v>
      </c>
      <c r="D236" s="32" t="s">
        <v>17</v>
      </c>
      <c r="E236" s="35" t="s">
        <v>27</v>
      </c>
      <c r="F236" s="32" t="s">
        <v>42</v>
      </c>
      <c r="G236" s="59">
        <v>59300</v>
      </c>
      <c r="H236" s="60">
        <v>34256</v>
      </c>
      <c r="I236" s="60">
        <v>25025</v>
      </c>
      <c r="J236" s="64" t="s">
        <v>29</v>
      </c>
    </row>
    <row r="237" spans="1:10" x14ac:dyDescent="0.25">
      <c r="A237" s="61">
        <v>1231</v>
      </c>
      <c r="B237" s="32" t="s">
        <v>413</v>
      </c>
      <c r="C237" s="62" t="s">
        <v>414</v>
      </c>
      <c r="D237" s="32" t="s">
        <v>26</v>
      </c>
      <c r="E237" s="35" t="s">
        <v>23</v>
      </c>
      <c r="F237" s="32" t="s">
        <v>28</v>
      </c>
      <c r="G237" s="59">
        <v>98200</v>
      </c>
      <c r="H237" s="60">
        <v>34961</v>
      </c>
      <c r="I237" s="60">
        <v>23290</v>
      </c>
      <c r="J237" s="64" t="s">
        <v>29</v>
      </c>
    </row>
    <row r="238" spans="1:10" x14ac:dyDescent="0.25">
      <c r="A238" s="61">
        <v>1232</v>
      </c>
      <c r="B238" s="32" t="s">
        <v>305</v>
      </c>
      <c r="C238" s="62" t="s">
        <v>415</v>
      </c>
      <c r="D238" s="32" t="s">
        <v>26</v>
      </c>
      <c r="E238" s="35" t="s">
        <v>27</v>
      </c>
      <c r="F238" s="32" t="s">
        <v>42</v>
      </c>
      <c r="G238" s="59">
        <v>62800</v>
      </c>
      <c r="H238" s="60">
        <v>36345</v>
      </c>
      <c r="I238" s="60">
        <v>25564</v>
      </c>
      <c r="J238" s="64" t="s">
        <v>20</v>
      </c>
    </row>
    <row r="239" spans="1:10" x14ac:dyDescent="0.25">
      <c r="A239" s="61">
        <v>1233</v>
      </c>
      <c r="B239" s="32" t="s">
        <v>416</v>
      </c>
      <c r="C239" s="62" t="s">
        <v>417</v>
      </c>
      <c r="D239" s="32" t="s">
        <v>33</v>
      </c>
      <c r="E239" s="35" t="s">
        <v>23</v>
      </c>
      <c r="F239" s="32" t="s">
        <v>28</v>
      </c>
      <c r="G239" s="59">
        <v>97300</v>
      </c>
      <c r="H239" s="60">
        <v>23829</v>
      </c>
      <c r="I239" s="60">
        <v>15811</v>
      </c>
      <c r="J239" s="64" t="s">
        <v>29</v>
      </c>
    </row>
    <row r="240" spans="1:10" x14ac:dyDescent="0.25">
      <c r="A240" s="61">
        <v>1234</v>
      </c>
      <c r="B240" s="32" t="s">
        <v>339</v>
      </c>
      <c r="C240" s="32" t="s">
        <v>418</v>
      </c>
      <c r="D240" s="32" t="s">
        <v>521</v>
      </c>
      <c r="E240" s="35" t="s">
        <v>23</v>
      </c>
      <c r="F240" s="32" t="s">
        <v>39</v>
      </c>
      <c r="G240" s="59">
        <v>46100</v>
      </c>
      <c r="H240" s="60">
        <v>34967</v>
      </c>
      <c r="I240" s="60">
        <v>21143</v>
      </c>
      <c r="J240" s="64" t="s">
        <v>20</v>
      </c>
    </row>
    <row r="241" spans="1:10" x14ac:dyDescent="0.25">
      <c r="A241" s="61">
        <v>1235</v>
      </c>
      <c r="B241" s="32" t="s">
        <v>361</v>
      </c>
      <c r="C241" s="62" t="s">
        <v>419</v>
      </c>
      <c r="D241" s="32" t="s">
        <v>521</v>
      </c>
      <c r="E241" s="35" t="s">
        <v>18</v>
      </c>
      <c r="F241" s="32" t="s">
        <v>42</v>
      </c>
      <c r="G241" s="59">
        <v>69000</v>
      </c>
      <c r="H241" s="60">
        <v>37147</v>
      </c>
      <c r="I241" s="60">
        <v>27149</v>
      </c>
      <c r="J241" s="64" t="s">
        <v>20</v>
      </c>
    </row>
    <row r="242" spans="1:10" x14ac:dyDescent="0.25">
      <c r="A242" s="61">
        <v>1236</v>
      </c>
      <c r="B242" s="32" t="s">
        <v>420</v>
      </c>
      <c r="C242" s="62" t="s">
        <v>421</v>
      </c>
      <c r="D242" s="32" t="s">
        <v>26</v>
      </c>
      <c r="E242" s="35" t="s">
        <v>23</v>
      </c>
      <c r="F242" s="32" t="s">
        <v>42</v>
      </c>
      <c r="G242" s="59">
        <v>85100</v>
      </c>
      <c r="H242" s="60">
        <v>28676</v>
      </c>
      <c r="I242" s="60">
        <v>19729</v>
      </c>
      <c r="J242" s="64" t="s">
        <v>20</v>
      </c>
    </row>
    <row r="243" spans="1:10" x14ac:dyDescent="0.25">
      <c r="A243" s="61">
        <v>1237</v>
      </c>
      <c r="B243" s="32" t="s">
        <v>422</v>
      </c>
      <c r="C243" s="62" t="s">
        <v>147</v>
      </c>
      <c r="D243" s="32" t="s">
        <v>33</v>
      </c>
      <c r="E243" s="35" t="s">
        <v>27</v>
      </c>
      <c r="F243" s="32" t="s">
        <v>39</v>
      </c>
      <c r="G243" s="59">
        <v>69800</v>
      </c>
      <c r="H243" s="60">
        <v>25968</v>
      </c>
      <c r="I243" s="60">
        <v>17651</v>
      </c>
      <c r="J243" s="64" t="s">
        <v>29</v>
      </c>
    </row>
    <row r="244" spans="1:10" x14ac:dyDescent="0.25">
      <c r="A244" s="61">
        <v>1238</v>
      </c>
      <c r="B244" s="32" t="s">
        <v>423</v>
      </c>
      <c r="C244" s="62" t="s">
        <v>424</v>
      </c>
      <c r="D244" s="32" t="s">
        <v>521</v>
      </c>
      <c r="E244" s="35" t="s">
        <v>18</v>
      </c>
      <c r="F244" s="32" t="s">
        <v>42</v>
      </c>
      <c r="G244" s="59">
        <v>99400</v>
      </c>
      <c r="H244" s="60">
        <v>31605</v>
      </c>
      <c r="I244" s="60">
        <v>17609</v>
      </c>
      <c r="J244" s="64" t="s">
        <v>29</v>
      </c>
    </row>
    <row r="245" spans="1:10" x14ac:dyDescent="0.25">
      <c r="A245" s="61">
        <v>1239</v>
      </c>
      <c r="B245" s="32" t="s">
        <v>425</v>
      </c>
      <c r="C245" s="62" t="s">
        <v>426</v>
      </c>
      <c r="D245" s="32" t="s">
        <v>17</v>
      </c>
      <c r="E245" s="35" t="s">
        <v>18</v>
      </c>
      <c r="F245" s="32" t="s">
        <v>39</v>
      </c>
      <c r="G245" s="59">
        <v>50200</v>
      </c>
      <c r="H245" s="60">
        <v>28553</v>
      </c>
      <c r="I245" s="60">
        <v>20104</v>
      </c>
      <c r="J245" s="64" t="s">
        <v>29</v>
      </c>
    </row>
    <row r="246" spans="1:10" x14ac:dyDescent="0.25">
      <c r="A246" s="61">
        <v>1240</v>
      </c>
      <c r="B246" s="32" t="s">
        <v>427</v>
      </c>
      <c r="C246" s="32" t="s">
        <v>428</v>
      </c>
      <c r="D246" s="32" t="s">
        <v>17</v>
      </c>
      <c r="E246" s="35" t="s">
        <v>23</v>
      </c>
      <c r="F246" s="32" t="s">
        <v>42</v>
      </c>
      <c r="G246" s="59">
        <v>48000</v>
      </c>
      <c r="H246" s="60">
        <v>28183</v>
      </c>
      <c r="I246" s="60">
        <v>18435</v>
      </c>
      <c r="J246" s="64" t="s">
        <v>20</v>
      </c>
    </row>
    <row r="247" spans="1:10" x14ac:dyDescent="0.25">
      <c r="A247" s="61">
        <v>1241</v>
      </c>
      <c r="B247" s="32" t="s">
        <v>429</v>
      </c>
      <c r="C247" s="62" t="s">
        <v>430</v>
      </c>
      <c r="D247" s="32" t="s">
        <v>26</v>
      </c>
      <c r="E247" s="35" t="s">
        <v>18</v>
      </c>
      <c r="F247" s="32" t="s">
        <v>19</v>
      </c>
      <c r="G247" s="59">
        <v>87700</v>
      </c>
      <c r="H247" s="60">
        <v>35251</v>
      </c>
      <c r="I247" s="60">
        <v>21493</v>
      </c>
      <c r="J247" s="64" t="s">
        <v>20</v>
      </c>
    </row>
    <row r="248" spans="1:10" x14ac:dyDescent="0.25">
      <c r="A248" s="61">
        <v>1242</v>
      </c>
      <c r="B248" s="32" t="s">
        <v>431</v>
      </c>
      <c r="C248" s="32" t="s">
        <v>432</v>
      </c>
      <c r="D248" s="32" t="s">
        <v>26</v>
      </c>
      <c r="E248" s="35" t="s">
        <v>23</v>
      </c>
      <c r="F248" s="32" t="s">
        <v>42</v>
      </c>
      <c r="G248" s="59">
        <v>89100</v>
      </c>
      <c r="H248" s="60">
        <v>32538</v>
      </c>
      <c r="I248" s="60">
        <v>27317</v>
      </c>
      <c r="J248" s="64" t="s">
        <v>29</v>
      </c>
    </row>
    <row r="249" spans="1:10" x14ac:dyDescent="0.25">
      <c r="A249" s="61">
        <v>1243</v>
      </c>
      <c r="B249" s="32" t="s">
        <v>433</v>
      </c>
      <c r="C249" s="32" t="s">
        <v>434</v>
      </c>
      <c r="D249" s="32" t="s">
        <v>17</v>
      </c>
      <c r="E249" s="35" t="s">
        <v>18</v>
      </c>
      <c r="F249" s="32" t="s">
        <v>39</v>
      </c>
      <c r="G249" s="59">
        <v>36000</v>
      </c>
      <c r="H249" s="60">
        <v>38629</v>
      </c>
      <c r="I249" s="60">
        <v>23607</v>
      </c>
      <c r="J249" s="64" t="s">
        <v>20</v>
      </c>
    </row>
    <row r="250" spans="1:10" x14ac:dyDescent="0.25">
      <c r="A250" s="61">
        <v>1244</v>
      </c>
      <c r="B250" s="32" t="s">
        <v>416</v>
      </c>
      <c r="C250" s="32" t="s">
        <v>435</v>
      </c>
      <c r="D250" s="32" t="s">
        <v>17</v>
      </c>
      <c r="E250" s="35" t="s">
        <v>27</v>
      </c>
      <c r="F250" s="32" t="s">
        <v>42</v>
      </c>
      <c r="G250" s="59">
        <v>62600</v>
      </c>
      <c r="H250" s="60">
        <v>35366</v>
      </c>
      <c r="I250" s="60">
        <v>19787</v>
      </c>
      <c r="J250" s="64" t="s">
        <v>29</v>
      </c>
    </row>
    <row r="251" spans="1:10" x14ac:dyDescent="0.25">
      <c r="A251" s="61">
        <v>1245</v>
      </c>
      <c r="B251" s="32" t="s">
        <v>365</v>
      </c>
      <c r="C251" s="62" t="s">
        <v>436</v>
      </c>
      <c r="D251" s="32" t="s">
        <v>26</v>
      </c>
      <c r="E251" s="35" t="s">
        <v>18</v>
      </c>
      <c r="F251" s="32" t="s">
        <v>28</v>
      </c>
      <c r="G251" s="59">
        <v>81300</v>
      </c>
      <c r="H251" s="60">
        <v>36599</v>
      </c>
      <c r="I251" s="60">
        <v>25152</v>
      </c>
      <c r="J251" s="64" t="s">
        <v>20</v>
      </c>
    </row>
    <row r="252" spans="1:10" x14ac:dyDescent="0.25">
      <c r="A252" s="61">
        <v>1246</v>
      </c>
      <c r="B252" s="32" t="s">
        <v>437</v>
      </c>
      <c r="C252" s="32" t="s">
        <v>438</v>
      </c>
      <c r="D252" s="32" t="s">
        <v>17</v>
      </c>
      <c r="E252" s="35" t="s">
        <v>27</v>
      </c>
      <c r="F252" s="32" t="s">
        <v>39</v>
      </c>
      <c r="G252" s="59">
        <v>66600</v>
      </c>
      <c r="H252" s="60">
        <v>32460</v>
      </c>
      <c r="I252" s="60">
        <v>22004</v>
      </c>
      <c r="J252" s="64" t="s">
        <v>29</v>
      </c>
    </row>
    <row r="253" spans="1:10" x14ac:dyDescent="0.25">
      <c r="A253" s="61">
        <v>1247</v>
      </c>
      <c r="B253" s="32" t="s">
        <v>439</v>
      </c>
      <c r="C253" s="62" t="s">
        <v>264</v>
      </c>
      <c r="D253" s="32" t="s">
        <v>33</v>
      </c>
      <c r="E253" s="35" t="s">
        <v>23</v>
      </c>
      <c r="F253" s="32" t="s">
        <v>42</v>
      </c>
      <c r="G253" s="59">
        <v>59600</v>
      </c>
      <c r="H253" s="60">
        <v>33208</v>
      </c>
      <c r="I253" s="60">
        <v>25609</v>
      </c>
      <c r="J253" s="64" t="s">
        <v>29</v>
      </c>
    </row>
    <row r="254" spans="1:10" x14ac:dyDescent="0.25">
      <c r="A254" s="61">
        <v>1248</v>
      </c>
      <c r="B254" s="32" t="s">
        <v>440</v>
      </c>
      <c r="C254" s="62" t="s">
        <v>441</v>
      </c>
      <c r="D254" s="32" t="s">
        <v>33</v>
      </c>
      <c r="E254" s="35" t="s">
        <v>23</v>
      </c>
      <c r="F254" s="32" t="s">
        <v>42</v>
      </c>
      <c r="G254" s="59">
        <v>59300</v>
      </c>
      <c r="H254" s="60">
        <v>36945</v>
      </c>
      <c r="I254" s="60">
        <v>22187</v>
      </c>
      <c r="J254" s="64" t="s">
        <v>29</v>
      </c>
    </row>
    <row r="255" spans="1:10" x14ac:dyDescent="0.25">
      <c r="A255" s="61">
        <v>1249</v>
      </c>
      <c r="B255" s="32" t="s">
        <v>442</v>
      </c>
      <c r="C255" s="62" t="s">
        <v>443</v>
      </c>
      <c r="D255" s="32" t="s">
        <v>521</v>
      </c>
      <c r="E255" s="35" t="s">
        <v>18</v>
      </c>
      <c r="F255" s="32" t="s">
        <v>42</v>
      </c>
      <c r="G255" s="59">
        <v>58100</v>
      </c>
      <c r="H255" s="60">
        <v>27761</v>
      </c>
      <c r="I255" s="60">
        <v>19943</v>
      </c>
      <c r="J255" s="64" t="s">
        <v>29</v>
      </c>
    </row>
    <row r="256" spans="1:10" x14ac:dyDescent="0.25">
      <c r="A256" s="61">
        <v>1250</v>
      </c>
      <c r="B256" s="32" t="s">
        <v>444</v>
      </c>
      <c r="C256" s="63" t="s">
        <v>445</v>
      </c>
      <c r="D256" s="32" t="s">
        <v>17</v>
      </c>
      <c r="E256" s="35" t="s">
        <v>18</v>
      </c>
      <c r="F256" s="32" t="s">
        <v>42</v>
      </c>
      <c r="G256" s="59">
        <v>85900</v>
      </c>
      <c r="H256" s="60">
        <v>32208</v>
      </c>
      <c r="I256" s="60">
        <v>20635</v>
      </c>
      <c r="J256" s="64" t="s">
        <v>29</v>
      </c>
    </row>
    <row r="257" spans="1:10" ht="15.75" thickBot="1" x14ac:dyDescent="0.3">
      <c r="A257" s="70">
        <v>1251</v>
      </c>
      <c r="B257" s="52" t="s">
        <v>446</v>
      </c>
      <c r="C257" s="71" t="s">
        <v>84</v>
      </c>
      <c r="D257" s="52" t="s">
        <v>26</v>
      </c>
      <c r="E257" s="51" t="s">
        <v>18</v>
      </c>
      <c r="F257" s="52" t="s">
        <v>28</v>
      </c>
      <c r="G257" s="72">
        <v>92300</v>
      </c>
      <c r="H257" s="73">
        <v>38997</v>
      </c>
      <c r="I257" s="73">
        <v>25582</v>
      </c>
      <c r="J257" s="74" t="s">
        <v>29</v>
      </c>
    </row>
    <row r="258" spans="1:10" x14ac:dyDescent="0.25">
      <c r="J258" s="75"/>
    </row>
    <row r="259" spans="1:10" x14ac:dyDescent="0.25">
      <c r="G259" s="38"/>
      <c r="J259" s="75"/>
    </row>
    <row r="260" spans="1:10" x14ac:dyDescent="0.25">
      <c r="J260" s="75"/>
    </row>
    <row r="261" spans="1:10" x14ac:dyDescent="0.25">
      <c r="J261" s="75"/>
    </row>
    <row r="262" spans="1:10" x14ac:dyDescent="0.25">
      <c r="J262" s="75"/>
    </row>
    <row r="263" spans="1:10" x14ac:dyDescent="0.25">
      <c r="J263" s="75"/>
    </row>
    <row r="264" spans="1:10" x14ac:dyDescent="0.25">
      <c r="J264" s="75"/>
    </row>
    <row r="265" spans="1:10" x14ac:dyDescent="0.25">
      <c r="J265" s="75"/>
    </row>
    <row r="266" spans="1:10" x14ac:dyDescent="0.25">
      <c r="J266" s="75"/>
    </row>
    <row r="267" spans="1:10" x14ac:dyDescent="0.25">
      <c r="J267" s="75"/>
    </row>
    <row r="268" spans="1:10" x14ac:dyDescent="0.25">
      <c r="J268" s="75"/>
    </row>
    <row r="269" spans="1:10" x14ac:dyDescent="0.25">
      <c r="J269" s="75"/>
    </row>
    <row r="270" spans="1:10" x14ac:dyDescent="0.25">
      <c r="J270" s="75"/>
    </row>
    <row r="271" spans="1:10" x14ac:dyDescent="0.25">
      <c r="J271" s="75"/>
    </row>
    <row r="272" spans="1:10" x14ac:dyDescent="0.25">
      <c r="J272" s="75"/>
    </row>
    <row r="273" spans="10:10" x14ac:dyDescent="0.25">
      <c r="J273" s="75"/>
    </row>
    <row r="274" spans="10:10" x14ac:dyDescent="0.25">
      <c r="J274" s="75"/>
    </row>
    <row r="275" spans="10:10" x14ac:dyDescent="0.25">
      <c r="J275" s="75"/>
    </row>
  </sheetData>
  <sheetProtection formatCells="0" formatColumns="0" formatRows="0" insertColumns="0" insertRows="0" insertHyperlinks="0" deleteColumns="0" deleteRows="0" sort="0" autoFilter="0"/>
  <mergeCells count="6">
    <mergeCell ref="K59:L59"/>
    <mergeCell ref="K35:L35"/>
    <mergeCell ref="K43:L43"/>
    <mergeCell ref="K51:L51"/>
    <mergeCell ref="A1:J1"/>
    <mergeCell ref="A4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3"/>
  <sheetViews>
    <sheetView tabSelected="1" topLeftCell="A4" zoomScaleNormal="100" workbookViewId="0">
      <selection activeCell="K45" sqref="K45"/>
    </sheetView>
  </sheetViews>
  <sheetFormatPr defaultColWidth="9.140625" defaultRowHeight="12.75" x14ac:dyDescent="0.2"/>
  <cols>
    <col min="1" max="1" width="9.140625" style="14"/>
    <col min="2" max="2" width="11.140625" style="14" customWidth="1"/>
    <col min="3" max="3" width="18" style="14" bestFit="1" customWidth="1"/>
    <col min="4" max="4" width="11.5703125" style="14" customWidth="1"/>
    <col min="5" max="5" width="10.140625" style="14" bestFit="1" customWidth="1"/>
    <col min="6" max="6" width="9.140625" style="14"/>
    <col min="7" max="7" width="12.140625" style="14" bestFit="1" customWidth="1"/>
    <col min="8" max="8" width="12.85546875" style="14" bestFit="1" customWidth="1"/>
    <col min="9" max="9" width="10.5703125" style="14" customWidth="1"/>
    <col min="10" max="10" width="15.140625" style="14" customWidth="1"/>
    <col min="11" max="11" width="111.140625" style="14" customWidth="1"/>
    <col min="12" max="16384" width="9.140625" style="14"/>
  </cols>
  <sheetData>
    <row r="1" spans="2:21" ht="113.25" customHeight="1" thickBot="1" x14ac:dyDescent="0.3">
      <c r="B1" s="85" t="s">
        <v>522</v>
      </c>
      <c r="C1" s="94"/>
      <c r="D1" s="94"/>
      <c r="E1" s="94"/>
      <c r="F1" s="94"/>
      <c r="G1" s="94"/>
      <c r="H1" s="94"/>
      <c r="I1" s="95"/>
      <c r="J1" s="13"/>
    </row>
    <row r="3" spans="2:21" ht="13.5" thickBot="1" x14ac:dyDescent="0.25"/>
    <row r="4" spans="2:21" ht="16.5" customHeight="1" x14ac:dyDescent="0.2">
      <c r="B4" s="88" t="s">
        <v>447</v>
      </c>
      <c r="C4" s="89"/>
      <c r="D4" s="89"/>
      <c r="E4" s="89"/>
      <c r="F4" s="89"/>
      <c r="G4" s="89"/>
      <c r="H4" s="89"/>
      <c r="I4" s="90"/>
      <c r="J4" s="15"/>
    </row>
    <row r="5" spans="2:21" ht="15.75" thickBot="1" x14ac:dyDescent="0.3">
      <c r="B5" s="91"/>
      <c r="C5" s="92"/>
      <c r="D5" s="92"/>
      <c r="E5" s="92"/>
      <c r="F5" s="92"/>
      <c r="G5" s="92"/>
      <c r="H5" s="92"/>
      <c r="I5" s="93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2:21" ht="15.75" thickBot="1" x14ac:dyDescent="0.3">
      <c r="B6" s="18" t="s">
        <v>448</v>
      </c>
      <c r="C6" s="19" t="s">
        <v>449</v>
      </c>
      <c r="D6" s="19" t="s">
        <v>450</v>
      </c>
      <c r="E6" s="19" t="s">
        <v>451</v>
      </c>
      <c r="F6" s="19" t="s">
        <v>452</v>
      </c>
      <c r="G6" s="19" t="s">
        <v>453</v>
      </c>
      <c r="H6" s="19" t="s">
        <v>454</v>
      </c>
      <c r="I6" s="20" t="s">
        <v>455</v>
      </c>
      <c r="J6" s="21">
        <f>COUNTA(H7:H131)</f>
        <v>125</v>
      </c>
      <c r="K6" s="22" t="s">
        <v>484</v>
      </c>
      <c r="L6" s="22"/>
      <c r="M6" s="22"/>
      <c r="N6" s="22"/>
      <c r="O6" s="22"/>
      <c r="P6" s="22"/>
      <c r="Q6" s="22"/>
      <c r="R6" s="22"/>
      <c r="S6" s="17"/>
      <c r="T6" s="17"/>
      <c r="U6" s="17"/>
    </row>
    <row r="7" spans="2:21" ht="15.75" thickBot="1" x14ac:dyDescent="0.3">
      <c r="B7" s="23">
        <v>350000</v>
      </c>
      <c r="C7" s="24">
        <v>37633</v>
      </c>
      <c r="D7" s="25" t="s">
        <v>456</v>
      </c>
      <c r="E7" s="26">
        <v>3</v>
      </c>
      <c r="F7" s="26">
        <v>2.5</v>
      </c>
      <c r="G7" s="27">
        <v>1991</v>
      </c>
      <c r="H7" s="26" t="s">
        <v>457</v>
      </c>
      <c r="I7" s="28" t="s">
        <v>519</v>
      </c>
      <c r="J7" s="77">
        <f>SMALL(B7:B131,1)</f>
        <v>189000</v>
      </c>
      <c r="K7" s="22" t="s">
        <v>523</v>
      </c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2:21" ht="15.75" thickBot="1" x14ac:dyDescent="0.3">
      <c r="B8" s="29">
        <v>215000</v>
      </c>
      <c r="C8" s="30">
        <v>37635</v>
      </c>
      <c r="D8" s="31" t="s">
        <v>458</v>
      </c>
      <c r="E8" s="32">
        <v>3</v>
      </c>
      <c r="F8" s="32">
        <v>1.75</v>
      </c>
      <c r="G8" s="33">
        <v>2157</v>
      </c>
      <c r="H8" s="32" t="s">
        <v>497</v>
      </c>
      <c r="I8" s="34" t="s">
        <v>520</v>
      </c>
      <c r="J8" s="77">
        <f>SMALL(B7:B131,2)</f>
        <v>199000</v>
      </c>
      <c r="K8" s="22" t="s">
        <v>524</v>
      </c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2:21" ht="15.75" thickBot="1" x14ac:dyDescent="0.3">
      <c r="B9" s="29">
        <v>315000</v>
      </c>
      <c r="C9" s="30">
        <v>37637</v>
      </c>
      <c r="D9" s="35" t="s">
        <v>459</v>
      </c>
      <c r="E9" s="32">
        <v>2</v>
      </c>
      <c r="F9" s="32">
        <v>2</v>
      </c>
      <c r="G9" s="33">
        <v>1552</v>
      </c>
      <c r="H9" s="32" t="s">
        <v>457</v>
      </c>
      <c r="I9" s="28" t="s">
        <v>519</v>
      </c>
      <c r="J9" s="77">
        <f>LARGE(B7:B131,1)</f>
        <v>574900</v>
      </c>
      <c r="K9" s="22" t="s">
        <v>525</v>
      </c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2:21" ht="15.75" thickBot="1" x14ac:dyDescent="0.3">
      <c r="B10" s="29">
        <v>379000</v>
      </c>
      <c r="C10" s="30">
        <v>37641</v>
      </c>
      <c r="D10" s="35" t="s">
        <v>456</v>
      </c>
      <c r="E10" s="32">
        <v>4</v>
      </c>
      <c r="F10" s="32">
        <v>3</v>
      </c>
      <c r="G10" s="33">
        <v>3000</v>
      </c>
      <c r="H10" s="32" t="s">
        <v>497</v>
      </c>
      <c r="I10" s="28" t="s">
        <v>519</v>
      </c>
      <c r="J10" s="77">
        <f>LARGE(B7:B131,2)</f>
        <v>545000</v>
      </c>
      <c r="K10" s="22" t="s">
        <v>526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2:21" ht="15.75" thickBot="1" x14ac:dyDescent="0.3">
      <c r="B11" s="29">
        <v>248500</v>
      </c>
      <c r="C11" s="30">
        <v>37651</v>
      </c>
      <c r="D11" s="35" t="s">
        <v>456</v>
      </c>
      <c r="E11" s="32">
        <v>4</v>
      </c>
      <c r="F11" s="32">
        <v>2.5</v>
      </c>
      <c r="G11" s="33">
        <v>2101</v>
      </c>
      <c r="H11" s="32" t="s">
        <v>497</v>
      </c>
      <c r="I11" s="34" t="s">
        <v>520</v>
      </c>
      <c r="J11" s="79">
        <f>AVERAGE(B7:B131)</f>
        <v>294678.2</v>
      </c>
      <c r="K11" s="22" t="s">
        <v>486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2:21" ht="15.75" thickBot="1" x14ac:dyDescent="0.3">
      <c r="B12" s="29">
        <v>297500</v>
      </c>
      <c r="C12" s="30">
        <v>37653</v>
      </c>
      <c r="D12" s="35" t="s">
        <v>459</v>
      </c>
      <c r="E12" s="32">
        <v>4</v>
      </c>
      <c r="F12" s="32">
        <v>3.5</v>
      </c>
      <c r="G12" s="33">
        <v>2170</v>
      </c>
      <c r="H12" s="32" t="s">
        <v>497</v>
      </c>
      <c r="I12" s="28" t="s">
        <v>519</v>
      </c>
      <c r="J12" s="80">
        <f>AVERAGE(G7:G131)</f>
        <v>2198.7040000000002</v>
      </c>
      <c r="K12" s="22" t="s">
        <v>485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2:21" ht="15.75" thickBot="1" x14ac:dyDescent="0.3">
      <c r="B13" s="29">
        <v>259900</v>
      </c>
      <c r="C13" s="30">
        <v>37657</v>
      </c>
      <c r="D13" s="35" t="s">
        <v>456</v>
      </c>
      <c r="E13" s="32">
        <v>4</v>
      </c>
      <c r="F13" s="32">
        <v>3</v>
      </c>
      <c r="G13" s="33">
        <v>1734</v>
      </c>
      <c r="H13" s="32" t="s">
        <v>457</v>
      </c>
      <c r="I13" s="28" t="s">
        <v>519</v>
      </c>
      <c r="J13" s="21">
        <f>COUNTIF(I7:I131,"Y")</f>
        <v>42</v>
      </c>
      <c r="K13" s="22" t="s">
        <v>487</v>
      </c>
      <c r="L13" s="17"/>
      <c r="M13" s="17"/>
      <c r="N13" s="17"/>
      <c r="O13" s="17"/>
      <c r="P13" s="17"/>
      <c r="Q13" s="17"/>
      <c r="R13" s="17"/>
      <c r="S13" s="17"/>
      <c r="T13" s="36"/>
      <c r="U13" s="17"/>
    </row>
    <row r="14" spans="2:21" ht="15.75" thickBot="1" x14ac:dyDescent="0.3">
      <c r="B14" s="29">
        <v>325000</v>
      </c>
      <c r="C14" s="30">
        <v>37661</v>
      </c>
      <c r="D14" s="35" t="s">
        <v>459</v>
      </c>
      <c r="E14" s="32">
        <v>4</v>
      </c>
      <c r="F14" s="32">
        <v>3</v>
      </c>
      <c r="G14" s="33">
        <v>2800</v>
      </c>
      <c r="H14" s="32" t="s">
        <v>457</v>
      </c>
      <c r="I14" s="34" t="s">
        <v>520</v>
      </c>
      <c r="J14" s="81">
        <f>SUM(J13/J6)</f>
        <v>0.33600000000000002</v>
      </c>
      <c r="K14" s="22" t="s">
        <v>515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2:21" ht="15.75" thickBot="1" x14ac:dyDescent="0.3">
      <c r="B15" s="29">
        <v>208750</v>
      </c>
      <c r="C15" s="30">
        <v>37663</v>
      </c>
      <c r="D15" s="31" t="s">
        <v>459</v>
      </c>
      <c r="E15" s="32">
        <v>4</v>
      </c>
      <c r="F15" s="32">
        <v>3</v>
      </c>
      <c r="G15" s="33">
        <v>2207</v>
      </c>
      <c r="H15" s="32" t="s">
        <v>497</v>
      </c>
      <c r="I15" s="34" t="s">
        <v>520</v>
      </c>
      <c r="J15" s="21">
        <f>COUNTIF(H7:H131,"Condo")</f>
        <v>43</v>
      </c>
      <c r="K15" s="22" t="s">
        <v>488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2:21" ht="15.75" thickBot="1" x14ac:dyDescent="0.3">
      <c r="B16" s="29">
        <v>227500</v>
      </c>
      <c r="C16" s="30">
        <v>37663</v>
      </c>
      <c r="D16" s="31" t="s">
        <v>459</v>
      </c>
      <c r="E16" s="32">
        <v>4</v>
      </c>
      <c r="F16" s="32">
        <v>3</v>
      </c>
      <c r="G16" s="33">
        <v>1905</v>
      </c>
      <c r="H16" s="32" t="s">
        <v>457</v>
      </c>
      <c r="I16" s="28" t="s">
        <v>519</v>
      </c>
      <c r="J16" s="21">
        <f>COUNTIF(H7:H131,"Single Family")</f>
        <v>82</v>
      </c>
      <c r="K16" s="22" t="s">
        <v>489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2:21" ht="15.75" thickBot="1" x14ac:dyDescent="0.3">
      <c r="B17" s="29">
        <v>259900</v>
      </c>
      <c r="C17" s="30">
        <v>37663</v>
      </c>
      <c r="D17" s="35" t="s">
        <v>456</v>
      </c>
      <c r="E17" s="32">
        <v>3</v>
      </c>
      <c r="F17" s="32">
        <v>2.5</v>
      </c>
      <c r="G17" s="33">
        <v>2122</v>
      </c>
      <c r="H17" s="32" t="s">
        <v>457</v>
      </c>
      <c r="I17" s="28" t="s">
        <v>519</v>
      </c>
      <c r="J17" s="21">
        <f>COUNTIF(D7:D131,"Central")</f>
        <v>42</v>
      </c>
      <c r="K17" s="22" t="s">
        <v>490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2:21" ht="15.75" thickBot="1" x14ac:dyDescent="0.3">
      <c r="B18" s="29">
        <v>405000</v>
      </c>
      <c r="C18" s="30">
        <v>37666</v>
      </c>
      <c r="D18" s="35" t="s">
        <v>456</v>
      </c>
      <c r="E18" s="32">
        <v>2</v>
      </c>
      <c r="F18" s="32">
        <v>3</v>
      </c>
      <c r="G18" s="33">
        <v>2444</v>
      </c>
      <c r="H18" s="32" t="s">
        <v>497</v>
      </c>
      <c r="I18" s="34" t="s">
        <v>520</v>
      </c>
      <c r="J18" s="21">
        <f>COUNTIF(G7:G131,"&gt;=2500")</f>
        <v>23</v>
      </c>
      <c r="K18" s="22" t="s">
        <v>491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2:21" ht="15.75" thickBot="1" x14ac:dyDescent="0.3">
      <c r="B19" s="29">
        <v>236900</v>
      </c>
      <c r="C19" s="30">
        <v>37667</v>
      </c>
      <c r="D19" s="35" t="s">
        <v>459</v>
      </c>
      <c r="E19" s="32">
        <v>2</v>
      </c>
      <c r="F19" s="32">
        <v>2</v>
      </c>
      <c r="G19" s="33">
        <v>1483</v>
      </c>
      <c r="H19" s="32" t="s">
        <v>457</v>
      </c>
      <c r="I19" s="28" t="s">
        <v>519</v>
      </c>
      <c r="J19" s="21">
        <f>COUNTIFS(G7:G131,"&gt;1500",G7:G131,"&lt;2000")</f>
        <v>42</v>
      </c>
      <c r="K19" s="22" t="s">
        <v>516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2:21" ht="15.75" thickBot="1" x14ac:dyDescent="0.3">
      <c r="B20" s="29">
        <v>240000</v>
      </c>
      <c r="C20" s="30">
        <v>37667</v>
      </c>
      <c r="D20" s="35" t="s">
        <v>459</v>
      </c>
      <c r="E20" s="32">
        <v>3</v>
      </c>
      <c r="F20" s="32">
        <v>2.5</v>
      </c>
      <c r="G20" s="33">
        <v>1595</v>
      </c>
      <c r="H20" s="32" t="s">
        <v>457</v>
      </c>
      <c r="I20" s="28" t="s">
        <v>519</v>
      </c>
      <c r="J20" s="21">
        <f>COUNTIF(B7:B131,"&gt;=350000")</f>
        <v>29</v>
      </c>
      <c r="K20" s="22" t="s">
        <v>492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2:21" ht="15.75" thickBot="1" x14ac:dyDescent="0.3">
      <c r="B21" s="29">
        <v>304900</v>
      </c>
      <c r="C21" s="30">
        <v>37669</v>
      </c>
      <c r="D21" s="35" t="s">
        <v>459</v>
      </c>
      <c r="E21" s="32">
        <v>4</v>
      </c>
      <c r="F21" s="32">
        <v>3</v>
      </c>
      <c r="G21" s="33">
        <v>2350</v>
      </c>
      <c r="H21" s="32" t="s">
        <v>497</v>
      </c>
      <c r="I21" s="28" t="s">
        <v>519</v>
      </c>
      <c r="J21" s="21">
        <f>COUNTIF(B7:B131,"&lt;=250000")</f>
        <v>53</v>
      </c>
      <c r="K21" s="22" t="s">
        <v>493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2:21" ht="15.75" thickBot="1" x14ac:dyDescent="0.3">
      <c r="B22" s="29">
        <v>349900</v>
      </c>
      <c r="C22" s="30">
        <v>37673</v>
      </c>
      <c r="D22" s="35" t="s">
        <v>456</v>
      </c>
      <c r="E22" s="32">
        <v>4</v>
      </c>
      <c r="F22" s="32">
        <v>3</v>
      </c>
      <c r="G22" s="33">
        <v>2290</v>
      </c>
      <c r="H22" s="32" t="s">
        <v>497</v>
      </c>
      <c r="I22" s="34" t="s">
        <v>520</v>
      </c>
      <c r="J22" s="77">
        <f>AVERAGEIF(H7:H131,"Single Family",B7:B131)</f>
        <v>299664.57317073172</v>
      </c>
      <c r="K22" s="22" t="s">
        <v>495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2:21" ht="15.75" thickBot="1" x14ac:dyDescent="0.3">
      <c r="B23" s="29">
        <v>249000</v>
      </c>
      <c r="C23" s="30">
        <v>37681</v>
      </c>
      <c r="D23" s="35" t="s">
        <v>458</v>
      </c>
      <c r="E23" s="32">
        <v>4</v>
      </c>
      <c r="F23" s="32">
        <v>3</v>
      </c>
      <c r="G23" s="33">
        <v>1940</v>
      </c>
      <c r="H23" s="32" t="s">
        <v>497</v>
      </c>
      <c r="I23" s="34" t="s">
        <v>520</v>
      </c>
      <c r="J23" s="77">
        <f>AVERAGEIF(H7:H131,"Single Family",B7:B131)-AVERAGEIF(H7:H131,"Condo",B7:B131)</f>
        <v>14495.270845150342</v>
      </c>
      <c r="K23" s="17" t="s">
        <v>496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2:21" ht="15.75" thickBot="1" x14ac:dyDescent="0.3">
      <c r="B24" s="29">
        <v>229500</v>
      </c>
      <c r="C24" s="30">
        <v>37684</v>
      </c>
      <c r="D24" s="35" t="s">
        <v>458</v>
      </c>
      <c r="E24" s="32">
        <v>4</v>
      </c>
      <c r="F24" s="32">
        <v>3</v>
      </c>
      <c r="G24" s="33">
        <v>2041</v>
      </c>
      <c r="H24" s="32" t="s">
        <v>497</v>
      </c>
      <c r="I24" s="28" t="s">
        <v>519</v>
      </c>
      <c r="J24" s="77">
        <f>AVERAGEIF(G7:G131,"&gt;=3000",B7:B131)</f>
        <v>425257.14285714284</v>
      </c>
      <c r="K24" s="22" t="s">
        <v>494</v>
      </c>
      <c r="L24" s="17"/>
      <c r="M24" s="17"/>
      <c r="N24" s="17"/>
      <c r="O24" s="17"/>
      <c r="P24" s="17"/>
      <c r="Q24" s="17"/>
      <c r="R24" s="17"/>
      <c r="S24" s="17"/>
      <c r="T24" s="37"/>
      <c r="U24" s="17"/>
    </row>
    <row r="25" spans="2:21" ht="15.75" thickBot="1" x14ac:dyDescent="0.3">
      <c r="B25" s="29">
        <v>359900</v>
      </c>
      <c r="C25" s="30">
        <v>37686</v>
      </c>
      <c r="D25" s="31" t="s">
        <v>456</v>
      </c>
      <c r="E25" s="32">
        <v>3</v>
      </c>
      <c r="F25" s="32">
        <v>3</v>
      </c>
      <c r="G25" s="33">
        <v>1839</v>
      </c>
      <c r="H25" s="32" t="s">
        <v>457</v>
      </c>
      <c r="I25" s="28" t="s">
        <v>519</v>
      </c>
      <c r="J25" s="21">
        <f>COUNTIFS(G7:G131,"&gt;=2000",G7:G131,"&lt;=2500")</f>
        <v>56</v>
      </c>
      <c r="K25" s="22" t="s">
        <v>527</v>
      </c>
      <c r="L25" s="17"/>
      <c r="M25" s="17"/>
      <c r="N25" s="17"/>
      <c r="O25" s="17"/>
      <c r="P25" s="17"/>
      <c r="Q25" s="17"/>
      <c r="R25" s="17"/>
      <c r="S25" s="17"/>
      <c r="T25" s="38"/>
      <c r="U25" s="17"/>
    </row>
    <row r="26" spans="2:21" ht="15.75" thickBot="1" x14ac:dyDescent="0.3">
      <c r="B26" s="29">
        <v>335000</v>
      </c>
      <c r="C26" s="30">
        <v>37691</v>
      </c>
      <c r="D26" s="35" t="s">
        <v>458</v>
      </c>
      <c r="E26" s="32">
        <v>3</v>
      </c>
      <c r="F26" s="32">
        <v>2.5</v>
      </c>
      <c r="G26" s="33">
        <v>2000</v>
      </c>
      <c r="H26" s="32" t="s">
        <v>497</v>
      </c>
      <c r="I26" s="34" t="s">
        <v>520</v>
      </c>
      <c r="J26" s="21">
        <f>COUNTIF(B7:B131,"&gt;294678")</f>
        <v>59</v>
      </c>
      <c r="K26" s="22" t="s">
        <v>498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2:21" ht="15.75" thickBot="1" x14ac:dyDescent="0.3">
      <c r="B27" s="29">
        <v>360000</v>
      </c>
      <c r="C27" s="30">
        <v>37691</v>
      </c>
      <c r="D27" s="31" t="s">
        <v>459</v>
      </c>
      <c r="E27" s="32">
        <v>5</v>
      </c>
      <c r="F27" s="32">
        <v>3</v>
      </c>
      <c r="G27" s="33">
        <v>2112</v>
      </c>
      <c r="H27" s="32" t="s">
        <v>497</v>
      </c>
      <c r="I27" s="34" t="s">
        <v>520</v>
      </c>
      <c r="J27" s="77">
        <f>AVERAGEIF(I7:I131,"Y",B7:B131)</f>
        <v>296928.52380952379</v>
      </c>
      <c r="K27" s="17" t="s">
        <v>499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2:21" ht="15.75" thickBot="1" x14ac:dyDescent="0.3">
      <c r="B28" s="29">
        <v>349000</v>
      </c>
      <c r="C28" s="30">
        <v>37696</v>
      </c>
      <c r="D28" s="35" t="s">
        <v>456</v>
      </c>
      <c r="E28" s="32">
        <v>4</v>
      </c>
      <c r="F28" s="32">
        <v>2.5</v>
      </c>
      <c r="G28" s="33">
        <v>2730</v>
      </c>
      <c r="H28" s="32" t="s">
        <v>457</v>
      </c>
      <c r="I28" s="34" t="s">
        <v>520</v>
      </c>
      <c r="J28" s="82">
        <f>AVERAGE(LARGE(B7:B131,1),LARGE(B7:B131,2),LARGE(B7:B131,3),LARGE(B7:B131,4),LARGE(B7:B131,5))</f>
        <v>469760</v>
      </c>
      <c r="K28" s="17" t="s">
        <v>500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2:21" ht="15.75" thickBot="1" x14ac:dyDescent="0.3">
      <c r="B29" s="29">
        <v>249000</v>
      </c>
      <c r="C29" s="30">
        <v>37698</v>
      </c>
      <c r="D29" s="35" t="s">
        <v>459</v>
      </c>
      <c r="E29" s="32">
        <v>3</v>
      </c>
      <c r="F29" s="32">
        <v>2.5</v>
      </c>
      <c r="G29" s="33">
        <v>1730</v>
      </c>
      <c r="H29" s="32" t="s">
        <v>457</v>
      </c>
      <c r="I29" s="28" t="s">
        <v>519</v>
      </c>
      <c r="J29" s="82">
        <f>AVERAGE(SMALL(B7:B131,1),SMALL(B7:B131,2),SMALL(B7:B131,3),LARGE(B7:B131,4),LARGE(B7:B131,5))</f>
        <v>279180</v>
      </c>
      <c r="K29" s="17" t="s">
        <v>501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2:21" ht="15.75" thickBot="1" x14ac:dyDescent="0.3">
      <c r="B30" s="29">
        <v>309950</v>
      </c>
      <c r="C30" s="30">
        <v>37700</v>
      </c>
      <c r="D30" s="35" t="s">
        <v>458</v>
      </c>
      <c r="E30" s="32">
        <v>4</v>
      </c>
      <c r="F30" s="32">
        <v>3</v>
      </c>
      <c r="G30" s="33">
        <v>2800</v>
      </c>
      <c r="H30" s="32" t="s">
        <v>497</v>
      </c>
      <c r="I30" s="28" t="s">
        <v>519</v>
      </c>
      <c r="J30" s="21">
        <f>AVERAGEIF(B7:B131,LARGE(B7:B131,{1,2,3}),G7:G131)</f>
        <v>4700</v>
      </c>
      <c r="K30" s="17" t="s">
        <v>517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2:21" ht="15.75" thickBot="1" x14ac:dyDescent="0.3">
      <c r="B31" s="29">
        <v>325000</v>
      </c>
      <c r="C31" s="30">
        <v>37707</v>
      </c>
      <c r="D31" s="35" t="s">
        <v>458</v>
      </c>
      <c r="E31" s="32">
        <v>3</v>
      </c>
      <c r="F31" s="32">
        <v>2.5</v>
      </c>
      <c r="G31" s="33">
        <v>1752</v>
      </c>
      <c r="H31" s="32" t="s">
        <v>497</v>
      </c>
      <c r="I31" s="28" t="s">
        <v>519</v>
      </c>
      <c r="J31" s="21">
        <f>COUNTIFS(B7:B131,"&gt;=200000",B7:B131,"&lt;=250000")</f>
        <v>51</v>
      </c>
      <c r="K31" s="39" t="s">
        <v>505</v>
      </c>
      <c r="L31" s="17"/>
      <c r="M31" s="17"/>
      <c r="N31" s="17"/>
      <c r="O31" s="17"/>
      <c r="P31" s="17"/>
      <c r="Q31" s="17"/>
      <c r="R31" s="17"/>
      <c r="S31" s="17"/>
      <c r="T31" s="17"/>
      <c r="U31" s="40"/>
    </row>
    <row r="32" spans="2:21" ht="15.75" thickBot="1" x14ac:dyDescent="0.3">
      <c r="B32" s="29">
        <v>285000</v>
      </c>
      <c r="C32" s="30">
        <v>37716</v>
      </c>
      <c r="D32" s="35" t="s">
        <v>458</v>
      </c>
      <c r="E32" s="32">
        <v>2</v>
      </c>
      <c r="F32" s="32">
        <v>1</v>
      </c>
      <c r="G32" s="33">
        <v>2036</v>
      </c>
      <c r="H32" s="32" t="s">
        <v>497</v>
      </c>
      <c r="I32" s="28" t="s">
        <v>519</v>
      </c>
      <c r="J32" s="81">
        <f>COUNTIF(B7:B131,"&lt;300000")/COUNT(B7:B131)</f>
        <v>0.54400000000000004</v>
      </c>
      <c r="K32" s="17" t="s">
        <v>504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spans="2:21" ht="15" x14ac:dyDescent="0.25">
      <c r="B33" s="29">
        <v>375000</v>
      </c>
      <c r="C33" s="30">
        <v>37717</v>
      </c>
      <c r="D33" s="35" t="s">
        <v>458</v>
      </c>
      <c r="E33" s="32">
        <v>4</v>
      </c>
      <c r="F33" s="32">
        <v>3</v>
      </c>
      <c r="G33" s="33">
        <v>2368</v>
      </c>
      <c r="H33" s="32" t="s">
        <v>497</v>
      </c>
      <c r="I33" s="34" t="s">
        <v>520</v>
      </c>
      <c r="J33" s="41"/>
      <c r="K33" s="42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spans="2:21" ht="15" x14ac:dyDescent="0.25">
      <c r="B34" s="29">
        <v>369900</v>
      </c>
      <c r="C34" s="30">
        <v>37720</v>
      </c>
      <c r="D34" s="35" t="s">
        <v>456</v>
      </c>
      <c r="E34" s="32">
        <v>4</v>
      </c>
      <c r="F34" s="32">
        <v>3</v>
      </c>
      <c r="G34" s="33">
        <v>1988</v>
      </c>
      <c r="H34" s="32" t="s">
        <v>457</v>
      </c>
      <c r="I34" s="28" t="s">
        <v>519</v>
      </c>
      <c r="J34" s="41"/>
      <c r="K34" s="42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spans="2:21" ht="15" x14ac:dyDescent="0.25">
      <c r="B35" s="29">
        <v>214500</v>
      </c>
      <c r="C35" s="30">
        <v>37721</v>
      </c>
      <c r="D35" s="35" t="s">
        <v>456</v>
      </c>
      <c r="E35" s="32">
        <v>3</v>
      </c>
      <c r="F35" s="32">
        <v>2.5</v>
      </c>
      <c r="G35" s="33">
        <v>1696</v>
      </c>
      <c r="H35" s="32" t="s">
        <v>457</v>
      </c>
      <c r="I35" s="28" t="s">
        <v>519</v>
      </c>
      <c r="J35" s="43" t="s">
        <v>513</v>
      </c>
      <c r="K35" s="22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2:21" ht="15.75" thickBot="1" x14ac:dyDescent="0.3">
      <c r="B36" s="29">
        <v>289000</v>
      </c>
      <c r="C36" s="30">
        <v>37721</v>
      </c>
      <c r="D36" s="35" t="s">
        <v>459</v>
      </c>
      <c r="E36" s="32">
        <v>3</v>
      </c>
      <c r="F36" s="32">
        <v>2</v>
      </c>
      <c r="G36" s="33">
        <v>1627</v>
      </c>
      <c r="H36" s="32" t="s">
        <v>497</v>
      </c>
      <c r="I36" s="28" t="s">
        <v>519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spans="2:21" ht="15.75" thickBot="1" x14ac:dyDescent="0.3">
      <c r="B37" s="29">
        <v>273500</v>
      </c>
      <c r="C37" s="30">
        <v>37729</v>
      </c>
      <c r="D37" s="35" t="s">
        <v>458</v>
      </c>
      <c r="E37" s="32">
        <v>2</v>
      </c>
      <c r="F37" s="32">
        <v>2</v>
      </c>
      <c r="G37" s="33">
        <v>1552</v>
      </c>
      <c r="H37" s="32" t="s">
        <v>497</v>
      </c>
      <c r="I37" s="34" t="s">
        <v>520</v>
      </c>
      <c r="J37" s="83" t="s">
        <v>503</v>
      </c>
      <c r="K37" s="84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2:21" ht="15.75" thickBot="1" x14ac:dyDescent="0.3">
      <c r="B38" s="29">
        <v>242500</v>
      </c>
      <c r="C38" s="30">
        <v>37730</v>
      </c>
      <c r="D38" s="35" t="s">
        <v>458</v>
      </c>
      <c r="E38" s="32">
        <v>3</v>
      </c>
      <c r="F38" s="32">
        <v>2.5</v>
      </c>
      <c r="G38" s="33">
        <v>1902</v>
      </c>
      <c r="H38" s="32" t="s">
        <v>497</v>
      </c>
      <c r="I38" s="28" t="s">
        <v>519</v>
      </c>
      <c r="J38" s="44" t="s">
        <v>456</v>
      </c>
      <c r="K38" s="45">
        <f>COUNTIF($D$7:$D$131,J38)</f>
        <v>41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2:21" ht="15.75" thickBot="1" x14ac:dyDescent="0.3">
      <c r="B39" s="29">
        <v>379000</v>
      </c>
      <c r="C39" s="30">
        <v>37731</v>
      </c>
      <c r="D39" s="35" t="s">
        <v>456</v>
      </c>
      <c r="E39" s="32">
        <v>3</v>
      </c>
      <c r="F39" s="32">
        <v>3</v>
      </c>
      <c r="G39" s="33">
        <v>2354</v>
      </c>
      <c r="H39" s="32" t="s">
        <v>457</v>
      </c>
      <c r="I39" s="28" t="s">
        <v>519</v>
      </c>
      <c r="J39" s="46" t="s">
        <v>458</v>
      </c>
      <c r="K39" s="45">
        <f t="shared" ref="K39:K40" si="0">COUNTIF($D$7:$D$131,J39)</f>
        <v>42</v>
      </c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2:21" ht="15.75" thickBot="1" x14ac:dyDescent="0.3">
      <c r="B40" s="29">
        <v>350000</v>
      </c>
      <c r="C40" s="30">
        <v>37733</v>
      </c>
      <c r="D40" s="35" t="s">
        <v>458</v>
      </c>
      <c r="E40" s="32">
        <v>3</v>
      </c>
      <c r="F40" s="32">
        <v>2</v>
      </c>
      <c r="G40" s="33">
        <v>2275</v>
      </c>
      <c r="H40" s="32" t="s">
        <v>497</v>
      </c>
      <c r="I40" s="34" t="s">
        <v>520</v>
      </c>
      <c r="J40" s="47" t="s">
        <v>459</v>
      </c>
      <c r="K40" s="45">
        <f t="shared" si="0"/>
        <v>42</v>
      </c>
      <c r="L40" s="17"/>
      <c r="M40" s="17"/>
      <c r="N40" s="17"/>
      <c r="O40" s="17"/>
      <c r="P40" s="17"/>
      <c r="Q40" s="17"/>
      <c r="R40" s="17"/>
      <c r="S40" s="17"/>
      <c r="T40" s="48"/>
      <c r="U40" s="17"/>
    </row>
    <row r="41" spans="2:21" ht="15" x14ac:dyDescent="0.25">
      <c r="B41" s="29">
        <v>354000</v>
      </c>
      <c r="C41" s="30">
        <v>37743</v>
      </c>
      <c r="D41" s="35" t="s">
        <v>458</v>
      </c>
      <c r="E41" s="32">
        <v>4</v>
      </c>
      <c r="F41" s="32">
        <v>2</v>
      </c>
      <c r="G41" s="33">
        <v>2088</v>
      </c>
      <c r="H41" s="32" t="s">
        <v>497</v>
      </c>
      <c r="I41" s="28" t="s">
        <v>519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2:21" ht="15" x14ac:dyDescent="0.25">
      <c r="B42" s="29">
        <v>425900</v>
      </c>
      <c r="C42" s="30">
        <v>37747</v>
      </c>
      <c r="D42" s="35" t="s">
        <v>456</v>
      </c>
      <c r="E42" s="32">
        <v>5</v>
      </c>
      <c r="F42" s="32">
        <v>3</v>
      </c>
      <c r="G42" s="33">
        <v>2414</v>
      </c>
      <c r="H42" s="32" t="s">
        <v>497</v>
      </c>
      <c r="I42" s="34" t="s">
        <v>520</v>
      </c>
      <c r="J42" s="43" t="s">
        <v>514</v>
      </c>
      <c r="K42" s="22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2:21" ht="15.75" thickBot="1" x14ac:dyDescent="0.3">
      <c r="B43" s="29">
        <v>204900</v>
      </c>
      <c r="C43" s="30">
        <v>37748</v>
      </c>
      <c r="D43" s="35" t="s">
        <v>459</v>
      </c>
      <c r="E43" s="32">
        <v>3</v>
      </c>
      <c r="F43" s="32">
        <v>2.5</v>
      </c>
      <c r="G43" s="33">
        <v>1630</v>
      </c>
      <c r="H43" s="32" t="s">
        <v>497</v>
      </c>
      <c r="I43" s="28" t="s">
        <v>519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2:21" ht="15.75" thickBot="1" x14ac:dyDescent="0.3">
      <c r="B44" s="29">
        <v>239900</v>
      </c>
      <c r="C44" s="30">
        <v>37749</v>
      </c>
      <c r="D44" s="35" t="s">
        <v>458</v>
      </c>
      <c r="E44" s="32">
        <v>2</v>
      </c>
      <c r="F44" s="32">
        <v>2</v>
      </c>
      <c r="G44" s="33">
        <v>1248</v>
      </c>
      <c r="H44" s="32" t="s">
        <v>457</v>
      </c>
      <c r="I44" s="28" t="s">
        <v>519</v>
      </c>
      <c r="J44" s="83" t="s">
        <v>502</v>
      </c>
      <c r="K44" s="84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2:21" ht="15.75" thickBot="1" x14ac:dyDescent="0.3">
      <c r="B45" s="29">
        <v>269900</v>
      </c>
      <c r="C45" s="30">
        <v>37750</v>
      </c>
      <c r="D45" s="35" t="s">
        <v>459</v>
      </c>
      <c r="E45" s="32">
        <v>4</v>
      </c>
      <c r="F45" s="32">
        <v>2.5</v>
      </c>
      <c r="G45" s="33">
        <v>1911</v>
      </c>
      <c r="H45" s="32" t="s">
        <v>497</v>
      </c>
      <c r="I45" s="28" t="s">
        <v>519</v>
      </c>
      <c r="J45" s="44" t="s">
        <v>456</v>
      </c>
      <c r="K45" s="78">
        <f>AVERAGEIF($D$7:$D$131,J45,$B$7:$B$131)</f>
        <v>328736.34146341466</v>
      </c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2:21" ht="15.75" thickBot="1" x14ac:dyDescent="0.3">
      <c r="B46" s="29">
        <v>338876</v>
      </c>
      <c r="C46" s="30">
        <v>37754</v>
      </c>
      <c r="D46" s="35" t="s">
        <v>459</v>
      </c>
      <c r="E46" s="32">
        <v>4</v>
      </c>
      <c r="F46" s="32">
        <v>2.5</v>
      </c>
      <c r="G46" s="33">
        <v>2612</v>
      </c>
      <c r="H46" s="32" t="s">
        <v>497</v>
      </c>
      <c r="I46" s="28" t="s">
        <v>519</v>
      </c>
      <c r="J46" s="46" t="s">
        <v>458</v>
      </c>
      <c r="K46" s="78">
        <f t="shared" ref="K46:K47" si="1">AVERAGEIF($D$7:$D$131,J46,$B$7:$B$131)</f>
        <v>283388.02380952379</v>
      </c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2:21" ht="15.75" thickBot="1" x14ac:dyDescent="0.3">
      <c r="B47" s="29">
        <v>299000</v>
      </c>
      <c r="C47" s="30">
        <v>37758</v>
      </c>
      <c r="D47" s="35" t="s">
        <v>456</v>
      </c>
      <c r="E47" s="32">
        <v>3</v>
      </c>
      <c r="F47" s="32">
        <v>2</v>
      </c>
      <c r="G47" s="33">
        <v>2050</v>
      </c>
      <c r="H47" s="32" t="s">
        <v>457</v>
      </c>
      <c r="I47" s="28" t="s">
        <v>519</v>
      </c>
      <c r="J47" s="47" t="s">
        <v>459</v>
      </c>
      <c r="K47" s="78">
        <f t="shared" si="1"/>
        <v>272721.14285714284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2:21" ht="15" x14ac:dyDescent="0.25">
      <c r="B48" s="29">
        <v>229900</v>
      </c>
      <c r="C48" s="30">
        <v>37759</v>
      </c>
      <c r="D48" s="31" t="s">
        <v>458</v>
      </c>
      <c r="E48" s="32">
        <v>4</v>
      </c>
      <c r="F48" s="32">
        <v>3</v>
      </c>
      <c r="G48" s="33">
        <v>2006</v>
      </c>
      <c r="H48" s="32" t="s">
        <v>497</v>
      </c>
      <c r="I48" s="28" t="s">
        <v>519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</row>
    <row r="49" spans="2:21" ht="15" x14ac:dyDescent="0.25">
      <c r="B49" s="29">
        <v>264900</v>
      </c>
      <c r="C49" s="30">
        <v>37765</v>
      </c>
      <c r="D49" s="35" t="s">
        <v>456</v>
      </c>
      <c r="E49" s="32">
        <v>3</v>
      </c>
      <c r="F49" s="32">
        <v>3</v>
      </c>
      <c r="G49" s="33">
        <v>2495</v>
      </c>
      <c r="H49" s="32" t="s">
        <v>457</v>
      </c>
      <c r="I49" s="28" t="s">
        <v>519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  <row r="50" spans="2:21" ht="15" x14ac:dyDescent="0.25">
      <c r="B50" s="29">
        <v>364900</v>
      </c>
      <c r="C50" s="30">
        <v>37765</v>
      </c>
      <c r="D50" s="35" t="s">
        <v>458</v>
      </c>
      <c r="E50" s="32">
        <v>4</v>
      </c>
      <c r="F50" s="32">
        <v>2.5</v>
      </c>
      <c r="G50" s="33">
        <v>2507</v>
      </c>
      <c r="H50" s="32" t="s">
        <v>497</v>
      </c>
      <c r="I50" s="28" t="s">
        <v>519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</row>
    <row r="51" spans="2:21" ht="15" x14ac:dyDescent="0.25">
      <c r="B51" s="29">
        <v>235910</v>
      </c>
      <c r="C51" s="30">
        <v>37767</v>
      </c>
      <c r="D51" s="31" t="s">
        <v>458</v>
      </c>
      <c r="E51" s="32">
        <v>4</v>
      </c>
      <c r="F51" s="32">
        <v>3</v>
      </c>
      <c r="G51" s="33">
        <v>2285</v>
      </c>
      <c r="H51" s="32" t="s">
        <v>497</v>
      </c>
      <c r="I51" s="34" t="s">
        <v>520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spans="2:21" ht="15" x14ac:dyDescent="0.25">
      <c r="B52" s="29">
        <v>205000</v>
      </c>
      <c r="C52" s="30">
        <v>37773</v>
      </c>
      <c r="D52" s="35" t="s">
        <v>459</v>
      </c>
      <c r="E52" s="32">
        <v>3</v>
      </c>
      <c r="F52" s="32">
        <v>2.5</v>
      </c>
      <c r="G52" s="33">
        <v>2001</v>
      </c>
      <c r="H52" s="32" t="s">
        <v>497</v>
      </c>
      <c r="I52" s="34" t="s">
        <v>520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 spans="2:21" ht="15" x14ac:dyDescent="0.25">
      <c r="B53" s="29">
        <v>325000</v>
      </c>
      <c r="C53" s="30">
        <v>37774</v>
      </c>
      <c r="D53" s="35" t="s">
        <v>459</v>
      </c>
      <c r="E53" s="32">
        <v>4</v>
      </c>
      <c r="F53" s="32">
        <v>3</v>
      </c>
      <c r="G53" s="33">
        <v>2770</v>
      </c>
      <c r="H53" s="32" t="s">
        <v>497</v>
      </c>
      <c r="I53" s="28" t="s">
        <v>519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spans="2:21" ht="15" x14ac:dyDescent="0.25">
      <c r="B54" s="29">
        <v>398000</v>
      </c>
      <c r="C54" s="30">
        <v>37775</v>
      </c>
      <c r="D54" s="35" t="s">
        <v>456</v>
      </c>
      <c r="E54" s="32">
        <v>4</v>
      </c>
      <c r="F54" s="32">
        <v>2.5</v>
      </c>
      <c r="G54" s="33">
        <v>2620</v>
      </c>
      <c r="H54" s="32" t="s">
        <v>497</v>
      </c>
      <c r="I54" s="28" t="s">
        <v>519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2:21" ht="15" x14ac:dyDescent="0.25">
      <c r="B55" s="29">
        <v>247500</v>
      </c>
      <c r="C55" s="30">
        <v>37777</v>
      </c>
      <c r="D55" s="35" t="s">
        <v>459</v>
      </c>
      <c r="E55" s="32">
        <v>4</v>
      </c>
      <c r="F55" s="32">
        <v>3</v>
      </c>
      <c r="G55" s="33">
        <v>2000</v>
      </c>
      <c r="H55" s="32" t="s">
        <v>497</v>
      </c>
      <c r="I55" s="28" t="s">
        <v>519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</row>
    <row r="56" spans="2:21" ht="15" x14ac:dyDescent="0.25">
      <c r="B56" s="29">
        <v>545000</v>
      </c>
      <c r="C56" s="30">
        <v>37786</v>
      </c>
      <c r="D56" s="35" t="s">
        <v>456</v>
      </c>
      <c r="E56" s="32">
        <v>8</v>
      </c>
      <c r="F56" s="32">
        <v>4</v>
      </c>
      <c r="G56" s="33">
        <v>5800</v>
      </c>
      <c r="H56" s="32" t="s">
        <v>497</v>
      </c>
      <c r="I56" s="28" t="s">
        <v>519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</row>
    <row r="57" spans="2:21" ht="15" x14ac:dyDescent="0.25">
      <c r="B57" s="29">
        <v>309900</v>
      </c>
      <c r="C57" s="30">
        <v>37789</v>
      </c>
      <c r="D57" s="35" t="s">
        <v>456</v>
      </c>
      <c r="E57" s="32">
        <v>5</v>
      </c>
      <c r="F57" s="32">
        <v>3</v>
      </c>
      <c r="G57" s="33">
        <v>2447</v>
      </c>
      <c r="H57" s="32" t="s">
        <v>457</v>
      </c>
      <c r="I57" s="34" t="s">
        <v>520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</row>
    <row r="58" spans="2:21" ht="15" x14ac:dyDescent="0.25">
      <c r="B58" s="29">
        <v>365000</v>
      </c>
      <c r="C58" s="30">
        <v>37789</v>
      </c>
      <c r="D58" s="31" t="s">
        <v>458</v>
      </c>
      <c r="E58" s="32">
        <v>3</v>
      </c>
      <c r="F58" s="32">
        <v>2.5</v>
      </c>
      <c r="G58" s="33">
        <v>1871</v>
      </c>
      <c r="H58" s="32" t="s">
        <v>497</v>
      </c>
      <c r="I58" s="28" t="s">
        <v>519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</row>
    <row r="59" spans="2:21" ht="15" x14ac:dyDescent="0.25">
      <c r="B59" s="29">
        <v>319000</v>
      </c>
      <c r="C59" s="30">
        <v>37793</v>
      </c>
      <c r="D59" s="35" t="s">
        <v>458</v>
      </c>
      <c r="E59" s="32">
        <v>4</v>
      </c>
      <c r="F59" s="32">
        <v>2</v>
      </c>
      <c r="G59" s="33">
        <v>1690</v>
      </c>
      <c r="H59" s="32" t="s">
        <v>457</v>
      </c>
      <c r="I59" s="34" t="s">
        <v>520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</row>
    <row r="60" spans="2:21" ht="15" x14ac:dyDescent="0.25">
      <c r="B60" s="29">
        <v>339900</v>
      </c>
      <c r="C60" s="30">
        <v>37797</v>
      </c>
      <c r="D60" s="35" t="s">
        <v>456</v>
      </c>
      <c r="E60" s="32">
        <v>3</v>
      </c>
      <c r="F60" s="32">
        <v>2</v>
      </c>
      <c r="G60" s="33">
        <v>1828</v>
      </c>
      <c r="H60" s="32" t="s">
        <v>497</v>
      </c>
      <c r="I60" s="34" t="s">
        <v>520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</row>
    <row r="61" spans="2:21" ht="15" x14ac:dyDescent="0.25">
      <c r="B61" s="29">
        <v>375000</v>
      </c>
      <c r="C61" s="30">
        <v>37803</v>
      </c>
      <c r="D61" s="35" t="s">
        <v>458</v>
      </c>
      <c r="E61" s="32">
        <v>4</v>
      </c>
      <c r="F61" s="32">
        <v>3</v>
      </c>
      <c r="G61" s="33">
        <v>2467</v>
      </c>
      <c r="H61" s="32" t="s">
        <v>497</v>
      </c>
      <c r="I61" s="34" t="s">
        <v>520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</row>
    <row r="62" spans="2:21" ht="15" x14ac:dyDescent="0.25">
      <c r="B62" s="29">
        <v>229900</v>
      </c>
      <c r="C62" s="30">
        <v>37803</v>
      </c>
      <c r="D62" s="31" t="s">
        <v>456</v>
      </c>
      <c r="E62" s="32">
        <v>3</v>
      </c>
      <c r="F62" s="32">
        <v>3</v>
      </c>
      <c r="G62" s="33">
        <v>2266</v>
      </c>
      <c r="H62" s="32" t="s">
        <v>457</v>
      </c>
      <c r="I62" s="28" t="s">
        <v>519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</row>
    <row r="63" spans="2:21" ht="15" x14ac:dyDescent="0.25">
      <c r="B63" s="29">
        <v>238000</v>
      </c>
      <c r="C63" s="30">
        <v>37804</v>
      </c>
      <c r="D63" s="35" t="s">
        <v>456</v>
      </c>
      <c r="E63" s="32">
        <v>4</v>
      </c>
      <c r="F63" s="32">
        <v>2.5</v>
      </c>
      <c r="G63" s="33">
        <v>1590</v>
      </c>
      <c r="H63" s="32" t="s">
        <v>457</v>
      </c>
      <c r="I63" s="28" t="s">
        <v>519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 spans="2:21" ht="15" x14ac:dyDescent="0.25">
      <c r="B64" s="29">
        <v>265000</v>
      </c>
      <c r="C64" s="30">
        <v>37810</v>
      </c>
      <c r="D64" s="35" t="s">
        <v>458</v>
      </c>
      <c r="E64" s="32">
        <v>4</v>
      </c>
      <c r="F64" s="32">
        <v>3</v>
      </c>
      <c r="G64" s="33">
        <v>1905</v>
      </c>
      <c r="H64" s="32" t="s">
        <v>497</v>
      </c>
      <c r="I64" s="28" t="s">
        <v>519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</row>
    <row r="65" spans="2:21" ht="15" x14ac:dyDescent="0.25">
      <c r="B65" s="29">
        <v>250000</v>
      </c>
      <c r="C65" s="30">
        <v>37813</v>
      </c>
      <c r="D65" s="35" t="s">
        <v>458</v>
      </c>
      <c r="E65" s="32">
        <v>3</v>
      </c>
      <c r="F65" s="32">
        <v>2</v>
      </c>
      <c r="G65" s="33">
        <v>2066</v>
      </c>
      <c r="H65" s="32" t="s">
        <v>497</v>
      </c>
      <c r="I65" s="28" t="s">
        <v>519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</row>
    <row r="66" spans="2:21" ht="15" x14ac:dyDescent="0.25">
      <c r="B66" s="29">
        <v>225911</v>
      </c>
      <c r="C66" s="30">
        <v>37815</v>
      </c>
      <c r="D66" s="35" t="s">
        <v>459</v>
      </c>
      <c r="E66" s="32">
        <v>4</v>
      </c>
      <c r="F66" s="32">
        <v>2.5</v>
      </c>
      <c r="G66" s="33">
        <v>1908</v>
      </c>
      <c r="H66" s="32" t="s">
        <v>497</v>
      </c>
      <c r="I66" s="34" t="s">
        <v>520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</row>
    <row r="67" spans="2:21" ht="15" x14ac:dyDescent="0.25">
      <c r="B67" s="29">
        <v>369900</v>
      </c>
      <c r="C67" s="30">
        <v>37815</v>
      </c>
      <c r="D67" s="35" t="s">
        <v>456</v>
      </c>
      <c r="E67" s="32">
        <v>3</v>
      </c>
      <c r="F67" s="32">
        <v>2.5</v>
      </c>
      <c r="G67" s="33">
        <v>2030</v>
      </c>
      <c r="H67" s="32" t="s">
        <v>457</v>
      </c>
      <c r="I67" s="34" t="s">
        <v>520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 spans="2:21" ht="15" x14ac:dyDescent="0.25">
      <c r="B68" s="29">
        <v>225000</v>
      </c>
      <c r="C68" s="30">
        <v>37819</v>
      </c>
      <c r="D68" s="35" t="s">
        <v>458</v>
      </c>
      <c r="E68" s="32">
        <v>4</v>
      </c>
      <c r="F68" s="32">
        <v>3</v>
      </c>
      <c r="G68" s="33">
        <v>2013</v>
      </c>
      <c r="H68" s="32" t="s">
        <v>497</v>
      </c>
      <c r="I68" s="34" t="s">
        <v>520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</row>
    <row r="69" spans="2:21" ht="15" x14ac:dyDescent="0.25">
      <c r="B69" s="29">
        <v>319000</v>
      </c>
      <c r="C69" s="30">
        <v>37829</v>
      </c>
      <c r="D69" s="35" t="s">
        <v>458</v>
      </c>
      <c r="E69" s="32">
        <v>3</v>
      </c>
      <c r="F69" s="32">
        <v>2.5</v>
      </c>
      <c r="G69" s="33">
        <v>2586</v>
      </c>
      <c r="H69" s="32" t="s">
        <v>457</v>
      </c>
      <c r="I69" s="28" t="s">
        <v>519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</row>
    <row r="70" spans="2:21" ht="15" x14ac:dyDescent="0.25">
      <c r="B70" s="29">
        <v>229900</v>
      </c>
      <c r="C70" s="30">
        <v>37839</v>
      </c>
      <c r="D70" s="35" t="s">
        <v>456</v>
      </c>
      <c r="E70" s="32">
        <v>4</v>
      </c>
      <c r="F70" s="32">
        <v>3</v>
      </c>
      <c r="G70" s="33">
        <v>2041</v>
      </c>
      <c r="H70" s="32" t="s">
        <v>457</v>
      </c>
      <c r="I70" s="28" t="s">
        <v>519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</row>
    <row r="71" spans="2:21" ht="15" x14ac:dyDescent="0.25">
      <c r="B71" s="29">
        <v>189000</v>
      </c>
      <c r="C71" s="30">
        <v>37845</v>
      </c>
      <c r="D71" s="31" t="s">
        <v>458</v>
      </c>
      <c r="E71" s="32">
        <v>2</v>
      </c>
      <c r="F71" s="32">
        <v>2</v>
      </c>
      <c r="G71" s="33">
        <v>1509</v>
      </c>
      <c r="H71" s="32" t="s">
        <v>457</v>
      </c>
      <c r="I71" s="28" t="s">
        <v>519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</row>
    <row r="72" spans="2:21" ht="15" x14ac:dyDescent="0.25">
      <c r="B72" s="29">
        <v>574900</v>
      </c>
      <c r="C72" s="30">
        <v>37847</v>
      </c>
      <c r="D72" s="35" t="s">
        <v>459</v>
      </c>
      <c r="E72" s="32">
        <v>5</v>
      </c>
      <c r="F72" s="32">
        <v>4</v>
      </c>
      <c r="G72" s="33">
        <v>4700</v>
      </c>
      <c r="H72" s="32" t="s">
        <v>497</v>
      </c>
      <c r="I72" s="28" t="s">
        <v>519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</row>
    <row r="73" spans="2:21" ht="15" x14ac:dyDescent="0.25">
      <c r="B73" s="29">
        <v>379900</v>
      </c>
      <c r="C73" s="30">
        <v>37849</v>
      </c>
      <c r="D73" s="35" t="s">
        <v>456</v>
      </c>
      <c r="E73" s="32">
        <v>3</v>
      </c>
      <c r="F73" s="32">
        <v>2.5</v>
      </c>
      <c r="G73" s="33">
        <v>2468</v>
      </c>
      <c r="H73" s="32" t="s">
        <v>457</v>
      </c>
      <c r="I73" s="28" t="s">
        <v>519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</row>
    <row r="74" spans="2:21" ht="15" x14ac:dyDescent="0.25">
      <c r="B74" s="29">
        <v>389500</v>
      </c>
      <c r="C74" s="30">
        <v>37852</v>
      </c>
      <c r="D74" s="35" t="s">
        <v>456</v>
      </c>
      <c r="E74" s="32">
        <v>4</v>
      </c>
      <c r="F74" s="32">
        <v>2</v>
      </c>
      <c r="G74" s="33">
        <v>1971</v>
      </c>
      <c r="H74" s="32" t="s">
        <v>497</v>
      </c>
      <c r="I74" s="28" t="s">
        <v>519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2:21" ht="15" x14ac:dyDescent="0.25">
      <c r="B75" s="29">
        <v>235990</v>
      </c>
      <c r="C75" s="30">
        <v>37861</v>
      </c>
      <c r="D75" s="35" t="s">
        <v>456</v>
      </c>
      <c r="E75" s="32">
        <v>4</v>
      </c>
      <c r="F75" s="32">
        <v>2</v>
      </c>
      <c r="G75" s="33">
        <v>1656</v>
      </c>
      <c r="H75" s="32" t="s">
        <v>457</v>
      </c>
      <c r="I75" s="34" t="s">
        <v>520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spans="2:21" ht="15" x14ac:dyDescent="0.25">
      <c r="B76" s="29">
        <v>245000</v>
      </c>
      <c r="C76" s="30">
        <v>37863</v>
      </c>
      <c r="D76" s="35" t="s">
        <v>459</v>
      </c>
      <c r="E76" s="32">
        <v>4</v>
      </c>
      <c r="F76" s="32">
        <v>3</v>
      </c>
      <c r="G76" s="33">
        <v>2047</v>
      </c>
      <c r="H76" s="32" t="s">
        <v>497</v>
      </c>
      <c r="I76" s="28" t="s">
        <v>519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</row>
    <row r="77" spans="2:21" ht="15" x14ac:dyDescent="0.25">
      <c r="B77" s="29">
        <v>359000</v>
      </c>
      <c r="C77" s="30">
        <v>37866</v>
      </c>
      <c r="D77" s="35" t="s">
        <v>456</v>
      </c>
      <c r="E77" s="32">
        <v>3</v>
      </c>
      <c r="F77" s="32">
        <v>2.5</v>
      </c>
      <c r="G77" s="33">
        <v>2210</v>
      </c>
      <c r="H77" s="32" t="s">
        <v>497</v>
      </c>
      <c r="I77" s="28" t="s">
        <v>519</v>
      </c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</row>
    <row r="78" spans="2:21" ht="15" x14ac:dyDescent="0.25">
      <c r="B78" s="29">
        <v>355000</v>
      </c>
      <c r="C78" s="30">
        <v>37869</v>
      </c>
      <c r="D78" s="35" t="s">
        <v>456</v>
      </c>
      <c r="E78" s="32">
        <v>4</v>
      </c>
      <c r="F78" s="32">
        <v>2.5</v>
      </c>
      <c r="G78" s="33">
        <v>2647</v>
      </c>
      <c r="H78" s="32" t="s">
        <v>457</v>
      </c>
      <c r="I78" s="34" t="s">
        <v>520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</row>
    <row r="79" spans="2:21" ht="15" x14ac:dyDescent="0.25">
      <c r="B79" s="29">
        <v>225000</v>
      </c>
      <c r="C79" s="30">
        <v>37869</v>
      </c>
      <c r="D79" s="35" t="s">
        <v>459</v>
      </c>
      <c r="E79" s="32">
        <v>4</v>
      </c>
      <c r="F79" s="32">
        <v>3</v>
      </c>
      <c r="G79" s="33">
        <v>2013</v>
      </c>
      <c r="H79" s="32" t="s">
        <v>497</v>
      </c>
      <c r="I79" s="34" t="s">
        <v>520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spans="2:21" ht="15" x14ac:dyDescent="0.25">
      <c r="B80" s="29">
        <v>229900</v>
      </c>
      <c r="C80" s="30">
        <v>37869</v>
      </c>
      <c r="D80" s="35" t="s">
        <v>459</v>
      </c>
      <c r="E80" s="32">
        <v>3</v>
      </c>
      <c r="F80" s="32">
        <v>2.5</v>
      </c>
      <c r="G80" s="33">
        <v>1580</v>
      </c>
      <c r="H80" s="32" t="s">
        <v>497</v>
      </c>
      <c r="I80" s="34" t="s">
        <v>520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spans="2:21" ht="15" x14ac:dyDescent="0.25">
      <c r="B81" s="29">
        <v>208750</v>
      </c>
      <c r="C81" s="30">
        <v>37869</v>
      </c>
      <c r="D81" s="35" t="s">
        <v>459</v>
      </c>
      <c r="E81" s="32">
        <v>4</v>
      </c>
      <c r="F81" s="32">
        <v>2</v>
      </c>
      <c r="G81" s="33">
        <v>1800</v>
      </c>
      <c r="H81" s="32" t="s">
        <v>497</v>
      </c>
      <c r="I81" s="28" t="s">
        <v>519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</row>
    <row r="82" spans="2:21" ht="15" x14ac:dyDescent="0.25">
      <c r="B82" s="29">
        <v>229500</v>
      </c>
      <c r="C82" s="30">
        <v>37874</v>
      </c>
      <c r="D82" s="31" t="s">
        <v>456</v>
      </c>
      <c r="E82" s="32">
        <v>6</v>
      </c>
      <c r="F82" s="32">
        <v>3</v>
      </c>
      <c r="G82" s="33">
        <v>2700</v>
      </c>
      <c r="H82" s="32" t="s">
        <v>497</v>
      </c>
      <c r="I82" s="34" t="s">
        <v>520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</row>
    <row r="83" spans="2:21" ht="15" x14ac:dyDescent="0.25">
      <c r="B83" s="29">
        <v>239900</v>
      </c>
      <c r="C83" s="30">
        <v>37878</v>
      </c>
      <c r="D83" s="35" t="s">
        <v>459</v>
      </c>
      <c r="E83" s="32">
        <v>4</v>
      </c>
      <c r="F83" s="32">
        <v>3</v>
      </c>
      <c r="G83" s="33">
        <v>2260</v>
      </c>
      <c r="H83" s="32" t="s">
        <v>497</v>
      </c>
      <c r="I83" s="28" t="s">
        <v>519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</row>
    <row r="84" spans="2:21" ht="15" x14ac:dyDescent="0.25">
      <c r="B84" s="29">
        <v>236900</v>
      </c>
      <c r="C84" s="30">
        <v>37881</v>
      </c>
      <c r="D84" s="31" t="s">
        <v>458</v>
      </c>
      <c r="E84" s="32">
        <v>3</v>
      </c>
      <c r="F84" s="32">
        <v>2</v>
      </c>
      <c r="G84" s="33">
        <v>1700</v>
      </c>
      <c r="H84" s="32" t="s">
        <v>497</v>
      </c>
      <c r="I84" s="28" t="s">
        <v>519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</row>
    <row r="85" spans="2:21" ht="15" x14ac:dyDescent="0.25">
      <c r="B85" s="29">
        <v>205700</v>
      </c>
      <c r="C85" s="30">
        <v>37885</v>
      </c>
      <c r="D85" s="35" t="s">
        <v>459</v>
      </c>
      <c r="E85" s="32">
        <v>4</v>
      </c>
      <c r="F85" s="32">
        <v>2.5</v>
      </c>
      <c r="G85" s="33">
        <v>1751</v>
      </c>
      <c r="H85" s="32" t="s">
        <v>497</v>
      </c>
      <c r="I85" s="28" t="s">
        <v>519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spans="2:21" ht="15" x14ac:dyDescent="0.25">
      <c r="B86" s="29">
        <v>374900</v>
      </c>
      <c r="C86" s="30">
        <v>37888</v>
      </c>
      <c r="D86" s="35" t="s">
        <v>456</v>
      </c>
      <c r="E86" s="32">
        <v>4</v>
      </c>
      <c r="F86" s="32">
        <v>3</v>
      </c>
      <c r="G86" s="33">
        <v>3927</v>
      </c>
      <c r="H86" s="32" t="s">
        <v>497</v>
      </c>
      <c r="I86" s="28" t="s">
        <v>519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</row>
    <row r="87" spans="2:21" ht="15" x14ac:dyDescent="0.25">
      <c r="B87" s="29">
        <v>268500</v>
      </c>
      <c r="C87" s="30">
        <v>37892</v>
      </c>
      <c r="D87" s="35" t="s">
        <v>458</v>
      </c>
      <c r="E87" s="32">
        <v>4</v>
      </c>
      <c r="F87" s="32">
        <v>2.5</v>
      </c>
      <c r="G87" s="33">
        <v>1911</v>
      </c>
      <c r="H87" s="32" t="s">
        <v>497</v>
      </c>
      <c r="I87" s="28" t="s">
        <v>519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</row>
    <row r="88" spans="2:21" ht="15" x14ac:dyDescent="0.25">
      <c r="B88" s="29">
        <v>349000</v>
      </c>
      <c r="C88" s="30">
        <v>37893</v>
      </c>
      <c r="D88" s="31" t="s">
        <v>459</v>
      </c>
      <c r="E88" s="32">
        <v>4</v>
      </c>
      <c r="F88" s="32">
        <v>3</v>
      </c>
      <c r="G88" s="33">
        <v>1838</v>
      </c>
      <c r="H88" s="32" t="s">
        <v>497</v>
      </c>
      <c r="I88" s="28" t="s">
        <v>519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2:21" ht="15" x14ac:dyDescent="0.25">
      <c r="B89" s="29">
        <v>238000</v>
      </c>
      <c r="C89" s="30">
        <v>37895</v>
      </c>
      <c r="D89" s="31" t="s">
        <v>459</v>
      </c>
      <c r="E89" s="32">
        <v>3</v>
      </c>
      <c r="F89" s="32">
        <v>2.5</v>
      </c>
      <c r="G89" s="33">
        <v>2300</v>
      </c>
      <c r="H89" s="32" t="s">
        <v>497</v>
      </c>
      <c r="I89" s="34" t="s">
        <v>520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spans="2:21" ht="15" x14ac:dyDescent="0.25">
      <c r="B90" s="29">
        <v>349000</v>
      </c>
      <c r="C90" s="30">
        <v>37895</v>
      </c>
      <c r="D90" s="35" t="s">
        <v>456</v>
      </c>
      <c r="E90" s="32">
        <v>4</v>
      </c>
      <c r="F90" s="32">
        <v>3</v>
      </c>
      <c r="G90" s="33">
        <v>3930</v>
      </c>
      <c r="H90" s="32" t="s">
        <v>497</v>
      </c>
      <c r="I90" s="34" t="s">
        <v>520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</row>
    <row r="91" spans="2:21" ht="15" x14ac:dyDescent="0.25">
      <c r="B91" s="29">
        <v>369900</v>
      </c>
      <c r="C91" s="30">
        <v>37896</v>
      </c>
      <c r="D91" s="35" t="s">
        <v>456</v>
      </c>
      <c r="E91" s="32">
        <v>5</v>
      </c>
      <c r="F91" s="32">
        <v>3</v>
      </c>
      <c r="G91" s="33">
        <v>2477</v>
      </c>
      <c r="H91" s="32" t="s">
        <v>497</v>
      </c>
      <c r="I91" s="28" t="s">
        <v>519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</row>
    <row r="92" spans="2:21" ht="15" x14ac:dyDescent="0.25">
      <c r="B92" s="29">
        <v>215000</v>
      </c>
      <c r="C92" s="30">
        <v>37902</v>
      </c>
      <c r="D92" s="35" t="s">
        <v>456</v>
      </c>
      <c r="E92" s="32">
        <v>4</v>
      </c>
      <c r="F92" s="32">
        <v>2.5</v>
      </c>
      <c r="G92" s="33">
        <v>1640</v>
      </c>
      <c r="H92" s="32" t="s">
        <v>457</v>
      </c>
      <c r="I92" s="34" t="s">
        <v>520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</row>
    <row r="93" spans="2:21" ht="15" x14ac:dyDescent="0.25">
      <c r="B93" s="29">
        <v>309950</v>
      </c>
      <c r="C93" s="30">
        <v>37905</v>
      </c>
      <c r="D93" s="35" t="s">
        <v>458</v>
      </c>
      <c r="E93" s="32">
        <v>4</v>
      </c>
      <c r="F93" s="32">
        <v>3</v>
      </c>
      <c r="G93" s="33">
        <v>2800</v>
      </c>
      <c r="H93" s="32" t="s">
        <v>497</v>
      </c>
      <c r="I93" s="34" t="s">
        <v>520</v>
      </c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</row>
    <row r="94" spans="2:21" ht="15" x14ac:dyDescent="0.25">
      <c r="B94" s="29">
        <v>338876</v>
      </c>
      <c r="C94" s="30">
        <v>37905</v>
      </c>
      <c r="D94" s="35" t="s">
        <v>458</v>
      </c>
      <c r="E94" s="32">
        <v>4</v>
      </c>
      <c r="F94" s="32">
        <v>3</v>
      </c>
      <c r="G94" s="33">
        <v>2483</v>
      </c>
      <c r="H94" s="32" t="s">
        <v>497</v>
      </c>
      <c r="I94" s="34" t="s">
        <v>520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</row>
    <row r="95" spans="2:21" ht="15" x14ac:dyDescent="0.25">
      <c r="B95" s="29">
        <v>359900</v>
      </c>
      <c r="C95" s="30">
        <v>37907</v>
      </c>
      <c r="D95" s="35" t="s">
        <v>456</v>
      </c>
      <c r="E95" s="32">
        <v>3</v>
      </c>
      <c r="F95" s="32">
        <v>2</v>
      </c>
      <c r="G95" s="33">
        <v>2198</v>
      </c>
      <c r="H95" s="32" t="s">
        <v>457</v>
      </c>
      <c r="I95" s="34" t="s">
        <v>520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</row>
    <row r="96" spans="2:21" ht="15" x14ac:dyDescent="0.25">
      <c r="B96" s="29">
        <v>229500</v>
      </c>
      <c r="C96" s="30">
        <v>37907</v>
      </c>
      <c r="D96" s="35" t="s">
        <v>459</v>
      </c>
      <c r="E96" s="32">
        <v>4</v>
      </c>
      <c r="F96" s="32">
        <v>2.5</v>
      </c>
      <c r="G96" s="33">
        <v>2284</v>
      </c>
      <c r="H96" s="32" t="s">
        <v>457</v>
      </c>
      <c r="I96" s="28" t="s">
        <v>519</v>
      </c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</row>
    <row r="97" spans="2:21" ht="15" x14ac:dyDescent="0.25">
      <c r="B97" s="29">
        <v>349000</v>
      </c>
      <c r="C97" s="30">
        <v>37909</v>
      </c>
      <c r="D97" s="35" t="s">
        <v>456</v>
      </c>
      <c r="E97" s="32">
        <v>3</v>
      </c>
      <c r="F97" s="32">
        <v>2.5</v>
      </c>
      <c r="G97" s="33">
        <v>2000</v>
      </c>
      <c r="H97" s="32" t="s">
        <v>497</v>
      </c>
      <c r="I97" s="34" t="s">
        <v>520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</row>
    <row r="98" spans="2:21" ht="15" x14ac:dyDescent="0.25">
      <c r="B98" s="29">
        <v>249900</v>
      </c>
      <c r="C98" s="30">
        <v>37912</v>
      </c>
      <c r="D98" s="35" t="s">
        <v>459</v>
      </c>
      <c r="E98" s="32">
        <v>3</v>
      </c>
      <c r="F98" s="32">
        <v>2</v>
      </c>
      <c r="G98" s="33">
        <v>2050</v>
      </c>
      <c r="H98" s="32" t="s">
        <v>497</v>
      </c>
      <c r="I98" s="28" t="s">
        <v>519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</row>
    <row r="99" spans="2:21" ht="15" x14ac:dyDescent="0.25">
      <c r="B99" s="29">
        <v>345000</v>
      </c>
      <c r="C99" s="30">
        <v>37914</v>
      </c>
      <c r="D99" s="35" t="s">
        <v>456</v>
      </c>
      <c r="E99" s="32">
        <v>4</v>
      </c>
      <c r="F99" s="32">
        <v>3</v>
      </c>
      <c r="G99" s="33">
        <v>2388</v>
      </c>
      <c r="H99" s="32" t="s">
        <v>457</v>
      </c>
      <c r="I99" s="34" t="s">
        <v>520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</row>
    <row r="100" spans="2:21" ht="15" x14ac:dyDescent="0.25">
      <c r="B100" s="29">
        <v>225911</v>
      </c>
      <c r="C100" s="30">
        <v>37916</v>
      </c>
      <c r="D100" s="35" t="s">
        <v>459</v>
      </c>
      <c r="E100" s="32">
        <v>4</v>
      </c>
      <c r="F100" s="32">
        <v>2.5</v>
      </c>
      <c r="G100" s="33">
        <v>1908</v>
      </c>
      <c r="H100" s="32" t="s">
        <v>497</v>
      </c>
      <c r="I100" s="28" t="s">
        <v>519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</row>
    <row r="101" spans="2:21" ht="15" x14ac:dyDescent="0.25">
      <c r="B101" s="29">
        <v>389900</v>
      </c>
      <c r="C101" s="30">
        <v>37916</v>
      </c>
      <c r="D101" s="35" t="s">
        <v>458</v>
      </c>
      <c r="E101" s="32">
        <v>4</v>
      </c>
      <c r="F101" s="32">
        <v>2.5</v>
      </c>
      <c r="G101" s="33">
        <v>2284</v>
      </c>
      <c r="H101" s="32" t="s">
        <v>497</v>
      </c>
      <c r="I101" s="28" t="s">
        <v>519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</row>
    <row r="102" spans="2:21" ht="15" x14ac:dyDescent="0.25">
      <c r="B102" s="29">
        <v>389000</v>
      </c>
      <c r="C102" s="30">
        <v>37921</v>
      </c>
      <c r="D102" s="35" t="s">
        <v>456</v>
      </c>
      <c r="E102" s="32">
        <v>4</v>
      </c>
      <c r="F102" s="32">
        <v>3</v>
      </c>
      <c r="G102" s="33">
        <v>3109</v>
      </c>
      <c r="H102" s="32" t="s">
        <v>497</v>
      </c>
      <c r="I102" s="28" t="s">
        <v>519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</row>
    <row r="103" spans="2:21" ht="15" x14ac:dyDescent="0.25">
      <c r="B103" s="29">
        <v>214500</v>
      </c>
      <c r="C103" s="30">
        <v>37923</v>
      </c>
      <c r="D103" s="31" t="s">
        <v>458</v>
      </c>
      <c r="E103" s="32">
        <v>4</v>
      </c>
      <c r="F103" s="32">
        <v>2.5</v>
      </c>
      <c r="G103" s="33">
        <v>1862</v>
      </c>
      <c r="H103" s="32" t="s">
        <v>497</v>
      </c>
      <c r="I103" s="34" t="s">
        <v>520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</row>
    <row r="104" spans="2:21" ht="15" x14ac:dyDescent="0.25">
      <c r="B104" s="29">
        <v>317500</v>
      </c>
      <c r="C104" s="30">
        <v>37925</v>
      </c>
      <c r="D104" s="35" t="s">
        <v>459</v>
      </c>
      <c r="E104" s="32">
        <v>4</v>
      </c>
      <c r="F104" s="32">
        <v>3</v>
      </c>
      <c r="G104" s="33">
        <v>2367</v>
      </c>
      <c r="H104" s="32" t="s">
        <v>497</v>
      </c>
      <c r="I104" s="28" t="s">
        <v>519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</row>
    <row r="105" spans="2:21" ht="15" x14ac:dyDescent="0.25">
      <c r="B105" s="29">
        <v>264900</v>
      </c>
      <c r="C105" s="30">
        <v>37927</v>
      </c>
      <c r="D105" s="35" t="s">
        <v>456</v>
      </c>
      <c r="E105" s="32">
        <v>3</v>
      </c>
      <c r="F105" s="32">
        <v>2.5</v>
      </c>
      <c r="G105" s="33">
        <v>2062</v>
      </c>
      <c r="H105" s="32" t="s">
        <v>457</v>
      </c>
      <c r="I105" s="28" t="s">
        <v>519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spans="2:21" ht="15" x14ac:dyDescent="0.25">
      <c r="B106" s="29">
        <v>229500</v>
      </c>
      <c r="C106" s="30">
        <v>37930</v>
      </c>
      <c r="D106" s="35" t="s">
        <v>459</v>
      </c>
      <c r="E106" s="32">
        <v>3</v>
      </c>
      <c r="F106" s="32">
        <v>2</v>
      </c>
      <c r="G106" s="33">
        <v>1694</v>
      </c>
      <c r="H106" s="32" t="s">
        <v>497</v>
      </c>
      <c r="I106" s="28" t="s">
        <v>519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2:21" ht="15" x14ac:dyDescent="0.25">
      <c r="B107" s="29">
        <v>339900</v>
      </c>
      <c r="C107" s="30">
        <v>37931</v>
      </c>
      <c r="D107" s="35" t="s">
        <v>458</v>
      </c>
      <c r="E107" s="32">
        <v>4</v>
      </c>
      <c r="F107" s="32">
        <v>2</v>
      </c>
      <c r="G107" s="33">
        <v>2238</v>
      </c>
      <c r="H107" s="32" t="s">
        <v>497</v>
      </c>
      <c r="I107" s="28" t="s">
        <v>519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2:21" ht="15" x14ac:dyDescent="0.25">
      <c r="B108" s="29">
        <v>300000</v>
      </c>
      <c r="C108" s="30">
        <v>37932</v>
      </c>
      <c r="D108" s="35" t="s">
        <v>459</v>
      </c>
      <c r="E108" s="32">
        <v>4</v>
      </c>
      <c r="F108" s="32">
        <v>3</v>
      </c>
      <c r="G108" s="33">
        <v>2650</v>
      </c>
      <c r="H108" s="32" t="s">
        <v>457</v>
      </c>
      <c r="I108" s="28" t="s">
        <v>519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2:21" ht="15" x14ac:dyDescent="0.25">
      <c r="B109" s="29">
        <v>225911</v>
      </c>
      <c r="C109" s="30">
        <v>37933</v>
      </c>
      <c r="D109" s="31" t="s">
        <v>458</v>
      </c>
      <c r="E109" s="32">
        <v>4</v>
      </c>
      <c r="F109" s="32">
        <v>3</v>
      </c>
      <c r="G109" s="33">
        <v>2285</v>
      </c>
      <c r="H109" s="32" t="s">
        <v>497</v>
      </c>
      <c r="I109" s="34" t="s">
        <v>520</v>
      </c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  <row r="110" spans="2:21" ht="15" x14ac:dyDescent="0.25">
      <c r="B110" s="29">
        <v>365000</v>
      </c>
      <c r="C110" s="30">
        <v>37936</v>
      </c>
      <c r="D110" s="35" t="s">
        <v>459</v>
      </c>
      <c r="E110" s="32">
        <v>5</v>
      </c>
      <c r="F110" s="32">
        <v>3</v>
      </c>
      <c r="G110" s="33">
        <v>3938</v>
      </c>
      <c r="H110" s="32" t="s">
        <v>497</v>
      </c>
      <c r="I110" s="28" t="s">
        <v>519</v>
      </c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</row>
    <row r="111" spans="2:21" ht="15" x14ac:dyDescent="0.25">
      <c r="B111" s="29">
        <v>245000</v>
      </c>
      <c r="C111" s="30">
        <v>37937</v>
      </c>
      <c r="D111" s="35" t="s">
        <v>459</v>
      </c>
      <c r="E111" s="32">
        <v>4</v>
      </c>
      <c r="F111" s="32">
        <v>3</v>
      </c>
      <c r="G111" s="33">
        <v>2084</v>
      </c>
      <c r="H111" s="32" t="s">
        <v>497</v>
      </c>
      <c r="I111" s="28" t="s">
        <v>519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</row>
    <row r="112" spans="2:21" ht="15" x14ac:dyDescent="0.25">
      <c r="B112" s="29">
        <v>249900</v>
      </c>
      <c r="C112" s="30">
        <v>37938</v>
      </c>
      <c r="D112" s="35" t="s">
        <v>458</v>
      </c>
      <c r="E112" s="32">
        <v>3</v>
      </c>
      <c r="F112" s="32">
        <v>2</v>
      </c>
      <c r="G112" s="33">
        <v>1234</v>
      </c>
      <c r="H112" s="32" t="s">
        <v>497</v>
      </c>
      <c r="I112" s="34" t="s">
        <v>520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</row>
    <row r="113" spans="2:21" ht="15" x14ac:dyDescent="0.25">
      <c r="B113" s="29">
        <v>239900</v>
      </c>
      <c r="C113" s="30">
        <v>37939</v>
      </c>
      <c r="D113" s="31" t="s">
        <v>458</v>
      </c>
      <c r="E113" s="32">
        <v>4</v>
      </c>
      <c r="F113" s="32">
        <v>3</v>
      </c>
      <c r="G113" s="33">
        <v>2278</v>
      </c>
      <c r="H113" s="32" t="s">
        <v>497</v>
      </c>
      <c r="I113" s="28" t="s">
        <v>519</v>
      </c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  <row r="114" spans="2:21" ht="15" x14ac:dyDescent="0.25">
      <c r="B114" s="29">
        <v>249900</v>
      </c>
      <c r="C114" s="30">
        <v>37947</v>
      </c>
      <c r="D114" s="35" t="s">
        <v>459</v>
      </c>
      <c r="E114" s="32">
        <v>2</v>
      </c>
      <c r="F114" s="32">
        <v>1</v>
      </c>
      <c r="G114" s="33">
        <v>1101</v>
      </c>
      <c r="H114" s="32" t="s">
        <v>457</v>
      </c>
      <c r="I114" s="28" t="s">
        <v>519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</row>
    <row r="115" spans="2:21" ht="15" x14ac:dyDescent="0.25">
      <c r="B115" s="29">
        <v>349000</v>
      </c>
      <c r="C115" s="30">
        <v>37948</v>
      </c>
      <c r="D115" s="35" t="s">
        <v>456</v>
      </c>
      <c r="E115" s="32">
        <v>3</v>
      </c>
      <c r="F115" s="32">
        <v>2</v>
      </c>
      <c r="G115" s="33">
        <v>1810</v>
      </c>
      <c r="H115" s="32" t="s">
        <v>457</v>
      </c>
      <c r="I115" s="34" t="s">
        <v>520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</row>
    <row r="116" spans="2:21" ht="15" x14ac:dyDescent="0.25">
      <c r="B116" s="29">
        <v>205500</v>
      </c>
      <c r="C116" s="30">
        <v>37951</v>
      </c>
      <c r="D116" s="31" t="s">
        <v>459</v>
      </c>
      <c r="E116" s="32">
        <v>4</v>
      </c>
      <c r="F116" s="32">
        <v>2.5</v>
      </c>
      <c r="G116" s="33">
        <v>2036</v>
      </c>
      <c r="H116" s="32" t="s">
        <v>457</v>
      </c>
      <c r="I116" s="28" t="s">
        <v>519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</row>
    <row r="117" spans="2:21" ht="15" x14ac:dyDescent="0.25">
      <c r="B117" s="29">
        <v>339900</v>
      </c>
      <c r="C117" s="30">
        <v>37961</v>
      </c>
      <c r="D117" s="35" t="s">
        <v>459</v>
      </c>
      <c r="E117" s="32">
        <v>4</v>
      </c>
      <c r="F117" s="32">
        <v>3</v>
      </c>
      <c r="G117" s="33">
        <v>2687</v>
      </c>
      <c r="H117" s="32" t="s">
        <v>497</v>
      </c>
      <c r="I117" s="28" t="s">
        <v>519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</row>
    <row r="118" spans="2:21" ht="15" x14ac:dyDescent="0.25">
      <c r="B118" s="29">
        <v>239900</v>
      </c>
      <c r="C118" s="30">
        <v>37962</v>
      </c>
      <c r="D118" s="35" t="s">
        <v>456</v>
      </c>
      <c r="E118" s="32">
        <v>4</v>
      </c>
      <c r="F118" s="32">
        <v>3</v>
      </c>
      <c r="G118" s="33">
        <v>2041</v>
      </c>
      <c r="H118" s="32" t="s">
        <v>457</v>
      </c>
      <c r="I118" s="28" t="s">
        <v>519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</row>
    <row r="119" spans="2:21" ht="15" x14ac:dyDescent="0.25">
      <c r="B119" s="29">
        <v>250000</v>
      </c>
      <c r="C119" s="30">
        <v>37963</v>
      </c>
      <c r="D119" s="35" t="s">
        <v>458</v>
      </c>
      <c r="E119" s="32">
        <v>4</v>
      </c>
      <c r="F119" s="32">
        <v>3</v>
      </c>
      <c r="G119" s="33">
        <v>1943</v>
      </c>
      <c r="H119" s="32" t="s">
        <v>497</v>
      </c>
      <c r="I119" s="28" t="s">
        <v>519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</row>
    <row r="120" spans="2:21" ht="15" x14ac:dyDescent="0.25">
      <c r="B120" s="29">
        <v>249000</v>
      </c>
      <c r="C120" s="30">
        <v>37963</v>
      </c>
      <c r="D120" s="35" t="s">
        <v>459</v>
      </c>
      <c r="E120" s="32">
        <v>4</v>
      </c>
      <c r="F120" s="32">
        <v>2.5</v>
      </c>
      <c r="G120" s="33">
        <v>1902</v>
      </c>
      <c r="H120" s="32" t="s">
        <v>497</v>
      </c>
      <c r="I120" s="28" t="s">
        <v>519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</row>
    <row r="121" spans="2:21" ht="15" x14ac:dyDescent="0.25">
      <c r="B121" s="29">
        <v>235990</v>
      </c>
      <c r="C121" s="30">
        <v>37965</v>
      </c>
      <c r="D121" s="31" t="s">
        <v>459</v>
      </c>
      <c r="E121" s="32">
        <v>5</v>
      </c>
      <c r="F121" s="32">
        <v>3</v>
      </c>
      <c r="G121" s="33">
        <v>2723</v>
      </c>
      <c r="H121" s="32" t="s">
        <v>457</v>
      </c>
      <c r="I121" s="28" t="s">
        <v>519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</row>
    <row r="122" spans="2:21" ht="15" x14ac:dyDescent="0.25">
      <c r="B122" s="29">
        <v>349000</v>
      </c>
      <c r="C122" s="30">
        <v>37967</v>
      </c>
      <c r="D122" s="31" t="s">
        <v>456</v>
      </c>
      <c r="E122" s="32">
        <v>3</v>
      </c>
      <c r="F122" s="32">
        <v>2.5</v>
      </c>
      <c r="G122" s="33">
        <v>1727</v>
      </c>
      <c r="H122" s="32" t="s">
        <v>457</v>
      </c>
      <c r="I122" s="34" t="s">
        <v>520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</row>
    <row r="123" spans="2:21" ht="15" x14ac:dyDescent="0.25">
      <c r="B123" s="29">
        <v>340000</v>
      </c>
      <c r="C123" s="30">
        <v>37968</v>
      </c>
      <c r="D123" s="35" t="s">
        <v>458</v>
      </c>
      <c r="E123" s="32">
        <v>4</v>
      </c>
      <c r="F123" s="32">
        <v>2.5</v>
      </c>
      <c r="G123" s="33">
        <v>2517</v>
      </c>
      <c r="H123" s="32" t="s">
        <v>457</v>
      </c>
      <c r="I123" s="28" t="s">
        <v>519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</row>
    <row r="124" spans="2:21" ht="15" x14ac:dyDescent="0.25">
      <c r="B124" s="29">
        <v>290000</v>
      </c>
      <c r="C124" s="30">
        <v>37971</v>
      </c>
      <c r="D124" s="35" t="s">
        <v>458</v>
      </c>
      <c r="E124" s="32">
        <v>4</v>
      </c>
      <c r="F124" s="32">
        <v>2</v>
      </c>
      <c r="G124" s="33">
        <v>2400</v>
      </c>
      <c r="H124" s="32" t="s">
        <v>497</v>
      </c>
      <c r="I124" s="28" t="s">
        <v>519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</row>
    <row r="125" spans="2:21" ht="15" x14ac:dyDescent="0.25">
      <c r="B125" s="29">
        <v>227500</v>
      </c>
      <c r="C125" s="30">
        <v>37974</v>
      </c>
      <c r="D125" s="35" t="s">
        <v>458</v>
      </c>
      <c r="E125" s="32">
        <v>4</v>
      </c>
      <c r="F125" s="32">
        <v>3</v>
      </c>
      <c r="G125" s="33">
        <v>1990</v>
      </c>
      <c r="H125" s="32" t="s">
        <v>497</v>
      </c>
      <c r="I125" s="34" t="s">
        <v>520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</row>
    <row r="126" spans="2:21" ht="15" x14ac:dyDescent="0.25">
      <c r="B126" s="29">
        <v>272500</v>
      </c>
      <c r="C126" s="30">
        <v>37974</v>
      </c>
      <c r="D126" s="35" t="s">
        <v>458</v>
      </c>
      <c r="E126" s="32">
        <v>4</v>
      </c>
      <c r="F126" s="32">
        <v>3</v>
      </c>
      <c r="G126" s="33">
        <v>2006</v>
      </c>
      <c r="H126" s="32" t="s">
        <v>497</v>
      </c>
      <c r="I126" s="28" t="s">
        <v>519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</row>
    <row r="127" spans="2:21" ht="15" x14ac:dyDescent="0.25">
      <c r="B127" s="29">
        <v>199000</v>
      </c>
      <c r="C127" s="30">
        <v>37974</v>
      </c>
      <c r="D127" s="35" t="s">
        <v>458</v>
      </c>
      <c r="E127" s="32">
        <v>3</v>
      </c>
      <c r="F127" s="32">
        <v>2.5</v>
      </c>
      <c r="G127" s="33">
        <v>1510</v>
      </c>
      <c r="H127" s="32" t="s">
        <v>457</v>
      </c>
      <c r="I127" s="28" t="s">
        <v>519</v>
      </c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</row>
    <row r="128" spans="2:21" ht="15" x14ac:dyDescent="0.25">
      <c r="B128" s="29">
        <v>345000</v>
      </c>
      <c r="C128" s="30">
        <v>37976</v>
      </c>
      <c r="D128" s="35" t="s">
        <v>458</v>
      </c>
      <c r="E128" s="32">
        <v>3</v>
      </c>
      <c r="F128" s="32">
        <v>2</v>
      </c>
      <c r="G128" s="33">
        <v>2694</v>
      </c>
      <c r="H128" s="32" t="s">
        <v>497</v>
      </c>
      <c r="I128" s="28" t="s">
        <v>519</v>
      </c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</row>
    <row r="129" spans="2:21" ht="15" x14ac:dyDescent="0.25">
      <c r="B129" s="29">
        <v>243000</v>
      </c>
      <c r="C129" s="30">
        <v>37979</v>
      </c>
      <c r="D129" s="35" t="s">
        <v>458</v>
      </c>
      <c r="E129" s="32">
        <v>4</v>
      </c>
      <c r="F129" s="32">
        <v>2.5</v>
      </c>
      <c r="G129" s="33">
        <v>1914</v>
      </c>
      <c r="H129" s="32" t="s">
        <v>497</v>
      </c>
      <c r="I129" s="28" t="s">
        <v>519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</row>
    <row r="130" spans="2:21" ht="15" x14ac:dyDescent="0.25">
      <c r="B130" s="29">
        <v>264900</v>
      </c>
      <c r="C130" s="30">
        <v>37983</v>
      </c>
      <c r="D130" s="35" t="s">
        <v>459</v>
      </c>
      <c r="E130" s="32">
        <v>4</v>
      </c>
      <c r="F130" s="32">
        <v>2.5</v>
      </c>
      <c r="G130" s="33">
        <v>2488</v>
      </c>
      <c r="H130" s="32" t="s">
        <v>457</v>
      </c>
      <c r="I130" s="28" t="s">
        <v>519</v>
      </c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</row>
    <row r="131" spans="2:21" ht="15.75" thickBot="1" x14ac:dyDescent="0.3">
      <c r="B131" s="49">
        <v>360000</v>
      </c>
      <c r="C131" s="50">
        <v>37983</v>
      </c>
      <c r="D131" s="51" t="s">
        <v>459</v>
      </c>
      <c r="E131" s="52">
        <v>3</v>
      </c>
      <c r="F131" s="52">
        <v>2.5</v>
      </c>
      <c r="G131" s="53">
        <v>2330</v>
      </c>
      <c r="H131" s="52" t="s">
        <v>497</v>
      </c>
      <c r="I131" s="28" t="s">
        <v>519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spans="2:21" ht="15" x14ac:dyDescent="0.2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spans="2:21" ht="15" x14ac:dyDescent="0.2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</row>
    <row r="134" spans="2:21" ht="15" x14ac:dyDescent="0.2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</row>
    <row r="135" spans="2:21" ht="15" x14ac:dyDescent="0.2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</row>
    <row r="136" spans="2:21" ht="15" x14ac:dyDescent="0.2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</row>
    <row r="137" spans="2:21" ht="15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</row>
    <row r="138" spans="2:21" ht="15" x14ac:dyDescent="0.25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</row>
    <row r="139" spans="2:21" ht="15" x14ac:dyDescent="0.2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</row>
    <row r="140" spans="2:21" ht="15" x14ac:dyDescent="0.2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</row>
    <row r="141" spans="2:21" ht="15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</row>
    <row r="142" spans="2:21" ht="15" x14ac:dyDescent="0.25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</row>
    <row r="143" spans="2:21" ht="15" x14ac:dyDescent="0.2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</row>
    <row r="144" spans="2:21" ht="15" x14ac:dyDescent="0.2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</row>
    <row r="145" spans="2:21" ht="15" x14ac:dyDescent="0.2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</row>
    <row r="146" spans="2:21" ht="15" x14ac:dyDescent="0.2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</row>
    <row r="147" spans="2:21" ht="15" x14ac:dyDescent="0.2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</row>
    <row r="148" spans="2:21" ht="15" x14ac:dyDescent="0.2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</row>
    <row r="149" spans="2:21" ht="15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</row>
    <row r="150" spans="2:21" ht="15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</row>
    <row r="151" spans="2:21" ht="15" x14ac:dyDescent="0.2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</row>
    <row r="152" spans="2:21" ht="15" x14ac:dyDescent="0.25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</row>
    <row r="153" spans="2:21" ht="15" x14ac:dyDescent="0.2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</row>
    <row r="154" spans="2:21" ht="15" x14ac:dyDescent="0.25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</row>
    <row r="155" spans="2:21" ht="15" x14ac:dyDescent="0.2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</row>
    <row r="156" spans="2:21" ht="15" x14ac:dyDescent="0.2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</row>
    <row r="157" spans="2:21" ht="15" x14ac:dyDescent="0.2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 spans="2:21" ht="15" x14ac:dyDescent="0.2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 spans="2:21" ht="15" x14ac:dyDescent="0.2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</row>
    <row r="160" spans="2:21" ht="15" x14ac:dyDescent="0.25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</row>
    <row r="161" spans="2:21" ht="15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</row>
    <row r="162" spans="2:21" ht="15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</row>
    <row r="163" spans="2:21" ht="15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</row>
    <row r="164" spans="2:21" ht="15" x14ac:dyDescent="0.25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</row>
    <row r="165" spans="2:21" ht="15" x14ac:dyDescent="0.2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</row>
    <row r="166" spans="2:21" ht="15" x14ac:dyDescent="0.2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</row>
    <row r="167" spans="2:21" ht="15" x14ac:dyDescent="0.2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</row>
    <row r="168" spans="2:21" ht="15" x14ac:dyDescent="0.25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</row>
    <row r="169" spans="2:21" ht="15" x14ac:dyDescent="0.25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</row>
    <row r="170" spans="2:21" ht="15" x14ac:dyDescent="0.25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</row>
    <row r="171" spans="2:21" ht="15" x14ac:dyDescent="0.25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</row>
    <row r="172" spans="2:21" ht="15" x14ac:dyDescent="0.2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</row>
    <row r="173" spans="2:21" ht="15" x14ac:dyDescent="0.2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</row>
    <row r="174" spans="2:21" ht="15" x14ac:dyDescent="0.25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</row>
    <row r="175" spans="2:21" ht="15" x14ac:dyDescent="0.2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</row>
    <row r="176" spans="2:21" ht="15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</row>
    <row r="177" spans="2:21" ht="15" x14ac:dyDescent="0.25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</row>
    <row r="178" spans="2:21" ht="15" x14ac:dyDescent="0.25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</row>
    <row r="179" spans="2:21" ht="15" x14ac:dyDescent="0.25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</row>
    <row r="180" spans="2:21" ht="15" x14ac:dyDescent="0.25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</row>
    <row r="181" spans="2:21" ht="15" x14ac:dyDescent="0.25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</row>
    <row r="182" spans="2:21" ht="15" x14ac:dyDescent="0.25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 spans="2:21" ht="15" x14ac:dyDescent="0.25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spans="2:21" ht="15" x14ac:dyDescent="0.25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</row>
    <row r="185" spans="2:21" ht="15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</row>
    <row r="186" spans="2:21" ht="15" x14ac:dyDescent="0.25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</row>
    <row r="187" spans="2:21" ht="15" x14ac:dyDescent="0.25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</row>
    <row r="188" spans="2:21" ht="15" x14ac:dyDescent="0.25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</row>
    <row r="189" spans="2:21" ht="15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</row>
    <row r="190" spans="2:21" ht="15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</row>
    <row r="191" spans="2:21" ht="15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</row>
    <row r="192" spans="2:21" ht="15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</row>
    <row r="193" spans="2:21" ht="15" x14ac:dyDescent="0.2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</row>
    <row r="194" spans="2:21" ht="15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</row>
    <row r="195" spans="2:21" ht="15" x14ac:dyDescent="0.2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</row>
    <row r="196" spans="2:21" ht="15" x14ac:dyDescent="0.25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</row>
    <row r="197" spans="2:21" ht="15" x14ac:dyDescent="0.25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</row>
    <row r="198" spans="2:21" ht="15" x14ac:dyDescent="0.25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</row>
    <row r="199" spans="2:21" ht="15" x14ac:dyDescent="0.25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</row>
    <row r="200" spans="2:21" ht="15" x14ac:dyDescent="0.25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</row>
    <row r="201" spans="2:21" ht="15" x14ac:dyDescent="0.25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</row>
    <row r="202" spans="2:21" ht="15" x14ac:dyDescent="0.25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</row>
    <row r="203" spans="2:21" ht="15" x14ac:dyDescent="0.25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</row>
  </sheetData>
  <sheetProtection formatCells="0" formatColumns="0" formatRows="0" insertColumns="0" insertRows="0" insertHyperlinks="0" deleteColumns="0" deleteRows="0" sort="0" autoFilter="0" pivotTables="0"/>
  <mergeCells count="4">
    <mergeCell ref="J37:K37"/>
    <mergeCell ref="J44:K44"/>
    <mergeCell ref="B1:I1"/>
    <mergeCell ref="B4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8" sqref="B8:C8"/>
    </sheetView>
  </sheetViews>
  <sheetFormatPr defaultRowHeight="12.75" x14ac:dyDescent="0.2"/>
  <cols>
    <col min="1" max="1" width="20" customWidth="1"/>
    <col min="2" max="2" width="16.42578125" style="4" customWidth="1"/>
    <col min="3" max="3" width="17" style="4" customWidth="1"/>
    <col min="4" max="4" width="9.140625" style="2" customWidth="1"/>
  </cols>
  <sheetData>
    <row r="1" spans="1:4" s="1" customFormat="1" ht="15" customHeight="1" x14ac:dyDescent="0.2">
      <c r="B1" s="98" t="s">
        <v>534</v>
      </c>
      <c r="C1" s="99"/>
      <c r="D1" s="6"/>
    </row>
    <row r="2" spans="1:4" s="1" customFormat="1" ht="15" customHeight="1" thickBot="1" x14ac:dyDescent="0.25">
      <c r="B2" s="100" t="s">
        <v>531</v>
      </c>
      <c r="C2" s="101"/>
      <c r="D2" s="6"/>
    </row>
    <row r="3" spans="1:4" ht="15" customHeight="1" thickBot="1" x14ac:dyDescent="0.25"/>
    <row r="4" spans="1:4" ht="15" customHeight="1" thickBot="1" x14ac:dyDescent="0.25">
      <c r="B4" s="96" t="s">
        <v>532</v>
      </c>
      <c r="C4" s="97"/>
    </row>
    <row r="5" spans="1:4" ht="15" customHeight="1" thickBot="1" x14ac:dyDescent="0.25">
      <c r="B5" s="7" t="s">
        <v>5</v>
      </c>
      <c r="C5" s="8" t="s">
        <v>6</v>
      </c>
      <c r="D5" s="5"/>
    </row>
    <row r="6" spans="1:4" x14ac:dyDescent="0.2">
      <c r="A6" s="3"/>
      <c r="B6" s="9" t="s">
        <v>536</v>
      </c>
      <c r="C6" s="10" t="s">
        <v>537</v>
      </c>
      <c r="D6" s="5"/>
    </row>
    <row r="7" spans="1:4" x14ac:dyDescent="0.2">
      <c r="A7" s="3"/>
      <c r="B7" s="11"/>
      <c r="C7" s="12"/>
      <c r="D7" s="5"/>
    </row>
    <row r="8" spans="1:4" x14ac:dyDescent="0.2">
      <c r="A8" s="3" t="s">
        <v>533</v>
      </c>
      <c r="B8" s="104" t="s">
        <v>538</v>
      </c>
      <c r="C8" s="105"/>
      <c r="D8" s="5"/>
    </row>
    <row r="10" spans="1:4" ht="13.5" thickBot="1" x14ac:dyDescent="0.25">
      <c r="B10"/>
      <c r="C10"/>
      <c r="D10"/>
    </row>
    <row r="11" spans="1:4" ht="47.25" customHeight="1" thickBot="1" x14ac:dyDescent="0.25">
      <c r="B11" s="102" t="s">
        <v>535</v>
      </c>
      <c r="C11" s="103"/>
    </row>
  </sheetData>
  <mergeCells count="5">
    <mergeCell ref="B4:C4"/>
    <mergeCell ref="B1:C1"/>
    <mergeCell ref="B2:C2"/>
    <mergeCell ref="B11:C11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Part 1</vt:lpstr>
      <vt:lpstr>Part 2</vt:lpstr>
      <vt:lpstr>Student</vt:lpstr>
      <vt:lpstr>Department</vt:lpstr>
      <vt:lpstr>Gender</vt:lpstr>
      <vt:lpstr>Last_Name</vt:lpstr>
      <vt:lpstr>Region</vt:lpstr>
      <vt:lpstr>Salary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1901-01-01T04:00:00Z</dcterms:created>
  <dcterms:modified xsi:type="dcterms:W3CDTF">2016-09-22T02:04:31Z</dcterms:modified>
</cp:coreProperties>
</file>