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7970" windowHeight="6135" activeTab="4"/>
  </bookViews>
  <sheets>
    <sheet name="Part 1" sheetId="15" r:id="rId1"/>
    <sheet name="Part 2" sheetId="14" r:id="rId2"/>
    <sheet name="Part 3" sheetId="18" r:id="rId3"/>
    <sheet name="Part 4" sheetId="19" r:id="rId4"/>
    <sheet name="Student" sheetId="5" r:id="rId5"/>
  </sheets>
  <definedNames>
    <definedName name="Rates">#REF!</definedName>
  </definedNames>
  <calcPr calcId="152511"/>
</workbook>
</file>

<file path=xl/calcChain.xml><?xml version="1.0" encoding="utf-8"?>
<calcChain xmlns="http://schemas.openxmlformats.org/spreadsheetml/2006/main">
  <c r="B16" i="15" l="1"/>
  <c r="B17" i="15"/>
  <c r="B15" i="15"/>
  <c r="B13" i="15"/>
  <c r="B11" i="15"/>
  <c r="J15" i="14"/>
  <c r="J14" i="14"/>
  <c r="I2" i="19"/>
  <c r="K3" i="19"/>
  <c r="K4" i="19"/>
  <c r="K2" i="19"/>
  <c r="J2" i="19"/>
  <c r="I4" i="19" l="1"/>
  <c r="J4" i="19" s="1"/>
  <c r="I3" i="19"/>
  <c r="J3" i="19" s="1"/>
  <c r="J13" i="14" l="1"/>
  <c r="J12" i="14"/>
  <c r="J11" i="14"/>
  <c r="J10" i="14"/>
  <c r="J9" i="14"/>
  <c r="J8" i="14"/>
  <c r="J7" i="14"/>
  <c r="J6"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7" i="14" l="1"/>
  <c r="B21" i="15" l="1"/>
  <c r="B18" i="15"/>
  <c r="B19" i="15"/>
  <c r="B12" i="15"/>
  <c r="B10" i="15"/>
  <c r="B8" i="15"/>
  <c r="B7" i="15"/>
  <c r="A16" i="18" l="1"/>
  <c r="A15" i="18"/>
  <c r="A14" i="18"/>
  <c r="A13" i="18"/>
  <c r="A12" i="18"/>
  <c r="A11" i="18"/>
  <c r="A10" i="18"/>
  <c r="A9" i="18"/>
  <c r="A8" i="18"/>
  <c r="A7" i="18"/>
  <c r="A6" i="18"/>
  <c r="A5" i="18"/>
  <c r="E9" i="18" l="1"/>
  <c r="F9" i="18" s="1"/>
  <c r="E13" i="18"/>
  <c r="F13" i="18" s="1"/>
  <c r="E6" i="18"/>
  <c r="F6" i="18" s="1"/>
  <c r="E10" i="18"/>
  <c r="F10" i="18" s="1"/>
  <c r="E14" i="18"/>
  <c r="F14" i="18" s="1"/>
  <c r="E7" i="18"/>
  <c r="F7" i="18" s="1"/>
  <c r="E11" i="18"/>
  <c r="F11" i="18" s="1"/>
  <c r="E15" i="18"/>
  <c r="F15" i="18" s="1"/>
  <c r="E8" i="18"/>
  <c r="F8" i="18" s="1"/>
  <c r="E12" i="18"/>
  <c r="F12" i="18" s="1"/>
  <c r="E16" i="18"/>
  <c r="F16" i="18" s="1"/>
  <c r="E5" i="18"/>
  <c r="F5" i="18" s="1"/>
  <c r="C9" i="18"/>
  <c r="D9" i="18" s="1"/>
  <c r="C13" i="18"/>
  <c r="D13" i="18" s="1"/>
  <c r="C10" i="18"/>
  <c r="D10" i="18" s="1"/>
  <c r="C14" i="18"/>
  <c r="D14" i="18" s="1"/>
  <c r="C7" i="18"/>
  <c r="D7" i="18" s="1"/>
  <c r="C11" i="18"/>
  <c r="D11" i="18" s="1"/>
  <c r="C15" i="18"/>
  <c r="D15" i="18" s="1"/>
  <c r="C8" i="18"/>
  <c r="D8" i="18" s="1"/>
  <c r="C12" i="18"/>
  <c r="D12" i="18" s="1"/>
  <c r="C16" i="18"/>
  <c r="D16" i="18" s="1"/>
  <c r="C6" i="18"/>
  <c r="D6" i="18" s="1"/>
</calcChain>
</file>

<file path=xl/sharedStrings.xml><?xml version="1.0" encoding="utf-8"?>
<sst xmlns="http://schemas.openxmlformats.org/spreadsheetml/2006/main" count="568" uniqueCount="485">
  <si>
    <t>Birth Date</t>
  </si>
  <si>
    <t>Last Name</t>
  </si>
  <si>
    <t>First Name</t>
  </si>
  <si>
    <t>Spring 2010</t>
  </si>
  <si>
    <t>ID</t>
  </si>
  <si>
    <t>What date is represented by the serial number 65289?</t>
  </si>
  <si>
    <t>What is the serial number assigned for a date that is exactly 1500 days from this Christmas?</t>
  </si>
  <si>
    <t>What date is exactly 1500 days from this Christmas?</t>
  </si>
  <si>
    <t>What is the number of days from Christmas Day this year until January 1, 2025?</t>
  </si>
  <si>
    <t>What is the number of days from today until January 1, 2025?</t>
  </si>
  <si>
    <t>What is today's date?</t>
  </si>
  <si>
    <t>What are the number of days until Christmas Day this year?</t>
  </si>
  <si>
    <t>Enter your birth date.</t>
  </si>
  <si>
    <t>How many years old are you? (use the YEARFRAC function)</t>
  </si>
  <si>
    <t>How many years old are you? (use the DATEDIF function)</t>
  </si>
  <si>
    <t>How many months old are you? (use the DATEDIF function)</t>
  </si>
  <si>
    <t>How many days old are you? (use the DATEDIF function)</t>
  </si>
  <si>
    <t>What is the number of days that Barack Obama has served as President so far?</t>
  </si>
  <si>
    <t>Enter a formula that displays the text "You may enter the club!" if your age (cell B15) is 21 years or older and the text "No dice!" otherwise.</t>
  </si>
  <si>
    <t>Employee Data Table</t>
  </si>
  <si>
    <t>Salary</t>
  </si>
  <si>
    <t>Hire Date</t>
  </si>
  <si>
    <t>Age</t>
  </si>
  <si>
    <t>Service</t>
  </si>
  <si>
    <t>Kevin</t>
  </si>
  <si>
    <t>Paterno</t>
  </si>
  <si>
    <t>Oscar</t>
  </si>
  <si>
    <t>Pohlmann</t>
  </si>
  <si>
    <t>Hillary</t>
  </si>
  <si>
    <t>Bednarczyk</t>
  </si>
  <si>
    <t>Christopher</t>
  </si>
  <si>
    <t>Bader</t>
  </si>
  <si>
    <t>Mary</t>
  </si>
  <si>
    <t>Aicken</t>
  </si>
  <si>
    <t>Dean</t>
  </si>
  <si>
    <t>Ortega-Molina</t>
  </si>
  <si>
    <t>West</t>
  </si>
  <si>
    <t>James</t>
  </si>
  <si>
    <t>Anderson</t>
  </si>
  <si>
    <t>Roberta</t>
  </si>
  <si>
    <t>Kartashev</t>
  </si>
  <si>
    <t>Charlton</t>
  </si>
  <si>
    <t>Hubbuch</t>
  </si>
  <si>
    <t xml:space="preserve">Billy </t>
  </si>
  <si>
    <t>Andretti</t>
  </si>
  <si>
    <t>Kristin</t>
  </si>
  <si>
    <t>Johnston</t>
  </si>
  <si>
    <t>Jennifer</t>
  </si>
  <si>
    <t>Goodwin</t>
  </si>
  <si>
    <t>Barbara</t>
  </si>
  <si>
    <t>Doninger</t>
  </si>
  <si>
    <t>Maria</t>
  </si>
  <si>
    <t>Appelt</t>
  </si>
  <si>
    <t xml:space="preserve">Lauren </t>
  </si>
  <si>
    <t>Beagle</t>
  </si>
  <si>
    <t>Carmen</t>
  </si>
  <si>
    <t>Bell</t>
  </si>
  <si>
    <t>Brian</t>
  </si>
  <si>
    <t>Rovik</t>
  </si>
  <si>
    <t>Nils</t>
  </si>
  <si>
    <t>Gerstle</t>
  </si>
  <si>
    <t>Chris</t>
  </si>
  <si>
    <t>Bibb</t>
  </si>
  <si>
    <t>Michael</t>
  </si>
  <si>
    <t>Callaway</t>
  </si>
  <si>
    <t>Melinda</t>
  </si>
  <si>
    <t>Carpenter</t>
  </si>
  <si>
    <t>Lindsey</t>
  </si>
  <si>
    <t>House</t>
  </si>
  <si>
    <t>Ian</t>
  </si>
  <si>
    <t>Bird</t>
  </si>
  <si>
    <t>Britt</t>
  </si>
  <si>
    <t>Conner</t>
  </si>
  <si>
    <t xml:space="preserve">Robert </t>
  </si>
  <si>
    <t>Brown</t>
  </si>
  <si>
    <t>Andrew</t>
  </si>
  <si>
    <t>Canada</t>
  </si>
  <si>
    <t>Yuan</t>
  </si>
  <si>
    <t>Wooden</t>
  </si>
  <si>
    <t>Williams</t>
  </si>
  <si>
    <t>Nadia</t>
  </si>
  <si>
    <t>Madison</t>
  </si>
  <si>
    <t>Shereese</t>
  </si>
  <si>
    <t>Browning</t>
  </si>
  <si>
    <t>Audrey</t>
  </si>
  <si>
    <t>Donthi</t>
  </si>
  <si>
    <t>Nemesha</t>
  </si>
  <si>
    <t>Stubblefield</t>
  </si>
  <si>
    <t xml:space="preserve">Jason </t>
  </si>
  <si>
    <t>Bullard</t>
  </si>
  <si>
    <t>Heather</t>
  </si>
  <si>
    <t>Beckman</t>
  </si>
  <si>
    <t>Moock</t>
  </si>
  <si>
    <t>Sean</t>
  </si>
  <si>
    <t>Cancelado</t>
  </si>
  <si>
    <t>Shepherd</t>
  </si>
  <si>
    <t>Francine</t>
  </si>
  <si>
    <t>Klinglesmith</t>
  </si>
  <si>
    <t>Eric</t>
  </si>
  <si>
    <t>Gregg</t>
  </si>
  <si>
    <t xml:space="preserve">Francis </t>
  </si>
  <si>
    <t>Chang</t>
  </si>
  <si>
    <t>Phyllis</t>
  </si>
  <si>
    <t>Ottembrajt</t>
  </si>
  <si>
    <t>Samuel</t>
  </si>
  <si>
    <t>Probus</t>
  </si>
  <si>
    <t>Jeremy</t>
  </si>
  <si>
    <t>Kidwell</t>
  </si>
  <si>
    <t>Sharad</t>
  </si>
  <si>
    <t>Coffman</t>
  </si>
  <si>
    <t>Alterman</t>
  </si>
  <si>
    <t>David</t>
  </si>
  <si>
    <t>Lee</t>
  </si>
  <si>
    <t>Hong</t>
  </si>
  <si>
    <t>Bolin</t>
  </si>
  <si>
    <t>Patti</t>
  </si>
  <si>
    <t>Higgins</t>
  </si>
  <si>
    <t>Christina</t>
  </si>
  <si>
    <t>Kalmukhanuly</t>
  </si>
  <si>
    <t>Joseph</t>
  </si>
  <si>
    <t>Dunn</t>
  </si>
  <si>
    <t>Zilich</t>
  </si>
  <si>
    <t>Frederich</t>
  </si>
  <si>
    <t>Binkley</t>
  </si>
  <si>
    <t>Candice</t>
  </si>
  <si>
    <t>Myers</t>
  </si>
  <si>
    <t>Leslie</t>
  </si>
  <si>
    <t>Corder</t>
  </si>
  <si>
    <t>Daniel</t>
  </si>
  <si>
    <t>Cunningham</t>
  </si>
  <si>
    <t>Lanisha</t>
  </si>
  <si>
    <t>Bray</t>
  </si>
  <si>
    <t>Svetlana</t>
  </si>
  <si>
    <t>Collins</t>
  </si>
  <si>
    <t>Dominick</t>
  </si>
  <si>
    <t>Recktenwald</t>
  </si>
  <si>
    <t>Rod</t>
  </si>
  <si>
    <t>Welander</t>
  </si>
  <si>
    <t>Adam</t>
  </si>
  <si>
    <t>Mouser</t>
  </si>
  <si>
    <t>Fernando</t>
  </si>
  <si>
    <t>Ashby</t>
  </si>
  <si>
    <t>Cissell</t>
  </si>
  <si>
    <t>Tammy</t>
  </si>
  <si>
    <t>Smith</t>
  </si>
  <si>
    <t xml:space="preserve">Meredith </t>
  </si>
  <si>
    <t>Cushner</t>
  </si>
  <si>
    <t>Alice</t>
  </si>
  <si>
    <t>Tran</t>
  </si>
  <si>
    <t>Kari</t>
  </si>
  <si>
    <t>Schaber</t>
  </si>
  <si>
    <t xml:space="preserve">Joshua </t>
  </si>
  <si>
    <t>Dietz</t>
  </si>
  <si>
    <t>Isa</t>
  </si>
  <si>
    <t>Amy</t>
  </si>
  <si>
    <t>Rakes</t>
  </si>
  <si>
    <t>Kail</t>
  </si>
  <si>
    <t>Francis</t>
  </si>
  <si>
    <t>Keesee</t>
  </si>
  <si>
    <t xml:space="preserve">John </t>
  </si>
  <si>
    <t>English</t>
  </si>
  <si>
    <t>Fishback</t>
  </si>
  <si>
    <t>Jessica</t>
  </si>
  <si>
    <t>Grogan Baer</t>
  </si>
  <si>
    <t>Matthews</t>
  </si>
  <si>
    <t>Dustin</t>
  </si>
  <si>
    <t>Gerrits</t>
  </si>
  <si>
    <t>Niki</t>
  </si>
  <si>
    <t>Lopp</t>
  </si>
  <si>
    <t>Stevens</t>
  </si>
  <si>
    <t>Carter</t>
  </si>
  <si>
    <t>Nicole</t>
  </si>
  <si>
    <t>Boylan</t>
  </si>
  <si>
    <t>Sandra</t>
  </si>
  <si>
    <t>Gholston</t>
  </si>
  <si>
    <t>Matthew</t>
  </si>
  <si>
    <t>Alexander</t>
  </si>
  <si>
    <t>Handel</t>
  </si>
  <si>
    <t>Andy</t>
  </si>
  <si>
    <t>Harvey</t>
  </si>
  <si>
    <t>Amanda</t>
  </si>
  <si>
    <t>Lively</t>
  </si>
  <si>
    <t>John</t>
  </si>
  <si>
    <t>Carney</t>
  </si>
  <si>
    <t>Shamika</t>
  </si>
  <si>
    <t>Forcht</t>
  </si>
  <si>
    <t>Martin</t>
  </si>
  <si>
    <t>Hendershot</t>
  </si>
  <si>
    <t>Justin</t>
  </si>
  <si>
    <t>McDermott</t>
  </si>
  <si>
    <t>Edgar</t>
  </si>
  <si>
    <t>Hennig</t>
  </si>
  <si>
    <t>Luca</t>
  </si>
  <si>
    <t>Huber</t>
  </si>
  <si>
    <t>Hieu</t>
  </si>
  <si>
    <t>Jason</t>
  </si>
  <si>
    <t>Cantrell</t>
  </si>
  <si>
    <t xml:space="preserve">Erin </t>
  </si>
  <si>
    <t>Hudson</t>
  </si>
  <si>
    <t>Holihan</t>
  </si>
  <si>
    <t>Pamela</t>
  </si>
  <si>
    <t>Brad</t>
  </si>
  <si>
    <t>Kalajdzic</t>
  </si>
  <si>
    <t>Guy</t>
  </si>
  <si>
    <t>Duncan</t>
  </si>
  <si>
    <t>Annette</t>
  </si>
  <si>
    <t>Isaac</t>
  </si>
  <si>
    <t>Kyle</t>
  </si>
  <si>
    <t xml:space="preserve">David </t>
  </si>
  <si>
    <t>Jackson</t>
  </si>
  <si>
    <t>Vincent</t>
  </si>
  <si>
    <t>Johnson</t>
  </si>
  <si>
    <t>Angela</t>
  </si>
  <si>
    <t>Lofgren</t>
  </si>
  <si>
    <t>Koshi</t>
  </si>
  <si>
    <t>Keane</t>
  </si>
  <si>
    <t>Schuler</t>
  </si>
  <si>
    <t>Sheree</t>
  </si>
  <si>
    <t>Bottorff</t>
  </si>
  <si>
    <t>Sergent</t>
  </si>
  <si>
    <t>Artie</t>
  </si>
  <si>
    <t>Lawrence</t>
  </si>
  <si>
    <t>Gregory</t>
  </si>
  <si>
    <t>Zumkowski</t>
  </si>
  <si>
    <t>Mattingly</t>
  </si>
  <si>
    <t>Carley</t>
  </si>
  <si>
    <t>Joshua</t>
  </si>
  <si>
    <t>Lulla</t>
  </si>
  <si>
    <t>Jacqueline</t>
  </si>
  <si>
    <t>Mclennan</t>
  </si>
  <si>
    <t>Newkirk</t>
  </si>
  <si>
    <t>Reilly</t>
  </si>
  <si>
    <t>Neco</t>
  </si>
  <si>
    <t>Staab</t>
  </si>
  <si>
    <t>Sofya</t>
  </si>
  <si>
    <t>Stark</t>
  </si>
  <si>
    <t>Emily</t>
  </si>
  <si>
    <t>Thomas</t>
  </si>
  <si>
    <t>Greg</t>
  </si>
  <si>
    <t>Tronzo</t>
  </si>
  <si>
    <t>Catherine</t>
  </si>
  <si>
    <t>Turner</t>
  </si>
  <si>
    <t>Erik</t>
  </si>
  <si>
    <t>Watkins</t>
  </si>
  <si>
    <t>Lurie</t>
  </si>
  <si>
    <t>Mark</t>
  </si>
  <si>
    <t>Zimmerman</t>
  </si>
  <si>
    <t>Abell</t>
  </si>
  <si>
    <t>Terry</t>
  </si>
  <si>
    <t>Ament</t>
  </si>
  <si>
    <t>Adnan</t>
  </si>
  <si>
    <t>Bedford</t>
  </si>
  <si>
    <t xml:space="preserve">Kristy </t>
  </si>
  <si>
    <t>Manispour</t>
  </si>
  <si>
    <t>Russell</t>
  </si>
  <si>
    <t>Buckler</t>
  </si>
  <si>
    <t>Burgin</t>
  </si>
  <si>
    <t>Tue</t>
  </si>
  <si>
    <t>Clinkenbeard</t>
  </si>
  <si>
    <t>Eldridge</t>
  </si>
  <si>
    <t>Edward</t>
  </si>
  <si>
    <t>Fickler</t>
  </si>
  <si>
    <t>Joel</t>
  </si>
  <si>
    <t>Maynard</t>
  </si>
  <si>
    <t>Granger</t>
  </si>
  <si>
    <t>Jamie</t>
  </si>
  <si>
    <t>Grisham</t>
  </si>
  <si>
    <t>Hendrix</t>
  </si>
  <si>
    <t>Christine</t>
  </si>
  <si>
    <t>Shawn</t>
  </si>
  <si>
    <t>Mckinney</t>
  </si>
  <si>
    <t>Lisa</t>
  </si>
  <si>
    <t>Jeanes</t>
  </si>
  <si>
    <t>Justice</t>
  </si>
  <si>
    <t>Knight</t>
  </si>
  <si>
    <t>Mimms</t>
  </si>
  <si>
    <t>Teresa</t>
  </si>
  <si>
    <t>Luxemburger</t>
  </si>
  <si>
    <t>Megan</t>
  </si>
  <si>
    <t>Marks</t>
  </si>
  <si>
    <t>Alicia</t>
  </si>
  <si>
    <t>McDowell</t>
  </si>
  <si>
    <t xml:space="preserve">Jennifer </t>
  </si>
  <si>
    <t>Mossholder</t>
  </si>
  <si>
    <t>Parm</t>
  </si>
  <si>
    <t>Asset</t>
  </si>
  <si>
    <t>Mullins</t>
  </si>
  <si>
    <t>Holly</t>
  </si>
  <si>
    <t>Qasem</t>
  </si>
  <si>
    <t>Ashley</t>
  </si>
  <si>
    <t>Ray</t>
  </si>
  <si>
    <t xml:space="preserve">Suanna </t>
  </si>
  <si>
    <t>William</t>
  </si>
  <si>
    <t>Stahl</t>
  </si>
  <si>
    <t>Nicolle</t>
  </si>
  <si>
    <t>Ward</t>
  </si>
  <si>
    <t>George</t>
  </si>
  <si>
    <t>Whitfield</t>
  </si>
  <si>
    <t>Basham</t>
  </si>
  <si>
    <t xml:space="preserve">Jeff </t>
  </si>
  <si>
    <t>Berg</t>
  </si>
  <si>
    <t>Chin-Ping</t>
  </si>
  <si>
    <t>Breitzman</t>
  </si>
  <si>
    <t>Kimberly</t>
  </si>
  <si>
    <t>Nantin</t>
  </si>
  <si>
    <t xml:space="preserve">Bradley </t>
  </si>
  <si>
    <t>Burke</t>
  </si>
  <si>
    <t xml:space="preserve">Nicholas </t>
  </si>
  <si>
    <t>Nelson</t>
  </si>
  <si>
    <t xml:space="preserve">Paul </t>
  </si>
  <si>
    <t>Erickson</t>
  </si>
  <si>
    <t xml:space="preserve">Kevin </t>
  </si>
  <si>
    <t>Harder</t>
  </si>
  <si>
    <t xml:space="preserve">Tim </t>
  </si>
  <si>
    <t>Hummel</t>
  </si>
  <si>
    <t xml:space="preserve">Theresa </t>
  </si>
  <si>
    <t>Northcutt</t>
  </si>
  <si>
    <t xml:space="preserve">Jamison </t>
  </si>
  <si>
    <t>King</t>
  </si>
  <si>
    <t xml:space="preserve">Edward </t>
  </si>
  <si>
    <t>Kirtley</t>
  </si>
  <si>
    <t xml:space="preserve">Gwen </t>
  </si>
  <si>
    <t>Larsen</t>
  </si>
  <si>
    <t>Pereiro</t>
  </si>
  <si>
    <t>Brandon</t>
  </si>
  <si>
    <t>Pham</t>
  </si>
  <si>
    <t xml:space="preserve">Hajj </t>
  </si>
  <si>
    <t>Niechter</t>
  </si>
  <si>
    <t xml:space="preserve">Michael </t>
  </si>
  <si>
    <t>Nguyen</t>
  </si>
  <si>
    <t xml:space="preserve">Joseph </t>
  </si>
  <si>
    <t>Pollock</t>
  </si>
  <si>
    <t>Waymon</t>
  </si>
  <si>
    <t>Norton</t>
  </si>
  <si>
    <t>Parrish</t>
  </si>
  <si>
    <t>Yumie</t>
  </si>
  <si>
    <t>Potts</t>
  </si>
  <si>
    <t xml:space="preserve">Erik </t>
  </si>
  <si>
    <t>Samnick</t>
  </si>
  <si>
    <t xml:space="preserve">Katrina </t>
  </si>
  <si>
    <t>Sandifer</t>
  </si>
  <si>
    <t xml:space="preserve">Adam </t>
  </si>
  <si>
    <t>Schroeder</t>
  </si>
  <si>
    <t>Sageser</t>
  </si>
  <si>
    <t xml:space="preserve">Brian </t>
  </si>
  <si>
    <t>Shively</t>
  </si>
  <si>
    <t>Indira</t>
  </si>
  <si>
    <t>Saylor</t>
  </si>
  <si>
    <t>Tyler</t>
  </si>
  <si>
    <t xml:space="preserve">Monica </t>
  </si>
  <si>
    <t>Seaman</t>
  </si>
  <si>
    <t>Raymond</t>
  </si>
  <si>
    <t>Singer</t>
  </si>
  <si>
    <t>Jacob</t>
  </si>
  <si>
    <t xml:space="preserve">Rebecca </t>
  </si>
  <si>
    <t>Albritton</t>
  </si>
  <si>
    <t>Yolanda</t>
  </si>
  <si>
    <t>Allen</t>
  </si>
  <si>
    <t xml:space="preserve">Brentan </t>
  </si>
  <si>
    <t>Alsup</t>
  </si>
  <si>
    <t>Beach</t>
  </si>
  <si>
    <t xml:space="preserve">Angela </t>
  </si>
  <si>
    <t>Bradley</t>
  </si>
  <si>
    <t>Marie</t>
  </si>
  <si>
    <t>Brinksneader</t>
  </si>
  <si>
    <t>Christy</t>
  </si>
  <si>
    <t>Stirrat</t>
  </si>
  <si>
    <t xml:space="preserve">Matthew </t>
  </si>
  <si>
    <t>Casper</t>
  </si>
  <si>
    <t xml:space="preserve">Avinash </t>
  </si>
  <si>
    <t>Childress</t>
  </si>
  <si>
    <t xml:space="preserve">Jamie </t>
  </si>
  <si>
    <t>Grundies</t>
  </si>
  <si>
    <t>Gomez</t>
  </si>
  <si>
    <t>Flintsteel</t>
  </si>
  <si>
    <t>Laura</t>
  </si>
  <si>
    <t>Talarovich</t>
  </si>
  <si>
    <t>Maya</t>
  </si>
  <si>
    <t>Tichenor</t>
  </si>
  <si>
    <t xml:space="preserve">Marica </t>
  </si>
  <si>
    <t>Schmelz</t>
  </si>
  <si>
    <t xml:space="preserve">Ty </t>
  </si>
  <si>
    <t xml:space="preserve">Rola </t>
  </si>
  <si>
    <t>Kurzweil</t>
  </si>
  <si>
    <t>Peggy</t>
  </si>
  <si>
    <t>Phelps</t>
  </si>
  <si>
    <t xml:space="preserve">Jeffrey </t>
  </si>
  <si>
    <t>Hammond</t>
  </si>
  <si>
    <t xml:space="preserve">Samuel </t>
  </si>
  <si>
    <t>Duran</t>
  </si>
  <si>
    <t xml:space="preserve">Karen </t>
  </si>
  <si>
    <t>Grabowski</t>
  </si>
  <si>
    <t xml:space="preserve">Tiffany </t>
  </si>
  <si>
    <t>Van Horn</t>
  </si>
  <si>
    <t xml:space="preserve">Fran </t>
  </si>
  <si>
    <t>Warren</t>
  </si>
  <si>
    <t>Lambros</t>
  </si>
  <si>
    <t xml:space="preserve">Kavin </t>
  </si>
  <si>
    <t>Scanlon</t>
  </si>
  <si>
    <t xml:space="preserve">Tara </t>
  </si>
  <si>
    <t>Foley</t>
  </si>
  <si>
    <t>Harkness</t>
  </si>
  <si>
    <t xml:space="preserve">Steven </t>
  </si>
  <si>
    <t>Vaught</t>
  </si>
  <si>
    <t xml:space="preserve">Arnold </t>
  </si>
  <si>
    <t>Moore</t>
  </si>
  <si>
    <t xml:space="preserve">Destynee </t>
  </si>
  <si>
    <t>Rothrock</t>
  </si>
  <si>
    <t>Jennie</t>
  </si>
  <si>
    <t>Wawrysh</t>
  </si>
  <si>
    <t>Pacioli</t>
  </si>
  <si>
    <t xml:space="preserve">Tammy </t>
  </si>
  <si>
    <t>Hennessey</t>
  </si>
  <si>
    <t>Dana</t>
  </si>
  <si>
    <t xml:space="preserve">Melissa </t>
  </si>
  <si>
    <t>Yuen</t>
  </si>
  <si>
    <t xml:space="preserve">Duyen </t>
  </si>
  <si>
    <t>Bowling</t>
  </si>
  <si>
    <t>Ozaki</t>
  </si>
  <si>
    <t>Wiedemer</t>
  </si>
  <si>
    <t>Mehta</t>
  </si>
  <si>
    <t>Stevenson</t>
  </si>
  <si>
    <t xml:space="preserve">Sam </t>
  </si>
  <si>
    <t>Ethington</t>
  </si>
  <si>
    <t xml:space="preserve">Maggie </t>
  </si>
  <si>
    <t>Auer</t>
  </si>
  <si>
    <t xml:space="preserve">Danese </t>
  </si>
  <si>
    <t>Ellis</t>
  </si>
  <si>
    <t xml:space="preserve">Jared </t>
  </si>
  <si>
    <t>Detweiler</t>
  </si>
  <si>
    <t xml:space="preserve">James </t>
  </si>
  <si>
    <t>O'Neil</t>
  </si>
  <si>
    <t xml:space="preserve">Martha </t>
  </si>
  <si>
    <t>Yamamoto</t>
  </si>
  <si>
    <t>Jeffrey</t>
  </si>
  <si>
    <t>Leonard</t>
  </si>
  <si>
    <t>Gates</t>
  </si>
  <si>
    <t>Byers</t>
  </si>
  <si>
    <t xml:space="preserve">Shelly </t>
  </si>
  <si>
    <t>Goldstein</t>
  </si>
  <si>
    <t>Shelley</t>
  </si>
  <si>
    <t>Wood</t>
  </si>
  <si>
    <t xml:space="preserve">Ameerah </t>
  </si>
  <si>
    <t>Yater</t>
  </si>
  <si>
    <t xml:space="preserve">Lori </t>
  </si>
  <si>
    <t>Rivers</t>
  </si>
  <si>
    <t xml:space="preserve">Jessica </t>
  </si>
  <si>
    <t>Stonesifer</t>
  </si>
  <si>
    <t xml:space="preserve">Tonya </t>
  </si>
  <si>
    <t xml:space="preserve">How many employees were born before Janauary 1, 1965? </t>
  </si>
  <si>
    <t xml:space="preserve">How many employees were hired on or after July 1, 1995? </t>
  </si>
  <si>
    <t xml:space="preserve">What is the average salary of employees who were hired before January 1, 2003? </t>
  </si>
  <si>
    <t xml:space="preserve">What is the sum of salaries of employees who were hired on or after January 1, 2003? </t>
  </si>
  <si>
    <t>How many employees have been hired since January 1, 2000?</t>
  </si>
  <si>
    <t>How many employees were born between January 1, 1970 and December 31, 1980 (inclusive)?</t>
  </si>
  <si>
    <t xml:space="preserve">How many employees were hired before Janauary 1, 1990? </t>
  </si>
  <si>
    <r>
      <rPr>
        <b/>
        <u/>
        <sz val="12"/>
        <rFont val="Calibri"/>
        <family val="2"/>
      </rPr>
      <t>Instructions</t>
    </r>
    <r>
      <rPr>
        <sz val="12"/>
        <rFont val="Calibri"/>
        <family val="2"/>
      </rPr>
      <t xml:space="preserve">:  </t>
    </r>
    <r>
      <rPr>
        <b/>
        <sz val="12"/>
        <rFont val="Calibri"/>
        <family val="2"/>
      </rPr>
      <t>Working with Dates</t>
    </r>
    <r>
      <rPr>
        <sz val="12"/>
        <rFont val="Calibri"/>
        <family val="2"/>
      </rPr>
      <t xml:space="preserve">
Enter formulas (in cells B5:B21) to answer the questions listed in cells C5:C21.   Format cells B5:B7, B9, B12, B14, and B20 so that the cells display a date format.  Format the remaining cells so that the cells display a whole number.</t>
    </r>
  </si>
  <si>
    <t xml:space="preserve">How many employees were hired after March 10, 2000? </t>
  </si>
  <si>
    <t xml:space="preserve">What is the average salary of employees hired after March 10, 2000? </t>
  </si>
  <si>
    <t>Important Note:  
This assignment is made up of 
5 Parts!</t>
  </si>
  <si>
    <t>Enter the date (in Long Date Format) for Christmas Day this year.</t>
  </si>
  <si>
    <t>Enter the date(in Long Date format) for January 1, 2025.</t>
  </si>
  <si>
    <t>What is the sum of the salaries of employees born between January 1, 1970 and December 31, 1980 (inclusive)?</t>
  </si>
  <si>
    <r>
      <rPr>
        <b/>
        <u/>
        <sz val="12"/>
        <rFont val="Calibri"/>
        <family val="2"/>
      </rPr>
      <t>Instructions</t>
    </r>
    <r>
      <rPr>
        <sz val="12"/>
        <rFont val="Calibri"/>
        <family val="2"/>
      </rPr>
      <t xml:space="preserve">:  
Review the Employee Data Table below.  Complete the worksheet as follows:
(1) Use the YEARFRAC function to calculate the </t>
    </r>
    <r>
      <rPr>
        <u/>
        <sz val="12"/>
        <rFont val="Calibri"/>
        <family val="2"/>
      </rPr>
      <t>Age</t>
    </r>
    <r>
      <rPr>
        <sz val="12"/>
        <rFont val="Calibri"/>
        <family val="2"/>
      </rPr>
      <t xml:space="preserve"> and years of </t>
    </r>
    <r>
      <rPr>
        <u/>
        <sz val="12"/>
        <rFont val="Calibri"/>
        <family val="2"/>
      </rPr>
      <t>Service</t>
    </r>
    <r>
      <rPr>
        <sz val="12"/>
        <rFont val="Calibri"/>
        <family val="2"/>
      </rPr>
      <t xml:space="preserve"> of Kevin Paterno in cells H7 and I7, respectively.
(2) Use the Fill-Down feature to complete cells H8:I257.
(3) Write formulas (in cells K6:K15) that will answer the questions listed in cells L6:L15.  For these questions  you will need to use the DATE function.  As an example, the solution (cell K6) to the first question has been completed for you. The DATE function returns the sequential serial number that represents a particular date. For example, the formula
=DATE(2008,7,8)
returns 39637, the serial number that represents 7/8/2008.</t>
    </r>
  </si>
  <si>
    <t>CIS 300</t>
  </si>
  <si>
    <t>Time spent in hours</t>
  </si>
  <si>
    <t>Name</t>
  </si>
  <si>
    <t xml:space="preserve">    If your answers are to match, your date must be the same as L14.</t>
  </si>
  <si>
    <t>Enter the date that Barack Obama was inaugurated as President of the United States for the first time.</t>
  </si>
  <si>
    <t>Homework Assignment 4</t>
  </si>
  <si>
    <t>Days and hours between games</t>
  </si>
  <si>
    <t>Days and hours to games</t>
  </si>
  <si>
    <t>Date</t>
  </si>
  <si>
    <t>Time</t>
  </si>
  <si>
    <t>Days</t>
  </si>
  <si>
    <t>Hours</t>
  </si>
  <si>
    <t>How many days, hours and minutes to Haloween (10/31)? - three equations with three answers needed.</t>
  </si>
  <si>
    <t>How many days have elapsed since 12/3/1994?</t>
  </si>
  <si>
    <t>Columns A and B have the dates and times for X games that Louisville plays this year. You are to compute the days and hours using the fact that 24 hours make a day. For example, if it is 2:00 PM today, then a game played at 1:30 PM tomorrow would be 0 days and 23 hours away (not 23.5 hours). The extra half hour is not considered. Only whole hours are included. Same rules for days and hours between games.</t>
  </si>
  <si>
    <t>Not applicable</t>
  </si>
  <si>
    <t>When will a person born today be 19 years, 6 months and 5 days old?</t>
  </si>
  <si>
    <t>Minutes</t>
  </si>
  <si>
    <t>benoit</t>
  </si>
  <si>
    <t>benjamin</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</si>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</sst>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m/d/yy"/>
    <numFmt numFmtId="166" formatCode="&quot;$&quot;#,##0"/>
    <numFmt numFmtId="167" formatCode="[$-F800]dddd\,\ mmmm\ dd\,\ yyyy"/>
    <numFmt numFmtId="168" formatCode="0.0"/>
    <numFmt numFmtId="169" formatCode="[$-409]m/d/yy\ h:mm\ AM/PM;@"/>
  </numFmts>
  <fonts count="24" x14ac:knownFonts="1">
    <font>
      <sz val="10"/>
      <name val="Arial"/>
    </font>
    <font>
      <sz val="11"/>
      <color theme="1"/>
      <name val="Calibri"/>
      <family val="2"/>
      <scheme val="minor"/>
    </font>
    <font>
      <sz val="11"/>
      <color theme="1"/>
      <name val="Calibri"/>
      <family val="2"/>
      <scheme val="minor"/>
    </font>
    <font>
      <sz val="8"/>
      <name val="Arial"/>
      <family val="2"/>
    </font>
    <font>
      <sz val="10"/>
      <name val="Arial"/>
      <family val="2"/>
    </font>
    <font>
      <sz val="12"/>
      <name val="Calibri"/>
      <family val="2"/>
    </font>
    <font>
      <b/>
      <u/>
      <sz val="12"/>
      <name val="Calibri"/>
      <family val="2"/>
    </font>
    <font>
      <sz val="10"/>
      <name val="MS Sans Serif"/>
      <family val="2"/>
    </font>
    <font>
      <u/>
      <sz val="12"/>
      <name val="Calibri"/>
      <family val="2"/>
    </font>
    <font>
      <b/>
      <sz val="12"/>
      <name val="Calibri"/>
      <family val="2"/>
    </font>
    <font>
      <sz val="12"/>
      <name val="Arial"/>
      <family val="2"/>
    </font>
    <font>
      <b/>
      <sz val="10"/>
      <name val="Arial"/>
      <family val="2"/>
    </font>
    <font>
      <sz val="12"/>
      <name val="Calibri"/>
      <family val="2"/>
      <scheme val="minor"/>
    </font>
    <font>
      <sz val="12"/>
      <color theme="0"/>
      <name val="Calibri"/>
      <family val="2"/>
      <scheme val="minor"/>
    </font>
    <font>
      <b/>
      <sz val="12"/>
      <name val="Calibri"/>
      <family val="2"/>
      <scheme val="minor"/>
    </font>
    <font>
      <sz val="11"/>
      <name val="Calibri"/>
      <family val="2"/>
      <scheme val="minor"/>
    </font>
    <font>
      <sz val="12"/>
      <color rgb="FFC00000"/>
      <name val="Calibri"/>
      <family val="2"/>
      <scheme val="minor"/>
    </font>
    <font>
      <b/>
      <sz val="10"/>
      <color theme="0"/>
      <name val="Arial"/>
      <family val="2"/>
    </font>
    <font>
      <sz val="11"/>
      <color theme="0"/>
      <name val="Calibri"/>
      <family val="2"/>
      <scheme val="minor"/>
    </font>
    <font>
      <b/>
      <sz val="14"/>
      <name val="Calibri"/>
      <family val="2"/>
      <scheme val="minor"/>
    </font>
    <font>
      <sz val="12"/>
      <color theme="1"/>
      <name val="Arial"/>
      <family val="2"/>
    </font>
    <font>
      <sz val="12"/>
      <color theme="0"/>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7" fillId="0" borderId="0" applyNumberFormat="0" applyFont="0" applyFill="0" applyBorder="0" applyAlignment="0" applyProtection="0">
      <alignment horizontal="left"/>
    </xf>
    <xf numFmtId="0" fontId="2" fillId="0" borderId="0"/>
  </cellStyleXfs>
  <cellXfs count="137">
    <xf numFmtId="0" fontId="0" fillId="0" borderId="0" xfId="0"/>
    <xf numFmtId="49" fontId="11" fillId="0" borderId="0" xfId="0" applyNumberFormat="1" applyFont="1" applyAlignment="1">
      <alignment horizontal="center"/>
    </xf>
    <xf numFmtId="49" fontId="11" fillId="0" borderId="0" xfId="0" applyNumberFormat="1" applyFont="1" applyAlignment="1"/>
    <xf numFmtId="0" fontId="11" fillId="0" borderId="0" xfId="0" applyFont="1"/>
    <xf numFmtId="0" fontId="4" fillId="0" borderId="0" xfId="0" applyFont="1"/>
    <xf numFmtId="49" fontId="11" fillId="0" borderId="0" xfId="0" applyNumberFormat="1" applyFont="1" applyAlignment="1">
      <alignment horizontal="left"/>
    </xf>
    <xf numFmtId="49" fontId="4" fillId="0" borderId="0" xfId="0" applyNumberFormat="1" applyFont="1"/>
    <xf numFmtId="49" fontId="11" fillId="0" borderId="1" xfId="0" applyNumberFormat="1" applyFont="1" applyBorder="1" applyAlignment="1">
      <alignment horizontal="center"/>
    </xf>
    <xf numFmtId="49" fontId="11" fillId="0" borderId="2" xfId="0" applyNumberFormat="1" applyFont="1" applyBorder="1" applyAlignment="1">
      <alignment horizontal="center"/>
    </xf>
    <xf numFmtId="49" fontId="4" fillId="0" borderId="0" xfId="0" applyNumberFormat="1" applyFont="1" applyFill="1"/>
    <xf numFmtId="0" fontId="11" fillId="0" borderId="0" xfId="0" applyFont="1" applyAlignment="1">
      <alignment horizontal="center"/>
    </xf>
    <xf numFmtId="49" fontId="11" fillId="0" borderId="3" xfId="0" applyNumberFormat="1" applyFont="1" applyBorder="1" applyAlignment="1">
      <alignment horizontal="left"/>
    </xf>
    <xf numFmtId="49" fontId="11" fillId="0" borderId="4" xfId="0" applyNumberFormat="1" applyFont="1" applyBorder="1" applyAlignment="1">
      <alignment horizontal="center"/>
    </xf>
    <xf numFmtId="49" fontId="11" fillId="0" borderId="0" xfId="0" applyNumberFormat="1" applyFont="1" applyBorder="1" applyAlignment="1">
      <alignment horizontal="left"/>
    </xf>
    <xf numFmtId="49" fontId="11" fillId="0" borderId="0" xfId="0" applyNumberFormat="1" applyFont="1" applyBorder="1" applyAlignment="1">
      <alignment horizontal="center"/>
    </xf>
    <xf numFmtId="49" fontId="11" fillId="0" borderId="5" xfId="0" applyNumberFormat="1" applyFont="1" applyBorder="1" applyAlignment="1"/>
    <xf numFmtId="49" fontId="11" fillId="0" borderId="6" xfId="0" applyNumberFormat="1" applyFont="1" applyBorder="1" applyAlignment="1"/>
    <xf numFmtId="0" fontId="12" fillId="0" borderId="0" xfId="0" applyFont="1" applyProtection="1">
      <protection locked="0"/>
    </xf>
    <xf numFmtId="0" fontId="13" fillId="0" borderId="0" xfId="0" applyFont="1" applyBorder="1" applyProtection="1">
      <protection locked="0"/>
    </xf>
    <xf numFmtId="0" fontId="12" fillId="0" borderId="0" xfId="0" applyFont="1" applyAlignment="1" applyProtection="1">
      <alignment horizontal="center"/>
      <protection locked="0"/>
    </xf>
    <xf numFmtId="0" fontId="12" fillId="0" borderId="0" xfId="0" applyFont="1" applyBorder="1" applyProtection="1">
      <protection locked="0"/>
    </xf>
    <xf numFmtId="0" fontId="14" fillId="0" borderId="0" xfId="0" applyFont="1" applyFill="1" applyAlignment="1" applyProtection="1">
      <alignment horizontal="center"/>
      <protection locked="0"/>
    </xf>
    <xf numFmtId="0" fontId="12" fillId="0" borderId="7" xfId="0" applyFont="1" applyBorder="1" applyAlignment="1" applyProtection="1">
      <alignment horizontal="center"/>
      <protection locked="0"/>
    </xf>
    <xf numFmtId="0" fontId="12" fillId="0" borderId="0" xfId="0" applyNumberFormat="1" applyFont="1" applyProtection="1">
      <protection locked="0"/>
    </xf>
    <xf numFmtId="0" fontId="12" fillId="0" borderId="0" xfId="0" applyFont="1" applyAlignment="1" applyProtection="1">
      <alignment horizontal="right"/>
      <protection locked="0"/>
    </xf>
    <xf numFmtId="0" fontId="14" fillId="0" borderId="0" xfId="0" applyFont="1" applyAlignment="1" applyProtection="1">
      <alignment horizontal="right"/>
      <protection locked="0"/>
    </xf>
    <xf numFmtId="0" fontId="12" fillId="0" borderId="0" xfId="0" applyNumberFormat="1" applyFont="1" applyFill="1" applyBorder="1" applyAlignment="1" applyProtection="1">
      <alignment horizontal="center"/>
      <protection locked="0"/>
    </xf>
    <xf numFmtId="14" fontId="12" fillId="0" borderId="0" xfId="0" applyNumberFormat="1" applyFont="1" applyProtection="1">
      <protection locked="0"/>
    </xf>
    <xf numFmtId="0" fontId="12" fillId="0" borderId="0" xfId="0" applyFont="1" applyFill="1" applyBorder="1" applyProtection="1">
      <protection locked="0"/>
    </xf>
    <xf numFmtId="0" fontId="14" fillId="0" borderId="0" xfId="0" applyFont="1" applyAlignment="1" applyProtection="1">
      <alignment horizontal="left"/>
      <protection locked="0"/>
    </xf>
    <xf numFmtId="0" fontId="14" fillId="0" borderId="0" xfId="0" applyFont="1" applyProtection="1">
      <protection locked="0"/>
    </xf>
    <xf numFmtId="164" fontId="12" fillId="0" borderId="0" xfId="0" applyNumberFormat="1" applyFont="1" applyAlignment="1" applyProtection="1">
      <alignment horizontal="center"/>
      <protection locked="0"/>
    </xf>
    <xf numFmtId="15" fontId="12" fillId="0" borderId="0" xfId="0" applyNumberFormat="1" applyFont="1" applyAlignment="1" applyProtection="1">
      <alignment horizontal="center"/>
      <protection locked="0"/>
    </xf>
    <xf numFmtId="0" fontId="12" fillId="0" borderId="0" xfId="0" applyFont="1" applyAlignment="1" applyProtection="1">
      <alignment wrapText="1"/>
      <protection locked="0"/>
    </xf>
    <xf numFmtId="0" fontId="15" fillId="0" borderId="0" xfId="0" applyFont="1" applyFill="1" applyBorder="1" applyProtection="1">
      <protection locked="0"/>
    </xf>
    <xf numFmtId="0" fontId="12" fillId="0" borderId="0" xfId="1" applyFont="1" applyProtection="1">
      <protection locked="0"/>
    </xf>
    <xf numFmtId="0" fontId="12" fillId="3" borderId="0" xfId="0" applyFont="1" applyFill="1" applyBorder="1" applyAlignment="1" applyProtection="1">
      <alignment horizontal="left" vertical="center" wrapText="1"/>
      <protection locked="0"/>
    </xf>
    <xf numFmtId="0" fontId="10" fillId="0" borderId="0" xfId="0" applyFont="1" applyProtection="1">
      <protection locked="0"/>
    </xf>
    <xf numFmtId="0" fontId="12" fillId="0" borderId="0" xfId="1" applyFont="1" applyAlignment="1" applyProtection="1">
      <alignment vertical="center" wrapText="1"/>
      <protection locked="0"/>
    </xf>
    <xf numFmtId="14" fontId="12" fillId="0" borderId="0" xfId="1" applyNumberFormat="1" applyFont="1" applyProtection="1">
      <protection locked="0"/>
    </xf>
    <xf numFmtId="0" fontId="12" fillId="0" borderId="0" xfId="1" applyFont="1" applyAlignment="1" applyProtection="1">
      <alignment horizontal="center"/>
      <protection locked="0"/>
    </xf>
    <xf numFmtId="0" fontId="14" fillId="4" borderId="1" xfId="1" applyFont="1" applyFill="1" applyBorder="1" applyAlignment="1" applyProtection="1">
      <alignment horizontal="center"/>
      <protection locked="0"/>
    </xf>
    <xf numFmtId="0" fontId="14" fillId="4" borderId="8" xfId="1" applyFont="1" applyFill="1" applyBorder="1" applyAlignment="1" applyProtection="1">
      <alignment horizontal="center"/>
      <protection locked="0"/>
    </xf>
    <xf numFmtId="0" fontId="14" fillId="4" borderId="2" xfId="1" applyFont="1" applyFill="1" applyBorder="1" applyAlignment="1" applyProtection="1">
      <alignment horizontal="center"/>
      <protection locked="0"/>
    </xf>
    <xf numFmtId="0" fontId="14" fillId="3" borderId="8" xfId="1" applyFont="1" applyFill="1" applyBorder="1" applyAlignment="1" applyProtection="1">
      <alignment horizontal="center"/>
      <protection locked="0"/>
    </xf>
    <xf numFmtId="0" fontId="14" fillId="3" borderId="2" xfId="1" applyFont="1" applyFill="1" applyBorder="1" applyAlignment="1" applyProtection="1">
      <alignment horizontal="center"/>
      <protection locked="0"/>
    </xf>
    <xf numFmtId="0" fontId="12" fillId="0" borderId="0" xfId="0" applyFont="1" applyAlignment="1" applyProtection="1">
      <alignment horizontal="left"/>
      <protection locked="0"/>
    </xf>
    <xf numFmtId="0" fontId="12" fillId="0" borderId="3" xfId="1" applyFont="1" applyBorder="1" applyAlignment="1" applyProtection="1">
      <alignment horizontal="center"/>
      <protection locked="0"/>
    </xf>
    <xf numFmtId="0" fontId="12" fillId="0" borderId="9" xfId="1" applyFont="1" applyBorder="1" applyProtection="1">
      <protection locked="0"/>
    </xf>
    <xf numFmtId="166" fontId="12" fillId="0" borderId="9" xfId="1" applyNumberFormat="1" applyFont="1" applyBorder="1" applyAlignment="1" applyProtection="1">
      <alignment horizontal="center"/>
      <protection locked="0"/>
    </xf>
    <xf numFmtId="165" fontId="12" fillId="0" borderId="9" xfId="1" applyNumberFormat="1" applyFont="1" applyBorder="1" applyAlignment="1" applyProtection="1">
      <alignment horizontal="center"/>
      <protection locked="0"/>
    </xf>
    <xf numFmtId="165" fontId="12" fillId="0" borderId="4" xfId="1" applyNumberFormat="1" applyFont="1" applyBorder="1" applyAlignment="1" applyProtection="1">
      <alignment horizontal="center"/>
      <protection locked="0"/>
    </xf>
    <xf numFmtId="0" fontId="12" fillId="0" borderId="10" xfId="1" applyFont="1" applyBorder="1" applyAlignment="1" applyProtection="1">
      <alignment horizontal="center"/>
      <protection locked="0"/>
    </xf>
    <xf numFmtId="0" fontId="12" fillId="0" borderId="11" xfId="1" applyFont="1" applyBorder="1" applyProtection="1">
      <protection locked="0"/>
    </xf>
    <xf numFmtId="0" fontId="12" fillId="0" borderId="11" xfId="2" applyFont="1" applyBorder="1" applyAlignment="1" applyProtection="1">
      <protection locked="0"/>
    </xf>
    <xf numFmtId="166" fontId="12" fillId="0" borderId="11" xfId="1" applyNumberFormat="1" applyFont="1" applyBorder="1" applyAlignment="1" applyProtection="1">
      <alignment horizontal="center"/>
      <protection locked="0"/>
    </xf>
    <xf numFmtId="165" fontId="12" fillId="0" borderId="11" xfId="1" applyNumberFormat="1" applyFont="1" applyBorder="1" applyAlignment="1" applyProtection="1">
      <alignment horizontal="center"/>
      <protection locked="0"/>
    </xf>
    <xf numFmtId="165" fontId="12" fillId="0" borderId="12" xfId="1" applyNumberFormat="1" applyFont="1" applyBorder="1" applyAlignment="1" applyProtection="1">
      <alignment horizontal="center"/>
      <protection locked="0"/>
    </xf>
    <xf numFmtId="0" fontId="12" fillId="0" borderId="11" xfId="1" applyFont="1" applyFill="1" applyBorder="1" applyProtection="1">
      <protection locked="0"/>
    </xf>
    <xf numFmtId="0" fontId="12" fillId="0" borderId="13" xfId="1" applyFont="1" applyBorder="1" applyAlignment="1" applyProtection="1">
      <alignment horizontal="center"/>
      <protection locked="0"/>
    </xf>
    <xf numFmtId="0" fontId="12" fillId="0" borderId="14" xfId="1" applyFont="1" applyBorder="1" applyProtection="1">
      <protection locked="0"/>
    </xf>
    <xf numFmtId="0" fontId="12" fillId="0" borderId="14" xfId="2" applyFont="1" applyBorder="1" applyAlignment="1" applyProtection="1">
      <protection locked="0"/>
    </xf>
    <xf numFmtId="166" fontId="12" fillId="0" borderId="14" xfId="1" applyNumberFormat="1" applyFont="1" applyBorder="1" applyAlignment="1" applyProtection="1">
      <alignment horizontal="center"/>
      <protection locked="0"/>
    </xf>
    <xf numFmtId="165" fontId="12" fillId="0" borderId="14" xfId="1" applyNumberFormat="1" applyFont="1" applyBorder="1" applyAlignment="1" applyProtection="1">
      <alignment horizontal="center"/>
      <protection locked="0"/>
    </xf>
    <xf numFmtId="165" fontId="12" fillId="0" borderId="15" xfId="1" applyNumberFormat="1" applyFont="1" applyBorder="1" applyAlignment="1" applyProtection="1">
      <alignment horizontal="center"/>
      <protection locked="0"/>
    </xf>
    <xf numFmtId="0" fontId="12" fillId="0" borderId="0" xfId="1" applyFont="1" applyFill="1" applyBorder="1" applyAlignment="1" applyProtection="1">
      <alignment horizontal="center"/>
      <protection locked="0"/>
    </xf>
    <xf numFmtId="3" fontId="12" fillId="0" borderId="0" xfId="1" applyNumberFormat="1" applyFont="1" applyProtection="1">
      <protection locked="0"/>
    </xf>
    <xf numFmtId="0" fontId="16" fillId="0" borderId="0" xfId="1" applyFont="1" applyAlignment="1" applyProtection="1">
      <alignment vertical="center"/>
      <protection locked="0"/>
    </xf>
    <xf numFmtId="0" fontId="16" fillId="0" borderId="0" xfId="1" applyFont="1" applyAlignment="1" applyProtection="1">
      <alignment vertical="center" wrapText="1"/>
      <protection locked="0"/>
    </xf>
    <xf numFmtId="0" fontId="16" fillId="0" borderId="0" xfId="1" applyFont="1" applyAlignment="1" applyProtection="1">
      <alignment horizontal="center" vertical="center" wrapText="1"/>
      <protection locked="0"/>
    </xf>
    <xf numFmtId="0" fontId="14" fillId="0" borderId="0" xfId="0" applyFont="1" applyAlignment="1" applyProtection="1">
      <alignment horizontal="center"/>
      <protection locked="0"/>
    </xf>
    <xf numFmtId="0" fontId="15" fillId="7" borderId="11" xfId="3" applyFont="1" applyFill="1" applyBorder="1" applyAlignment="1" applyProtection="1">
      <alignment horizontal="center"/>
      <protection locked="0"/>
    </xf>
    <xf numFmtId="0" fontId="15" fillId="7" borderId="11" xfId="3" applyFont="1" applyFill="1" applyBorder="1" applyProtection="1">
      <protection locked="0"/>
    </xf>
    <xf numFmtId="0" fontId="18" fillId="7" borderId="11" xfId="3" applyFont="1" applyFill="1" applyBorder="1" applyProtection="1">
      <protection locked="0"/>
    </xf>
    <xf numFmtId="0" fontId="12" fillId="7" borderId="11" xfId="3" applyFont="1" applyFill="1" applyBorder="1" applyAlignment="1" applyProtection="1">
      <alignment horizontal="center"/>
      <protection locked="0"/>
    </xf>
    <xf numFmtId="0" fontId="12" fillId="7" borderId="11" xfId="3" applyFont="1" applyFill="1" applyBorder="1" applyProtection="1">
      <protection locked="0"/>
    </xf>
    <xf numFmtId="0" fontId="12" fillId="7" borderId="11" xfId="3" applyFont="1" applyFill="1" applyBorder="1" applyAlignment="1" applyProtection="1">
      <alignment horizontal="center" vertical="center"/>
      <protection locked="0"/>
    </xf>
    <xf numFmtId="0" fontId="18" fillId="7" borderId="11" xfId="3" applyFont="1" applyFill="1" applyBorder="1" applyAlignment="1" applyProtection="1">
      <alignment vertical="center"/>
      <protection locked="0"/>
    </xf>
    <xf numFmtId="0" fontId="15" fillId="7" borderId="11" xfId="3" applyFont="1" applyFill="1" applyBorder="1" applyAlignment="1" applyProtection="1">
      <alignment vertical="center"/>
      <protection locked="0"/>
    </xf>
    <xf numFmtId="0" fontId="19" fillId="7" borderId="11" xfId="3" applyFont="1" applyFill="1" applyBorder="1" applyAlignment="1" applyProtection="1">
      <alignment horizontal="center" vertical="center"/>
      <protection locked="0"/>
    </xf>
    <xf numFmtId="14" fontId="20" fillId="0" borderId="11" xfId="3" applyNumberFormat="1" applyFont="1" applyBorder="1" applyAlignment="1" applyProtection="1">
      <alignment horizontal="center" vertical="center" wrapText="1"/>
      <protection locked="0"/>
    </xf>
    <xf numFmtId="18" fontId="20" fillId="0" borderId="11" xfId="3" applyNumberFormat="1" applyFont="1" applyBorder="1" applyAlignment="1" applyProtection="1">
      <alignment horizontal="center" vertical="center" wrapText="1"/>
      <protection locked="0"/>
    </xf>
    <xf numFmtId="1" fontId="12" fillId="7" borderId="11" xfId="3" applyNumberFormat="1" applyFont="1" applyFill="1" applyBorder="1" applyAlignment="1" applyProtection="1">
      <alignment horizontal="center" vertical="center"/>
      <protection hidden="1"/>
    </xf>
    <xf numFmtId="14" fontId="21" fillId="0" borderId="11" xfId="3" applyNumberFormat="1" applyFont="1" applyBorder="1" applyAlignment="1" applyProtection="1">
      <alignment horizontal="center" vertical="center" wrapText="1"/>
      <protection locked="0"/>
    </xf>
    <xf numFmtId="0" fontId="2" fillId="0" borderId="11" xfId="3" applyBorder="1" applyAlignment="1" applyProtection="1">
      <alignment horizontal="center" vertical="center" wrapText="1"/>
      <protection locked="0"/>
    </xf>
    <xf numFmtId="0" fontId="2" fillId="0" borderId="25" xfId="3" applyBorder="1" applyAlignment="1" applyProtection="1">
      <alignment vertical="center" wrapText="1"/>
      <protection locked="0"/>
    </xf>
    <xf numFmtId="0" fontId="2" fillId="0" borderId="26" xfId="3" applyBorder="1" applyAlignment="1" applyProtection="1">
      <alignment vertical="center" wrapText="1"/>
      <protection locked="0"/>
    </xf>
    <xf numFmtId="0" fontId="2" fillId="0" borderId="27" xfId="3" applyBorder="1" applyAlignment="1" applyProtection="1">
      <alignment vertical="center" wrapText="1"/>
      <protection locked="0"/>
    </xf>
    <xf numFmtId="0" fontId="2" fillId="0" borderId="11" xfId="3" applyBorder="1" applyAlignment="1" applyProtection="1">
      <alignment vertical="center" wrapText="1"/>
      <protection locked="0"/>
    </xf>
    <xf numFmtId="0" fontId="23" fillId="0" borderId="11" xfId="3" applyFont="1" applyBorder="1" applyAlignment="1" applyProtection="1">
      <alignment horizontal="center" vertical="center" wrapText="1"/>
      <protection hidden="1"/>
    </xf>
    <xf numFmtId="0" fontId="23" fillId="0" borderId="11" xfId="3" applyFont="1" applyBorder="1" applyAlignment="1" applyProtection="1">
      <alignment vertical="center" wrapText="1"/>
      <protection hidden="1"/>
    </xf>
    <xf numFmtId="0" fontId="23" fillId="0" borderId="11" xfId="3" applyFont="1" applyBorder="1" applyAlignment="1" applyProtection="1">
      <alignment horizontal="center" vertical="center" wrapText="1"/>
      <protection locked="0"/>
    </xf>
    <xf numFmtId="0" fontId="23" fillId="0" borderId="11" xfId="3" applyFont="1" applyBorder="1" applyAlignment="1" applyProtection="1">
      <alignment vertical="center" wrapText="1"/>
      <protection locked="0"/>
    </xf>
    <xf numFmtId="0" fontId="22" fillId="7" borderId="27" xfId="3" applyFont="1" applyFill="1" applyBorder="1" applyAlignment="1" applyProtection="1">
      <alignment vertical="center" wrapText="1"/>
      <protection locked="0"/>
    </xf>
    <xf numFmtId="0" fontId="22" fillId="7" borderId="26" xfId="3" applyFont="1" applyFill="1" applyBorder="1" applyAlignment="1" applyProtection="1">
      <alignment vertical="center" wrapText="1"/>
      <protection locked="0"/>
    </xf>
    <xf numFmtId="0" fontId="22" fillId="7" borderId="25" xfId="3" applyFont="1" applyFill="1" applyBorder="1" applyAlignment="1" applyProtection="1">
      <alignment horizontal="center" vertical="center" wrapText="1"/>
      <protection locked="0"/>
    </xf>
    <xf numFmtId="0" fontId="22" fillId="7" borderId="11" xfId="3" applyFont="1" applyFill="1" applyBorder="1" applyAlignment="1" applyProtection="1">
      <alignment horizontal="center" vertical="center" wrapText="1"/>
      <protection hidden="1"/>
    </xf>
    <xf numFmtId="0" fontId="14" fillId="0" borderId="7" xfId="0" applyFont="1" applyFill="1" applyBorder="1" applyAlignment="1" applyProtection="1">
      <alignment horizontal="center"/>
      <protection locked="0"/>
    </xf>
    <xf numFmtId="1" fontId="2" fillId="0" borderId="11" xfId="3" applyNumberFormat="1" applyBorder="1" applyAlignment="1" applyProtection="1">
      <alignment horizontal="center" vertical="center" wrapText="1"/>
      <protection locked="0"/>
    </xf>
    <xf numFmtId="1" fontId="1" fillId="0" borderId="11" xfId="3" applyNumberFormat="1" applyFont="1" applyBorder="1" applyAlignment="1" applyProtection="1">
      <alignment horizontal="center" vertical="center" wrapText="1"/>
      <protection locked="0"/>
    </xf>
    <xf numFmtId="14" fontId="2" fillId="0" borderId="11" xfId="3" applyNumberFormat="1" applyBorder="1" applyAlignment="1" applyProtection="1">
      <alignment horizontal="center" vertical="center" wrapText="1"/>
      <protection locked="0"/>
    </xf>
    <xf numFmtId="1" fontId="12" fillId="7" borderId="11" xfId="3" applyNumberFormat="1" applyFont="1" applyFill="1" applyBorder="1" applyAlignment="1" applyProtection="1">
      <alignment horizontal="center" vertical="center"/>
      <protection locked="0"/>
    </xf>
    <xf numFmtId="1" fontId="12" fillId="0" borderId="7" xfId="1" applyNumberFormat="1" applyFont="1" applyBorder="1" applyAlignment="1" applyProtection="1">
      <alignment horizontal="center"/>
      <protection locked="0"/>
    </xf>
    <xf numFmtId="166" fontId="12" fillId="0" borderId="7" xfId="1" applyNumberFormat="1" applyFont="1" applyBorder="1" applyAlignment="1" applyProtection="1">
      <alignment horizontal="center"/>
      <protection locked="0"/>
    </xf>
    <xf numFmtId="14" fontId="12" fillId="0" borderId="7" xfId="0" applyNumberFormat="1" applyFont="1" applyBorder="1" applyAlignment="1" applyProtection="1">
      <alignment horizontal="center"/>
      <protection locked="0"/>
    </xf>
    <xf numFmtId="167" fontId="12" fillId="0" borderId="7" xfId="0" applyNumberFormat="1" applyFont="1" applyBorder="1" applyAlignment="1" applyProtection="1">
      <alignment horizontal="center"/>
      <protection locked="0"/>
    </xf>
    <xf numFmtId="0" fontId="12" fillId="0" borderId="7" xfId="0" applyNumberFormat="1" applyFont="1" applyBorder="1" applyAlignment="1" applyProtection="1">
      <alignment horizontal="center"/>
      <protection locked="0"/>
    </xf>
    <xf numFmtId="1" fontId="12" fillId="0" borderId="7" xfId="0" applyNumberFormat="1" applyFont="1" applyBorder="1" applyAlignment="1" applyProtection="1">
      <alignment horizontal="center"/>
      <protection locked="0"/>
    </xf>
    <xf numFmtId="168" fontId="12" fillId="0" borderId="9" xfId="1" applyNumberFormat="1" applyFont="1" applyBorder="1" applyAlignment="1" applyProtection="1">
      <alignment horizontal="center"/>
      <protection locked="0"/>
    </xf>
    <xf numFmtId="168" fontId="12" fillId="0" borderId="4" xfId="1" applyNumberFormat="1" applyFont="1" applyBorder="1" applyAlignment="1" applyProtection="1">
      <alignment horizontal="center"/>
      <protection locked="0"/>
    </xf>
    <xf numFmtId="169" fontId="2" fillId="0" borderId="11" xfId="3" applyNumberFormat="1" applyBorder="1" applyAlignment="1" applyProtection="1">
      <alignment vertical="center" wrapText="1"/>
      <protection locked="0"/>
    </xf>
    <xf numFmtId="0" fontId="12" fillId="3" borderId="16" xfId="0" applyFont="1" applyFill="1" applyBorder="1" applyAlignment="1" applyProtection="1">
      <alignment horizontal="left" vertical="center" wrapText="1"/>
      <protection locked="0"/>
    </xf>
    <xf numFmtId="0" fontId="12" fillId="3" borderId="22" xfId="0" applyFont="1" applyFill="1" applyBorder="1" applyAlignment="1" applyProtection="1">
      <alignment horizontal="left" vertical="center" wrapText="1"/>
      <protection locked="0"/>
    </xf>
    <xf numFmtId="0" fontId="12" fillId="3" borderId="17" xfId="0" applyFont="1" applyFill="1" applyBorder="1" applyAlignment="1" applyProtection="1">
      <alignment horizontal="left" vertical="center" wrapText="1"/>
      <protection locked="0"/>
    </xf>
    <xf numFmtId="0" fontId="14" fillId="0" borderId="0" xfId="0" applyFont="1" applyAlignment="1" applyProtection="1">
      <alignment horizontal="center"/>
      <protection locked="0"/>
    </xf>
    <xf numFmtId="0" fontId="5" fillId="3" borderId="16" xfId="0" applyFont="1" applyFill="1" applyBorder="1" applyAlignment="1" applyProtection="1">
      <alignment horizontal="left" vertical="center" wrapText="1"/>
      <protection locked="0"/>
    </xf>
    <xf numFmtId="0" fontId="14" fillId="6" borderId="18" xfId="1" applyFont="1" applyFill="1" applyBorder="1" applyAlignment="1" applyProtection="1">
      <alignment horizontal="center" vertical="center"/>
      <protection locked="0"/>
    </xf>
    <xf numFmtId="0" fontId="14" fillId="6" borderId="23" xfId="1" applyFont="1" applyFill="1" applyBorder="1" applyAlignment="1" applyProtection="1">
      <alignment horizontal="center" vertical="center"/>
      <protection locked="0"/>
    </xf>
    <xf numFmtId="0" fontId="14" fillId="6" borderId="19" xfId="1" applyFont="1" applyFill="1" applyBorder="1" applyAlignment="1" applyProtection="1">
      <alignment horizontal="center" vertical="center"/>
      <protection locked="0"/>
    </xf>
    <xf numFmtId="0" fontId="14" fillId="6" borderId="20" xfId="1" applyFont="1" applyFill="1" applyBorder="1" applyAlignment="1" applyProtection="1">
      <alignment horizontal="center" vertical="center"/>
      <protection locked="0"/>
    </xf>
    <xf numFmtId="0" fontId="14" fillId="6" borderId="24" xfId="1" applyFont="1" applyFill="1" applyBorder="1" applyAlignment="1" applyProtection="1">
      <alignment horizontal="center" vertical="center"/>
      <protection locked="0"/>
    </xf>
    <xf numFmtId="0" fontId="14" fillId="6" borderId="21" xfId="1" applyFont="1" applyFill="1" applyBorder="1" applyAlignment="1" applyProtection="1">
      <alignment horizontal="center" vertical="center"/>
      <protection locked="0"/>
    </xf>
    <xf numFmtId="1" fontId="12" fillId="7" borderId="25" xfId="3" applyNumberFormat="1" applyFont="1" applyFill="1" applyBorder="1" applyAlignment="1" applyProtection="1">
      <alignment horizontal="center" vertical="center"/>
      <protection locked="0"/>
    </xf>
    <xf numFmtId="1" fontId="12" fillId="7" borderId="27" xfId="3" applyNumberFormat="1" applyFont="1" applyFill="1" applyBorder="1" applyAlignment="1" applyProtection="1">
      <alignment horizontal="center" vertical="center"/>
      <protection locked="0"/>
    </xf>
    <xf numFmtId="0" fontId="12" fillId="7" borderId="11" xfId="3" applyFont="1" applyFill="1" applyBorder="1" applyAlignment="1" applyProtection="1">
      <alignment horizontal="left" wrapText="1"/>
      <protection locked="0"/>
    </xf>
    <xf numFmtId="0" fontId="14" fillId="7" borderId="11" xfId="3" applyFont="1" applyFill="1" applyBorder="1" applyAlignment="1" applyProtection="1">
      <alignment horizontal="center" vertical="center"/>
      <protection locked="0"/>
    </xf>
    <xf numFmtId="0" fontId="2" fillId="0" borderId="25" xfId="3" applyBorder="1" applyAlignment="1" applyProtection="1">
      <alignment horizontal="left" vertical="center" wrapText="1"/>
      <protection locked="0"/>
    </xf>
    <xf numFmtId="0" fontId="2" fillId="0" borderId="26" xfId="3" applyBorder="1" applyAlignment="1" applyProtection="1">
      <alignment horizontal="left" vertical="center" wrapText="1"/>
      <protection locked="0"/>
    </xf>
    <xf numFmtId="0" fontId="2" fillId="0" borderId="27" xfId="3" applyBorder="1" applyAlignment="1" applyProtection="1">
      <alignment horizontal="left" vertical="center" wrapText="1"/>
      <protection locked="0"/>
    </xf>
    <xf numFmtId="49" fontId="11" fillId="2" borderId="16" xfId="0" applyNumberFormat="1" applyFont="1" applyFill="1" applyBorder="1" applyAlignment="1">
      <alignment horizontal="center"/>
    </xf>
    <xf numFmtId="49" fontId="11" fillId="2" borderId="17" xfId="0" applyNumberFormat="1" applyFont="1" applyFill="1" applyBorder="1" applyAlignment="1">
      <alignment horizontal="center"/>
    </xf>
    <xf numFmtId="49" fontId="11" fillId="3" borderId="18" xfId="0" applyNumberFormat="1" applyFont="1" applyFill="1" applyBorder="1" applyAlignment="1">
      <alignment horizontal="center"/>
    </xf>
    <xf numFmtId="49" fontId="11" fillId="3" borderId="19" xfId="0" applyNumberFormat="1" applyFont="1" applyFill="1" applyBorder="1" applyAlignment="1">
      <alignment horizontal="center"/>
    </xf>
    <xf numFmtId="49" fontId="11" fillId="3" borderId="20" xfId="0" applyNumberFormat="1" applyFont="1" applyFill="1" applyBorder="1" applyAlignment="1">
      <alignment horizontal="center"/>
    </xf>
    <xf numFmtId="49" fontId="11" fillId="3" borderId="21" xfId="0" applyNumberFormat="1" applyFont="1" applyFill="1" applyBorder="1" applyAlignment="1">
      <alignment horizontal="center"/>
    </xf>
    <xf numFmtId="49" fontId="17" fillId="5" borderId="16" xfId="0" applyNumberFormat="1" applyFont="1" applyFill="1" applyBorder="1" applyAlignment="1">
      <alignment horizontal="center" vertical="center" wrapText="1"/>
    </xf>
    <xf numFmtId="49" fontId="17" fillId="5" borderId="17" xfId="0" applyNumberFormat="1" applyFont="1" applyFill="1" applyBorder="1" applyAlignment="1">
      <alignment horizontal="center" vertical="center" wrapText="1"/>
    </xf>
  </cellXfs>
  <cellStyles count="4">
    <cellStyle name="Normal" xfId="0" builtinId="0"/>
    <cellStyle name="Normal 2" xfId="3"/>
    <cellStyle name="Normal 2 2" xfId="1"/>
    <cellStyle name="PSChar"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A7" workbookViewId="0">
      <selection activeCell="B21" sqref="B21"/>
    </sheetView>
  </sheetViews>
  <sheetFormatPr defaultColWidth="9.140625" defaultRowHeight="15.75" x14ac:dyDescent="0.25"/>
  <cols>
    <col min="1" max="1" width="1.5703125" style="17" customWidth="1"/>
    <col min="2" max="2" width="56.7109375" style="17" customWidth="1"/>
    <col min="3" max="3" width="9.140625" style="17"/>
    <col min="4" max="4" width="10.140625" style="17" bestFit="1" customWidth="1"/>
    <col min="5" max="10" width="9.140625" style="17"/>
    <col min="11" max="11" width="14.85546875" style="17" customWidth="1"/>
    <col min="12" max="12" width="36.42578125" style="19" customWidth="1"/>
    <col min="13" max="13" width="9.140625" style="17"/>
    <col min="14" max="14" width="11.85546875" style="17" bestFit="1" customWidth="1"/>
    <col min="15" max="16384" width="9.140625" style="17"/>
  </cols>
  <sheetData>
    <row r="1" spans="1:16" ht="58.5" customHeight="1" thickBot="1" x14ac:dyDescent="0.3">
      <c r="B1" s="111" t="s">
        <v>456</v>
      </c>
      <c r="C1" s="112"/>
      <c r="D1" s="112"/>
      <c r="E1" s="112"/>
      <c r="F1" s="112"/>
      <c r="G1" s="112"/>
      <c r="H1" s="112"/>
      <c r="I1" s="112"/>
      <c r="J1" s="112"/>
      <c r="K1" s="112"/>
      <c r="L1" s="112"/>
      <c r="M1" s="113"/>
    </row>
    <row r="2" spans="1:16" x14ac:dyDescent="0.25">
      <c r="A2" s="18" t="s">
        <v>3</v>
      </c>
    </row>
    <row r="3" spans="1:16" ht="16.5" thickBot="1" x14ac:dyDescent="0.3">
      <c r="A3" s="20"/>
      <c r="L3" s="17"/>
    </row>
    <row r="4" spans="1:16" ht="16.5" thickBot="1" x14ac:dyDescent="0.3">
      <c r="A4" s="20"/>
      <c r="B4" s="97"/>
      <c r="C4" s="21"/>
      <c r="D4" s="21"/>
      <c r="E4" s="21"/>
      <c r="L4" s="17"/>
    </row>
    <row r="5" spans="1:16" ht="16.5" thickBot="1" x14ac:dyDescent="0.3">
      <c r="B5" s="104">
        <v>65289</v>
      </c>
      <c r="C5" s="17" t="s">
        <v>5</v>
      </c>
      <c r="L5" s="17"/>
      <c r="M5" s="23"/>
    </row>
    <row r="6" spans="1:16" ht="16.5" thickBot="1" x14ac:dyDescent="0.3">
      <c r="A6" s="24"/>
      <c r="B6" s="105">
        <v>42729</v>
      </c>
      <c r="C6" s="17" t="s">
        <v>460</v>
      </c>
      <c r="G6" s="25"/>
      <c r="H6" s="26"/>
      <c r="J6" s="23"/>
      <c r="L6" s="17"/>
    </row>
    <row r="7" spans="1:16" ht="16.5" thickBot="1" x14ac:dyDescent="0.3">
      <c r="A7" s="24"/>
      <c r="B7" s="104">
        <f>DATE(2016,12,25)+1500</f>
        <v>44229</v>
      </c>
      <c r="C7" s="17" t="s">
        <v>7</v>
      </c>
      <c r="G7" s="25"/>
      <c r="H7" s="26"/>
      <c r="J7" s="23"/>
      <c r="L7" s="17"/>
    </row>
    <row r="8" spans="1:16" ht="16.5" thickBot="1" x14ac:dyDescent="0.3">
      <c r="A8" s="24"/>
      <c r="B8" s="106">
        <f>B7</f>
        <v>44229</v>
      </c>
      <c r="C8" s="27" t="s">
        <v>6</v>
      </c>
      <c r="G8" s="25"/>
      <c r="H8" s="26"/>
      <c r="J8" s="23"/>
      <c r="L8" s="17"/>
    </row>
    <row r="9" spans="1:16" ht="16.5" thickBot="1" x14ac:dyDescent="0.3">
      <c r="B9" s="105">
        <v>45658</v>
      </c>
      <c r="C9" s="28" t="s">
        <v>461</v>
      </c>
      <c r="G9" s="25"/>
      <c r="H9" s="26"/>
      <c r="J9" s="23"/>
      <c r="L9" s="17"/>
    </row>
    <row r="10" spans="1:16" ht="16.5" thickBot="1" x14ac:dyDescent="0.3">
      <c r="B10" s="22">
        <f>_xlfn.DAYS(B9,B6)</f>
        <v>2929</v>
      </c>
      <c r="C10" s="28" t="s">
        <v>8</v>
      </c>
      <c r="J10" s="23"/>
      <c r="L10" s="17"/>
    </row>
    <row r="11" spans="1:16" ht="16.5" thickBot="1" x14ac:dyDescent="0.3">
      <c r="B11" s="107">
        <f ca="1">_xlfn.DAYS("1/1/2025",NOW())</f>
        <v>2980</v>
      </c>
      <c r="C11" s="28" t="s">
        <v>9</v>
      </c>
      <c r="D11" s="27"/>
      <c r="E11" s="23"/>
      <c r="L11" s="17"/>
    </row>
    <row r="12" spans="1:16" ht="16.5" thickBot="1" x14ac:dyDescent="0.3">
      <c r="B12" s="104">
        <f ca="1">TODAY()</f>
        <v>42678</v>
      </c>
      <c r="C12" s="17" t="s">
        <v>10</v>
      </c>
      <c r="L12" s="17"/>
    </row>
    <row r="13" spans="1:16" ht="16.5" thickBot="1" x14ac:dyDescent="0.3">
      <c r="B13" s="22">
        <f ca="1">_xlfn.DAYS(DATE(2016,12,25),TODAY())</f>
        <v>51</v>
      </c>
      <c r="C13" s="17" t="s">
        <v>11</v>
      </c>
      <c r="I13" s="23"/>
      <c r="L13" s="17"/>
      <c r="N13" s="114"/>
      <c r="O13" s="114"/>
      <c r="P13" s="29"/>
    </row>
    <row r="14" spans="1:16" ht="16.5" thickBot="1" x14ac:dyDescent="0.3">
      <c r="B14" s="104">
        <v>32187</v>
      </c>
      <c r="C14" s="17" t="s">
        <v>12</v>
      </c>
      <c r="E14" s="17" t="s">
        <v>467</v>
      </c>
      <c r="L14" s="17"/>
      <c r="N14" s="70"/>
      <c r="O14" s="70"/>
      <c r="P14" s="70"/>
    </row>
    <row r="15" spans="1:16" ht="16.5" thickBot="1" x14ac:dyDescent="0.3">
      <c r="B15" s="22">
        <f ca="1">YEARFRAC(B14,TODAY(),0)</f>
        <v>28.722222222222221</v>
      </c>
      <c r="C15" s="17" t="s">
        <v>13</v>
      </c>
      <c r="L15" s="17"/>
      <c r="N15" s="30"/>
      <c r="O15" s="31"/>
    </row>
    <row r="16" spans="1:16" ht="16.5" thickBot="1" x14ac:dyDescent="0.3">
      <c r="B16" s="22">
        <f ca="1">DATEDIF(B14,TODAY(),"Y")</f>
        <v>28</v>
      </c>
      <c r="C16" s="17" t="s">
        <v>14</v>
      </c>
      <c r="L16" s="17"/>
    </row>
    <row r="17" spans="2:19" ht="16.5" thickBot="1" x14ac:dyDescent="0.3">
      <c r="B17" s="22">
        <f ca="1">DATEDIF(B14,TODAY(),"M")</f>
        <v>344</v>
      </c>
      <c r="C17" s="17" t="s">
        <v>15</v>
      </c>
      <c r="L17" s="17"/>
      <c r="O17" s="32"/>
    </row>
    <row r="18" spans="2:19" ht="16.5" thickBot="1" x14ac:dyDescent="0.3">
      <c r="B18" s="22">
        <f ca="1">DATEDIF(B14,TODAY(),"D")</f>
        <v>10491</v>
      </c>
      <c r="C18" s="17" t="s">
        <v>16</v>
      </c>
      <c r="L18" s="17"/>
    </row>
    <row r="19" spans="2:19" ht="16.5" thickBot="1" x14ac:dyDescent="0.3">
      <c r="B19" s="22" t="str">
        <f ca="1">IF(B15&gt;=21,"You may enter the club!","No dice!")</f>
        <v>You may enter the club!</v>
      </c>
      <c r="C19" s="28" t="s">
        <v>18</v>
      </c>
      <c r="L19" s="17"/>
      <c r="N19" s="33"/>
      <c r="O19" s="33"/>
      <c r="P19" s="33"/>
      <c r="Q19" s="33"/>
      <c r="R19" s="33"/>
    </row>
    <row r="20" spans="2:19" ht="16.5" thickBot="1" x14ac:dyDescent="0.3">
      <c r="B20" s="104">
        <v>39833</v>
      </c>
      <c r="C20" s="34" t="s">
        <v>468</v>
      </c>
      <c r="L20" s="17"/>
      <c r="N20" s="33"/>
      <c r="O20" s="33"/>
      <c r="P20" s="33"/>
      <c r="Q20" s="33"/>
      <c r="R20" s="33"/>
    </row>
    <row r="21" spans="2:19" ht="16.5" thickBot="1" x14ac:dyDescent="0.3">
      <c r="B21" s="22">
        <f ca="1">_xlfn.DAYS(TODAY(),B20)</f>
        <v>2845</v>
      </c>
      <c r="C21" s="28" t="s">
        <v>17</v>
      </c>
      <c r="L21" s="17"/>
      <c r="N21" s="33"/>
      <c r="O21" s="33"/>
      <c r="P21" s="33"/>
      <c r="Q21" s="33"/>
      <c r="R21" s="33"/>
    </row>
    <row r="22" spans="2:19" x14ac:dyDescent="0.25">
      <c r="C22" s="28"/>
      <c r="O22" s="33"/>
      <c r="P22" s="33"/>
      <c r="Q22" s="33"/>
      <c r="R22" s="33"/>
      <c r="S22" s="33"/>
    </row>
    <row r="23" spans="2:19" x14ac:dyDescent="0.25">
      <c r="C23" s="28"/>
      <c r="O23" s="33"/>
      <c r="P23" s="33"/>
      <c r="Q23" s="33"/>
      <c r="R23" s="33"/>
      <c r="S23" s="33"/>
    </row>
    <row r="24" spans="2:19" x14ac:dyDescent="0.25">
      <c r="O24" s="33"/>
      <c r="P24" s="33"/>
      <c r="Q24" s="33"/>
      <c r="R24" s="33"/>
      <c r="S24" s="33"/>
    </row>
  </sheetData>
  <sheetProtection formatCells="0" formatColumns="0" formatRows="0" insertColumns="0" insertRows="0" insertHyperlinks="0" deleteColumns="0" deleteRows="0" sort="0" autoFilter="0" pivotTables="0"/>
  <mergeCells count="2">
    <mergeCell ref="B1:M1"/>
    <mergeCell ref="N13:O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275"/>
  <sheetViews>
    <sheetView topLeftCell="A4" workbookViewId="0">
      <selection activeCell="J16" sqref="J16"/>
    </sheetView>
  </sheetViews>
  <sheetFormatPr defaultColWidth="9.42578125" defaultRowHeight="15.75" x14ac:dyDescent="0.25"/>
  <cols>
    <col min="1" max="1" width="2.85546875" style="35" customWidth="1"/>
    <col min="2" max="2" width="7.42578125" style="40" customWidth="1"/>
    <col min="3" max="3" width="11.42578125" style="35" bestFit="1" customWidth="1"/>
    <col min="4" max="4" width="14" style="35" bestFit="1" customWidth="1"/>
    <col min="5" max="5" width="9.42578125" style="35" customWidth="1"/>
    <col min="6" max="6" width="10.140625" style="40" customWidth="1"/>
    <col min="7" max="7" width="10.85546875" style="40" customWidth="1"/>
    <col min="8" max="8" width="6.85546875" style="35" customWidth="1"/>
    <col min="9" max="9" width="8.140625" style="39" customWidth="1"/>
    <col min="10" max="10" width="11.140625" style="35" customWidth="1"/>
    <col min="11" max="12" width="9.42578125" style="35" customWidth="1"/>
    <col min="13" max="13" width="10.140625" style="35" bestFit="1" customWidth="1"/>
    <col min="14" max="249" width="9.42578125" style="35" customWidth="1"/>
    <col min="250" max="16384" width="9.42578125" style="37"/>
  </cols>
  <sheetData>
    <row r="1" spans="1:249" ht="237.75" customHeight="1" thickBot="1" x14ac:dyDescent="0.3">
      <c r="B1" s="115" t="s">
        <v>463</v>
      </c>
      <c r="C1" s="112"/>
      <c r="D1" s="112"/>
      <c r="E1" s="112"/>
      <c r="F1" s="112"/>
      <c r="G1" s="112"/>
      <c r="H1" s="112"/>
      <c r="I1" s="112"/>
      <c r="J1" s="36"/>
      <c r="K1" s="37"/>
    </row>
    <row r="2" spans="1:249" x14ac:dyDescent="0.25">
      <c r="B2" s="67"/>
      <c r="C2" s="68"/>
      <c r="D2" s="68"/>
      <c r="E2" s="68"/>
      <c r="F2" s="69"/>
      <c r="G2" s="69"/>
      <c r="H2" s="38"/>
    </row>
    <row r="3" spans="1:249" ht="16.5" thickBot="1" x14ac:dyDescent="0.3">
      <c r="K3" s="39"/>
    </row>
    <row r="4" spans="1:249" ht="15" customHeight="1" x14ac:dyDescent="0.25">
      <c r="B4" s="116" t="s">
        <v>19</v>
      </c>
      <c r="C4" s="117"/>
      <c r="D4" s="117"/>
      <c r="E4" s="117"/>
      <c r="F4" s="117"/>
      <c r="G4" s="117"/>
      <c r="H4" s="117"/>
      <c r="I4" s="118"/>
      <c r="J4" s="37"/>
    </row>
    <row r="5" spans="1:249" ht="15.75" customHeight="1" thickBot="1" x14ac:dyDescent="0.3">
      <c r="B5" s="119"/>
      <c r="C5" s="120"/>
      <c r="D5" s="120"/>
      <c r="E5" s="120"/>
      <c r="F5" s="120"/>
      <c r="G5" s="120"/>
      <c r="H5" s="120"/>
      <c r="I5" s="121"/>
      <c r="J5" s="37"/>
      <c r="K5" s="37"/>
    </row>
    <row r="6" spans="1:249" ht="16.5" thickBot="1" x14ac:dyDescent="0.3">
      <c r="A6" s="40"/>
      <c r="B6" s="41" t="s">
        <v>4</v>
      </c>
      <c r="C6" s="42" t="s">
        <v>2</v>
      </c>
      <c r="D6" s="42" t="s">
        <v>1</v>
      </c>
      <c r="E6" s="42" t="s">
        <v>20</v>
      </c>
      <c r="F6" s="42" t="s">
        <v>21</v>
      </c>
      <c r="G6" s="43" t="s">
        <v>0</v>
      </c>
      <c r="H6" s="44" t="s">
        <v>22</v>
      </c>
      <c r="I6" s="45" t="s">
        <v>23</v>
      </c>
      <c r="J6" s="102">
        <f>COUNTIF(F7:F257,"&lt;1/1/1990")</f>
        <v>64</v>
      </c>
      <c r="K6" s="46" t="s">
        <v>455</v>
      </c>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37"/>
      <c r="IM6" s="37"/>
      <c r="IN6" s="37"/>
      <c r="IO6" s="37"/>
    </row>
    <row r="7" spans="1:249" ht="16.5" thickBot="1" x14ac:dyDescent="0.3">
      <c r="B7" s="47">
        <v>1001</v>
      </c>
      <c r="C7" s="48" t="s">
        <v>24</v>
      </c>
      <c r="D7" s="48" t="s">
        <v>25</v>
      </c>
      <c r="E7" s="49">
        <v>52100</v>
      </c>
      <c r="F7" s="50">
        <v>27348</v>
      </c>
      <c r="G7" s="51">
        <v>19075</v>
      </c>
      <c r="H7" s="108">
        <f ca="1">YEARFRAC(G7,TODAY(),0)</f>
        <v>64.61666666666666</v>
      </c>
      <c r="I7" s="109">
        <f ca="1">YEARFRAC(F7,TODAY(),0)</f>
        <v>41.969444444444441</v>
      </c>
      <c r="J7" s="102">
        <f>COUNTIF(G7:G257,"&lt;1/1/1965")</f>
        <v>92</v>
      </c>
      <c r="K7" s="46" t="s">
        <v>449</v>
      </c>
      <c r="IL7" s="37"/>
      <c r="IM7" s="37"/>
      <c r="IN7" s="37"/>
      <c r="IO7" s="37"/>
    </row>
    <row r="8" spans="1:249" ht="16.5" thickBot="1" x14ac:dyDescent="0.3">
      <c r="B8" s="52">
        <v>1002</v>
      </c>
      <c r="C8" s="53" t="s">
        <v>26</v>
      </c>
      <c r="D8" s="54" t="s">
        <v>27</v>
      </c>
      <c r="E8" s="55">
        <v>58700</v>
      </c>
      <c r="F8" s="56">
        <v>39018</v>
      </c>
      <c r="G8" s="57">
        <v>27704</v>
      </c>
      <c r="H8" s="108">
        <f t="shared" ref="H8:H71" ca="1" si="0">YEARFRAC(G8,TODAY(),0)</f>
        <v>40.994444444444447</v>
      </c>
      <c r="I8" s="109">
        <f t="shared" ref="I8:I71" ca="1" si="1">YEARFRAC(F8,TODAY(),0)</f>
        <v>10.016666666666667</v>
      </c>
      <c r="J8" s="102">
        <f>COUNTIF(F7:F257,"&gt;=7/1/1995")</f>
        <v>120</v>
      </c>
      <c r="K8" s="46" t="s">
        <v>450</v>
      </c>
      <c r="IL8" s="37"/>
      <c r="IM8" s="37"/>
      <c r="IN8" s="37"/>
      <c r="IO8" s="37"/>
    </row>
    <row r="9" spans="1:249" ht="16.5" thickBot="1" x14ac:dyDescent="0.3">
      <c r="B9" s="52">
        <v>1003</v>
      </c>
      <c r="C9" s="58" t="s">
        <v>28</v>
      </c>
      <c r="D9" s="53" t="s">
        <v>29</v>
      </c>
      <c r="E9" s="55">
        <v>63300</v>
      </c>
      <c r="F9" s="56">
        <v>37508</v>
      </c>
      <c r="G9" s="57">
        <v>28941</v>
      </c>
      <c r="H9" s="108">
        <f t="shared" ca="1" si="0"/>
        <v>37.602777777777774</v>
      </c>
      <c r="I9" s="109">
        <f t="shared" ca="1" si="1"/>
        <v>14.152777777777779</v>
      </c>
      <c r="J9" s="102">
        <f>COUNTIF(F7:F257,"&gt;3/10/2000")</f>
        <v>74</v>
      </c>
      <c r="K9" s="46" t="s">
        <v>457</v>
      </c>
      <c r="IL9" s="37"/>
      <c r="IM9" s="37"/>
      <c r="IN9" s="37"/>
      <c r="IO9" s="37"/>
    </row>
    <row r="10" spans="1:249" ht="16.5" thickBot="1" x14ac:dyDescent="0.3">
      <c r="B10" s="52">
        <v>1004</v>
      </c>
      <c r="C10" s="54" t="s">
        <v>30</v>
      </c>
      <c r="D10" s="54" t="s">
        <v>31</v>
      </c>
      <c r="E10" s="55">
        <v>80600</v>
      </c>
      <c r="F10" s="56">
        <v>31157</v>
      </c>
      <c r="G10" s="57">
        <v>19307</v>
      </c>
      <c r="H10" s="108">
        <f t="shared" ca="1" si="0"/>
        <v>63.986111111111114</v>
      </c>
      <c r="I10" s="109">
        <f t="shared" ca="1" si="1"/>
        <v>31.538888888888888</v>
      </c>
      <c r="J10" s="103">
        <f>AVERAGEIF(F7:F257,"&gt;3/10/2000",E7:E257)</f>
        <v>68420.270270270266</v>
      </c>
      <c r="K10" s="46" t="s">
        <v>458</v>
      </c>
      <c r="IL10" s="37"/>
      <c r="IM10" s="37"/>
      <c r="IN10" s="37"/>
      <c r="IO10" s="37"/>
    </row>
    <row r="11" spans="1:249" ht="16.5" thickBot="1" x14ac:dyDescent="0.3">
      <c r="B11" s="52">
        <v>1078</v>
      </c>
      <c r="C11" s="54" t="s">
        <v>32</v>
      </c>
      <c r="D11" s="54" t="s">
        <v>33</v>
      </c>
      <c r="E11" s="55">
        <v>73200</v>
      </c>
      <c r="F11" s="56">
        <v>36972</v>
      </c>
      <c r="G11" s="57">
        <v>24387</v>
      </c>
      <c r="H11" s="108">
        <f t="shared" ca="1" si="0"/>
        <v>50.075000000000003</v>
      </c>
      <c r="I11" s="109">
        <f t="shared" ca="1" si="1"/>
        <v>15.616666666666667</v>
      </c>
      <c r="J11" s="103">
        <f>SUMIF(F7:F257,"&gt;1/1/2003",E7:E257)</f>
        <v>2951600</v>
      </c>
      <c r="K11" s="35" t="s">
        <v>452</v>
      </c>
      <c r="IL11" s="37"/>
      <c r="IM11" s="37"/>
      <c r="IN11" s="37"/>
      <c r="IO11" s="37"/>
    </row>
    <row r="12" spans="1:249" ht="16.5" thickBot="1" x14ac:dyDescent="0.3">
      <c r="B12" s="52">
        <v>1006</v>
      </c>
      <c r="C12" s="54" t="s">
        <v>34</v>
      </c>
      <c r="D12" s="53" t="s">
        <v>35</v>
      </c>
      <c r="E12" s="55">
        <v>41000</v>
      </c>
      <c r="F12" s="56">
        <v>23534</v>
      </c>
      <c r="G12" s="57">
        <v>16314</v>
      </c>
      <c r="H12" s="108">
        <f t="shared" ca="1" si="0"/>
        <v>72.177777777777777</v>
      </c>
      <c r="I12" s="109">
        <f t="shared" ca="1" si="1"/>
        <v>52.411111111111111</v>
      </c>
      <c r="J12" s="103">
        <f>AVERAGEIF(F7:F257,"&lt;1/1/2003",E7:E257)</f>
        <v>66803.883495145637</v>
      </c>
      <c r="K12" s="35" t="s">
        <v>451</v>
      </c>
      <c r="IL12" s="37"/>
      <c r="IM12" s="37"/>
      <c r="IN12" s="37"/>
      <c r="IO12" s="37"/>
    </row>
    <row r="13" spans="1:249" ht="16.5" thickBot="1" x14ac:dyDescent="0.3">
      <c r="B13" s="52">
        <v>1014</v>
      </c>
      <c r="C13" s="58" t="s">
        <v>37</v>
      </c>
      <c r="D13" s="54" t="s">
        <v>38</v>
      </c>
      <c r="E13" s="55">
        <v>39100</v>
      </c>
      <c r="F13" s="56">
        <v>31267</v>
      </c>
      <c r="G13" s="57">
        <v>19267</v>
      </c>
      <c r="H13" s="108">
        <f t="shared" ca="1" si="0"/>
        <v>64.094444444444449</v>
      </c>
      <c r="I13" s="109">
        <f t="shared" ca="1" si="1"/>
        <v>31.238888888888887</v>
      </c>
      <c r="J13" s="102">
        <f>COUNTIF(F7:F257,"&gt;=1/1/2000")</f>
        <v>76</v>
      </c>
      <c r="K13" s="46" t="s">
        <v>453</v>
      </c>
      <c r="IL13" s="37"/>
      <c r="IM13" s="37"/>
      <c r="IN13" s="37"/>
      <c r="IO13" s="37"/>
    </row>
    <row r="14" spans="1:249" ht="16.5" thickBot="1" x14ac:dyDescent="0.3">
      <c r="B14" s="52">
        <v>1008</v>
      </c>
      <c r="C14" s="58" t="s">
        <v>39</v>
      </c>
      <c r="D14" s="53" t="s">
        <v>40</v>
      </c>
      <c r="E14" s="55">
        <v>84800</v>
      </c>
      <c r="F14" s="56">
        <v>36893</v>
      </c>
      <c r="G14" s="57">
        <v>28402</v>
      </c>
      <c r="H14" s="108">
        <f t="shared" ca="1" si="0"/>
        <v>39.083333333333336</v>
      </c>
      <c r="I14" s="109">
        <f t="shared" ca="1" si="1"/>
        <v>15.838888888888889</v>
      </c>
      <c r="J14" s="102">
        <f>COUNTIFS(G7:G257,"&gt;="&amp;DATE(1970,1,1),G7:G257,"&lt;="&amp;DATE(1980,12,31))</f>
        <v>71</v>
      </c>
      <c r="K14" s="46" t="s">
        <v>454</v>
      </c>
      <c r="IL14" s="37"/>
      <c r="IM14" s="37"/>
      <c r="IN14" s="37"/>
      <c r="IO14" s="37"/>
    </row>
    <row r="15" spans="1:249" ht="16.5" thickBot="1" x14ac:dyDescent="0.3">
      <c r="B15" s="52">
        <v>1009</v>
      </c>
      <c r="C15" s="54" t="s">
        <v>41</v>
      </c>
      <c r="D15" s="54" t="s">
        <v>42</v>
      </c>
      <c r="E15" s="55">
        <v>70200</v>
      </c>
      <c r="F15" s="56">
        <v>32802</v>
      </c>
      <c r="G15" s="57">
        <v>25762</v>
      </c>
      <c r="H15" s="108">
        <f t="shared" ca="1" si="0"/>
        <v>46.30833333333333</v>
      </c>
      <c r="I15" s="109">
        <f t="shared" ca="1" si="1"/>
        <v>27.036111111111111</v>
      </c>
      <c r="J15" s="103">
        <f>SUMIFS(E7:E257,G7:G257,"&gt;="&amp;DATE(1970,1,1),G7:G257,"&lt;="&amp;DATE(1980,12,31))</f>
        <v>4758300</v>
      </c>
      <c r="K15" s="46" t="s">
        <v>462</v>
      </c>
      <c r="IL15" s="37"/>
      <c r="IM15" s="37"/>
      <c r="IN15" s="37"/>
      <c r="IO15" s="37"/>
    </row>
    <row r="16" spans="1:249" x14ac:dyDescent="0.25">
      <c r="B16" s="52">
        <v>1206</v>
      </c>
      <c r="C16" s="53" t="s">
        <v>43</v>
      </c>
      <c r="D16" s="53" t="s">
        <v>44</v>
      </c>
      <c r="E16" s="55">
        <v>63600</v>
      </c>
      <c r="F16" s="56">
        <v>37259</v>
      </c>
      <c r="G16" s="57">
        <v>22889</v>
      </c>
      <c r="H16" s="108">
        <f t="shared" ca="1" si="0"/>
        <v>54.177777777777777</v>
      </c>
      <c r="I16" s="109">
        <f t="shared" ca="1" si="1"/>
        <v>14.83611111111111</v>
      </c>
      <c r="J16" s="37"/>
      <c r="K16" s="37"/>
      <c r="IL16" s="37"/>
      <c r="IM16" s="37"/>
      <c r="IN16" s="37"/>
      <c r="IO16" s="37"/>
    </row>
    <row r="17" spans="2:249" x14ac:dyDescent="0.25">
      <c r="B17" s="52">
        <v>1011</v>
      </c>
      <c r="C17" s="54" t="s">
        <v>45</v>
      </c>
      <c r="D17" s="54" t="s">
        <v>46</v>
      </c>
      <c r="E17" s="55">
        <v>71500</v>
      </c>
      <c r="F17" s="56">
        <v>36333</v>
      </c>
      <c r="G17" s="57">
        <v>24866</v>
      </c>
      <c r="H17" s="108">
        <f t="shared" ca="1" si="0"/>
        <v>48.763888888888886</v>
      </c>
      <c r="I17" s="109">
        <f t="shared" ca="1" si="1"/>
        <v>17.366666666666667</v>
      </c>
      <c r="J17" s="37"/>
      <c r="IL17" s="37"/>
      <c r="IM17" s="37"/>
      <c r="IN17" s="37"/>
      <c r="IO17" s="37"/>
    </row>
    <row r="18" spans="2:249" x14ac:dyDescent="0.25">
      <c r="B18" s="52">
        <v>1012</v>
      </c>
      <c r="C18" s="54" t="s">
        <v>47</v>
      </c>
      <c r="D18" s="54" t="s">
        <v>48</v>
      </c>
      <c r="E18" s="55">
        <v>62500</v>
      </c>
      <c r="F18" s="56">
        <v>37997</v>
      </c>
      <c r="G18" s="57">
        <v>29489</v>
      </c>
      <c r="H18" s="108">
        <f t="shared" ca="1" si="0"/>
        <v>36.108333333333334</v>
      </c>
      <c r="I18" s="109">
        <f t="shared" ca="1" si="1"/>
        <v>12.813888888888888</v>
      </c>
      <c r="J18" s="37"/>
      <c r="IL18" s="37"/>
      <c r="IM18" s="37"/>
      <c r="IN18" s="37"/>
      <c r="IO18" s="37"/>
    </row>
    <row r="19" spans="2:249" x14ac:dyDescent="0.25">
      <c r="B19" s="52">
        <v>1013</v>
      </c>
      <c r="C19" s="58" t="s">
        <v>49</v>
      </c>
      <c r="D19" s="54" t="s">
        <v>50</v>
      </c>
      <c r="E19" s="55">
        <v>80200</v>
      </c>
      <c r="F19" s="56">
        <v>30004</v>
      </c>
      <c r="G19" s="57">
        <v>22412</v>
      </c>
      <c r="H19" s="108">
        <f t="shared" ca="1" si="0"/>
        <v>55.480555555555554</v>
      </c>
      <c r="I19" s="109">
        <f t="shared" ca="1" si="1"/>
        <v>34.700000000000003</v>
      </c>
      <c r="J19" s="37"/>
      <c r="IL19" s="37"/>
      <c r="IM19" s="37"/>
      <c r="IN19" s="37"/>
      <c r="IO19" s="37"/>
    </row>
    <row r="20" spans="2:249" x14ac:dyDescent="0.25">
      <c r="B20" s="52">
        <v>1005</v>
      </c>
      <c r="C20" s="53" t="s">
        <v>51</v>
      </c>
      <c r="D20" s="54" t="s">
        <v>52</v>
      </c>
      <c r="E20" s="55">
        <v>58900</v>
      </c>
      <c r="F20" s="56">
        <v>26087</v>
      </c>
      <c r="G20" s="57">
        <v>18946</v>
      </c>
      <c r="H20" s="108">
        <f t="shared" ca="1" si="0"/>
        <v>64.972222222222229</v>
      </c>
      <c r="I20" s="109">
        <f t="shared" ca="1" si="1"/>
        <v>45.419444444444444</v>
      </c>
      <c r="J20" s="37"/>
      <c r="IL20" s="37"/>
      <c r="IM20" s="37"/>
      <c r="IN20" s="37"/>
      <c r="IO20" s="37"/>
    </row>
    <row r="21" spans="2:249" x14ac:dyDescent="0.25">
      <c r="B21" s="52">
        <v>1223</v>
      </c>
      <c r="C21" s="53" t="s">
        <v>53</v>
      </c>
      <c r="D21" s="54" t="s">
        <v>54</v>
      </c>
      <c r="E21" s="55">
        <v>78300</v>
      </c>
      <c r="F21" s="56">
        <v>38705</v>
      </c>
      <c r="G21" s="57">
        <v>25295</v>
      </c>
      <c r="H21" s="108">
        <f t="shared" ca="1" si="0"/>
        <v>47.588888888888889</v>
      </c>
      <c r="I21" s="109">
        <f t="shared" ca="1" si="1"/>
        <v>10.875</v>
      </c>
      <c r="J21" s="37"/>
      <c r="IL21" s="37"/>
      <c r="IM21" s="37"/>
      <c r="IN21" s="37"/>
      <c r="IO21" s="37"/>
    </row>
    <row r="22" spans="2:249" x14ac:dyDescent="0.25">
      <c r="B22" s="52">
        <v>1056</v>
      </c>
      <c r="C22" s="58" t="s">
        <v>55</v>
      </c>
      <c r="D22" s="54" t="s">
        <v>56</v>
      </c>
      <c r="E22" s="55">
        <v>71300</v>
      </c>
      <c r="F22" s="56">
        <v>32712</v>
      </c>
      <c r="G22" s="57">
        <v>20543</v>
      </c>
      <c r="H22" s="108">
        <f t="shared" ca="1" si="0"/>
        <v>60.597222222222221</v>
      </c>
      <c r="I22" s="109">
        <f t="shared" ca="1" si="1"/>
        <v>27.280555555555555</v>
      </c>
      <c r="J22" s="37"/>
      <c r="IL22" s="37"/>
      <c r="IM22" s="37"/>
      <c r="IN22" s="37"/>
      <c r="IO22" s="37"/>
    </row>
    <row r="23" spans="2:249" x14ac:dyDescent="0.25">
      <c r="B23" s="52">
        <v>1017</v>
      </c>
      <c r="C23" s="54" t="s">
        <v>57</v>
      </c>
      <c r="D23" s="53" t="s">
        <v>58</v>
      </c>
      <c r="E23" s="55">
        <v>53900</v>
      </c>
      <c r="F23" s="56">
        <v>31067</v>
      </c>
      <c r="G23" s="57">
        <v>21515</v>
      </c>
      <c r="H23" s="108">
        <f t="shared" ca="1" si="0"/>
        <v>57.93888888888889</v>
      </c>
      <c r="I23" s="109">
        <f t="shared" ca="1" si="1"/>
        <v>31.788888888888888</v>
      </c>
      <c r="J23" s="37"/>
      <c r="IL23" s="37"/>
      <c r="IM23" s="37"/>
      <c r="IN23" s="37"/>
      <c r="IO23" s="37"/>
    </row>
    <row r="24" spans="2:249" x14ac:dyDescent="0.25">
      <c r="B24" s="52">
        <v>1018</v>
      </c>
      <c r="C24" s="54" t="s">
        <v>59</v>
      </c>
      <c r="D24" s="54" t="s">
        <v>60</v>
      </c>
      <c r="E24" s="55">
        <v>49700</v>
      </c>
      <c r="F24" s="56">
        <v>29458</v>
      </c>
      <c r="G24" s="57">
        <v>21114</v>
      </c>
      <c r="H24" s="108">
        <f t="shared" ca="1" si="0"/>
        <v>59.036111111111111</v>
      </c>
      <c r="I24" s="109">
        <f t="shared" ca="1" si="1"/>
        <v>36.19166666666667</v>
      </c>
      <c r="J24" s="37"/>
      <c r="IL24" s="37"/>
      <c r="IM24" s="37"/>
      <c r="IN24" s="37"/>
      <c r="IO24" s="37"/>
    </row>
    <row r="25" spans="2:249" x14ac:dyDescent="0.25">
      <c r="B25" s="52">
        <v>1132</v>
      </c>
      <c r="C25" s="54" t="s">
        <v>61</v>
      </c>
      <c r="D25" s="53" t="s">
        <v>62</v>
      </c>
      <c r="E25" s="55">
        <v>41300</v>
      </c>
      <c r="F25" s="56">
        <v>37994</v>
      </c>
      <c r="G25" s="57">
        <v>25874</v>
      </c>
      <c r="H25" s="108">
        <f t="shared" ca="1" si="0"/>
        <v>46.005555555555553</v>
      </c>
      <c r="I25" s="109">
        <f t="shared" ca="1" si="1"/>
        <v>12.822222222222223</v>
      </c>
      <c r="J25" s="37"/>
      <c r="IL25" s="37"/>
      <c r="IM25" s="37"/>
      <c r="IN25" s="37"/>
      <c r="IO25" s="37"/>
    </row>
    <row r="26" spans="2:249" x14ac:dyDescent="0.25">
      <c r="B26" s="52">
        <v>1020</v>
      </c>
      <c r="C26" s="54" t="s">
        <v>63</v>
      </c>
      <c r="D26" s="54" t="s">
        <v>64</v>
      </c>
      <c r="E26" s="55">
        <v>52300</v>
      </c>
      <c r="F26" s="56">
        <v>34754</v>
      </c>
      <c r="G26" s="57">
        <v>19291</v>
      </c>
      <c r="H26" s="108">
        <f t="shared" ca="1" si="0"/>
        <v>64.027777777777771</v>
      </c>
      <c r="I26" s="109">
        <f t="shared" ca="1" si="1"/>
        <v>21.694444444444443</v>
      </c>
      <c r="J26" s="37"/>
      <c r="IL26" s="37"/>
      <c r="IM26" s="37"/>
      <c r="IN26" s="37"/>
      <c r="IO26" s="37"/>
    </row>
    <row r="27" spans="2:249" x14ac:dyDescent="0.25">
      <c r="B27" s="52">
        <v>1021</v>
      </c>
      <c r="C27" s="58" t="s">
        <v>65</v>
      </c>
      <c r="D27" s="54" t="s">
        <v>66</v>
      </c>
      <c r="E27" s="55">
        <v>54800</v>
      </c>
      <c r="F27" s="56">
        <v>29141</v>
      </c>
      <c r="G27" s="57">
        <v>20930</v>
      </c>
      <c r="H27" s="108">
        <f t="shared" ca="1" si="0"/>
        <v>59.538888888888891</v>
      </c>
      <c r="I27" s="109">
        <f t="shared" ca="1" si="1"/>
        <v>37.05833333333333</v>
      </c>
      <c r="J27" s="37"/>
      <c r="IL27" s="37"/>
      <c r="IM27" s="37"/>
      <c r="IN27" s="37"/>
      <c r="IO27" s="37"/>
    </row>
    <row r="28" spans="2:249" x14ac:dyDescent="0.25">
      <c r="B28" s="52">
        <v>1022</v>
      </c>
      <c r="C28" s="54" t="s">
        <v>67</v>
      </c>
      <c r="D28" s="54" t="s">
        <v>68</v>
      </c>
      <c r="E28" s="55">
        <v>64100</v>
      </c>
      <c r="F28" s="56">
        <v>35998</v>
      </c>
      <c r="G28" s="57">
        <v>26407</v>
      </c>
      <c r="H28" s="108">
        <f t="shared" ca="1" si="0"/>
        <v>44.544444444444444</v>
      </c>
      <c r="I28" s="109">
        <f t="shared" ca="1" si="1"/>
        <v>18.283333333333335</v>
      </c>
      <c r="IL28" s="37"/>
      <c r="IM28" s="37"/>
      <c r="IN28" s="37"/>
      <c r="IO28" s="37"/>
    </row>
    <row r="29" spans="2:249" x14ac:dyDescent="0.25">
      <c r="B29" s="52">
        <v>1023</v>
      </c>
      <c r="C29" s="54" t="s">
        <v>69</v>
      </c>
      <c r="D29" s="54" t="s">
        <v>70</v>
      </c>
      <c r="E29" s="55">
        <v>44100</v>
      </c>
      <c r="F29" s="56">
        <v>33656</v>
      </c>
      <c r="G29" s="57">
        <v>22897</v>
      </c>
      <c r="H29" s="108">
        <f t="shared" ca="1" si="0"/>
        <v>54.155555555555559</v>
      </c>
      <c r="I29" s="109">
        <f t="shared" ca="1" si="1"/>
        <v>24.7</v>
      </c>
      <c r="IL29" s="37"/>
      <c r="IM29" s="37"/>
      <c r="IN29" s="37"/>
      <c r="IO29" s="37"/>
    </row>
    <row r="30" spans="2:249" x14ac:dyDescent="0.25">
      <c r="B30" s="52">
        <v>1101</v>
      </c>
      <c r="C30" s="54" t="s">
        <v>63</v>
      </c>
      <c r="D30" s="54" t="s">
        <v>71</v>
      </c>
      <c r="E30" s="55">
        <v>60600</v>
      </c>
      <c r="F30" s="56">
        <v>35846</v>
      </c>
      <c r="G30" s="57">
        <v>21660</v>
      </c>
      <c r="H30" s="108">
        <f t="shared" ca="1" si="0"/>
        <v>57.538888888888891</v>
      </c>
      <c r="I30" s="109">
        <f t="shared" ca="1" si="1"/>
        <v>18.705555555555556</v>
      </c>
      <c r="IL30" s="37"/>
      <c r="IM30" s="37"/>
      <c r="IN30" s="37"/>
      <c r="IO30" s="37"/>
    </row>
    <row r="31" spans="2:249" x14ac:dyDescent="0.25">
      <c r="B31" s="52">
        <v>1025</v>
      </c>
      <c r="C31" s="58" t="s">
        <v>28</v>
      </c>
      <c r="D31" s="54" t="s">
        <v>72</v>
      </c>
      <c r="E31" s="55">
        <v>77600</v>
      </c>
      <c r="F31" s="56">
        <v>33933</v>
      </c>
      <c r="G31" s="57">
        <v>22131</v>
      </c>
      <c r="H31" s="108">
        <f t="shared" ca="1" si="0"/>
        <v>56.25277777777778</v>
      </c>
      <c r="I31" s="109">
        <f t="shared" ca="1" si="1"/>
        <v>23.941666666666666</v>
      </c>
      <c r="IL31" s="37"/>
      <c r="IM31" s="37"/>
      <c r="IN31" s="37"/>
      <c r="IO31" s="37"/>
    </row>
    <row r="32" spans="2:249" x14ac:dyDescent="0.25">
      <c r="B32" s="52">
        <v>1165</v>
      </c>
      <c r="C32" s="53" t="s">
        <v>73</v>
      </c>
      <c r="D32" s="53" t="s">
        <v>74</v>
      </c>
      <c r="E32" s="55">
        <v>53000</v>
      </c>
      <c r="F32" s="56">
        <v>37608</v>
      </c>
      <c r="G32" s="57">
        <v>25631</v>
      </c>
      <c r="H32" s="108">
        <f t="shared" ca="1" si="0"/>
        <v>46.666666666666664</v>
      </c>
      <c r="I32" s="109">
        <f t="shared" ca="1" si="1"/>
        <v>13.877777777777778</v>
      </c>
      <c r="IL32" s="37"/>
      <c r="IM32" s="37"/>
      <c r="IN32" s="37"/>
      <c r="IO32" s="37"/>
    </row>
    <row r="33" spans="2:249" x14ac:dyDescent="0.25">
      <c r="B33" s="52">
        <v>1027</v>
      </c>
      <c r="C33" s="54" t="s">
        <v>75</v>
      </c>
      <c r="D33" s="54" t="s">
        <v>76</v>
      </c>
      <c r="E33" s="55">
        <v>95700</v>
      </c>
      <c r="F33" s="56">
        <v>36745</v>
      </c>
      <c r="G33" s="57">
        <v>25252</v>
      </c>
      <c r="H33" s="108">
        <f t="shared" ca="1" si="0"/>
        <v>47.711111111111109</v>
      </c>
      <c r="I33" s="109">
        <f t="shared" ca="1" si="1"/>
        <v>16.241666666666667</v>
      </c>
      <c r="IL33" s="37"/>
      <c r="IM33" s="37"/>
      <c r="IN33" s="37"/>
      <c r="IO33" s="37"/>
    </row>
    <row r="34" spans="2:249" x14ac:dyDescent="0.25">
      <c r="B34" s="52">
        <v>1028</v>
      </c>
      <c r="C34" s="58" t="s">
        <v>77</v>
      </c>
      <c r="D34" s="54" t="s">
        <v>78</v>
      </c>
      <c r="E34" s="55">
        <v>89400</v>
      </c>
      <c r="F34" s="56">
        <v>35662</v>
      </c>
      <c r="G34" s="57">
        <v>27544</v>
      </c>
      <c r="H34" s="108">
        <f t="shared" ca="1" si="0"/>
        <v>41.427777777777777</v>
      </c>
      <c r="I34" s="109">
        <f t="shared" ca="1" si="1"/>
        <v>19.205555555555556</v>
      </c>
      <c r="IL34" s="37"/>
      <c r="IM34" s="37"/>
      <c r="IN34" s="37"/>
      <c r="IO34" s="37"/>
    </row>
    <row r="35" spans="2:249" x14ac:dyDescent="0.25">
      <c r="B35" s="52">
        <v>1029</v>
      </c>
      <c r="C35" s="54" t="s">
        <v>61</v>
      </c>
      <c r="D35" s="54" t="s">
        <v>79</v>
      </c>
      <c r="E35" s="55">
        <v>82700</v>
      </c>
      <c r="F35" s="56">
        <v>35018</v>
      </c>
      <c r="G35" s="57">
        <v>21410</v>
      </c>
      <c r="H35" s="108">
        <f t="shared" ca="1" si="0"/>
        <v>58.225000000000001</v>
      </c>
      <c r="I35" s="109">
        <f t="shared" ca="1" si="1"/>
        <v>20.969444444444445</v>
      </c>
      <c r="IL35" s="37"/>
      <c r="IM35" s="37"/>
      <c r="IN35" s="37"/>
      <c r="IO35" s="37"/>
    </row>
    <row r="36" spans="2:249" x14ac:dyDescent="0.25">
      <c r="B36" s="52">
        <v>1030</v>
      </c>
      <c r="C36" s="54" t="s">
        <v>80</v>
      </c>
      <c r="D36" s="54" t="s">
        <v>81</v>
      </c>
      <c r="E36" s="55">
        <v>37000</v>
      </c>
      <c r="F36" s="56">
        <v>27094</v>
      </c>
      <c r="G36" s="57">
        <v>17961</v>
      </c>
      <c r="H36" s="108">
        <f t="shared" ca="1" si="0"/>
        <v>67.666666666666671</v>
      </c>
      <c r="I36" s="109">
        <f t="shared" ca="1" si="1"/>
        <v>42.661111111111111</v>
      </c>
      <c r="IL36" s="37"/>
      <c r="IM36" s="37"/>
      <c r="IN36" s="37"/>
      <c r="IO36" s="37"/>
    </row>
    <row r="37" spans="2:249" x14ac:dyDescent="0.25">
      <c r="B37" s="52">
        <v>1034</v>
      </c>
      <c r="C37" s="54" t="s">
        <v>82</v>
      </c>
      <c r="D37" s="54" t="s">
        <v>83</v>
      </c>
      <c r="E37" s="55">
        <v>72300</v>
      </c>
      <c r="F37" s="56">
        <v>35209</v>
      </c>
      <c r="G37" s="57">
        <v>24700</v>
      </c>
      <c r="H37" s="108">
        <f t="shared" ca="1" si="0"/>
        <v>49.216666666666669</v>
      </c>
      <c r="I37" s="109">
        <f t="shared" ca="1" si="1"/>
        <v>20.444444444444443</v>
      </c>
      <c r="IL37" s="37"/>
      <c r="IM37" s="37"/>
      <c r="IN37" s="37"/>
      <c r="IO37" s="37"/>
    </row>
    <row r="38" spans="2:249" x14ac:dyDescent="0.25">
      <c r="B38" s="52">
        <v>1032</v>
      </c>
      <c r="C38" s="54" t="s">
        <v>84</v>
      </c>
      <c r="D38" s="54" t="s">
        <v>85</v>
      </c>
      <c r="E38" s="55">
        <v>91500</v>
      </c>
      <c r="F38" s="56">
        <v>35372</v>
      </c>
      <c r="G38" s="57">
        <v>25939</v>
      </c>
      <c r="H38" s="108">
        <f t="shared" ca="1" si="0"/>
        <v>45.827777777777776</v>
      </c>
      <c r="I38" s="109">
        <f t="shared" ca="1" si="1"/>
        <v>20.002777777777776</v>
      </c>
      <c r="IL38" s="37"/>
      <c r="IM38" s="37"/>
      <c r="IN38" s="37"/>
      <c r="IO38" s="37"/>
    </row>
    <row r="39" spans="2:249" x14ac:dyDescent="0.25">
      <c r="B39" s="52">
        <v>1033</v>
      </c>
      <c r="C39" s="58" t="s">
        <v>86</v>
      </c>
      <c r="D39" s="54" t="s">
        <v>87</v>
      </c>
      <c r="E39" s="55">
        <v>52700</v>
      </c>
      <c r="F39" s="56">
        <v>33973</v>
      </c>
      <c r="G39" s="57">
        <v>26459</v>
      </c>
      <c r="H39" s="108">
        <f t="shared" ca="1" si="0"/>
        <v>44.402777777777779</v>
      </c>
      <c r="I39" s="109">
        <f t="shared" ca="1" si="1"/>
        <v>23.833333333333332</v>
      </c>
      <c r="IL39" s="37"/>
      <c r="IM39" s="37"/>
      <c r="IN39" s="37"/>
      <c r="IO39" s="37"/>
    </row>
    <row r="40" spans="2:249" x14ac:dyDescent="0.25">
      <c r="B40" s="52">
        <v>1199</v>
      </c>
      <c r="C40" s="53" t="s">
        <v>88</v>
      </c>
      <c r="D40" s="53" t="s">
        <v>89</v>
      </c>
      <c r="E40" s="55">
        <v>65600</v>
      </c>
      <c r="F40" s="56">
        <v>37470</v>
      </c>
      <c r="G40" s="57">
        <v>25240</v>
      </c>
      <c r="H40" s="108">
        <f t="shared" ca="1" si="0"/>
        <v>47.744444444444447</v>
      </c>
      <c r="I40" s="109">
        <f t="shared" ca="1" si="1"/>
        <v>14.255555555555556</v>
      </c>
      <c r="IL40" s="37"/>
      <c r="IM40" s="37"/>
      <c r="IN40" s="37"/>
      <c r="IO40" s="37"/>
    </row>
    <row r="41" spans="2:249" x14ac:dyDescent="0.25">
      <c r="B41" s="52">
        <v>1035</v>
      </c>
      <c r="C41" s="54" t="s">
        <v>90</v>
      </c>
      <c r="D41" s="54" t="s">
        <v>91</v>
      </c>
      <c r="E41" s="55">
        <v>61700</v>
      </c>
      <c r="F41" s="56">
        <v>37628</v>
      </c>
      <c r="G41" s="57">
        <v>26277</v>
      </c>
      <c r="H41" s="108">
        <f t="shared" ca="1" si="0"/>
        <v>44.9</v>
      </c>
      <c r="I41" s="109">
        <f t="shared" ca="1" si="1"/>
        <v>13.824999999999999</v>
      </c>
      <c r="IL41" s="37"/>
      <c r="IM41" s="37"/>
      <c r="IN41" s="37"/>
      <c r="IO41" s="37"/>
    </row>
    <row r="42" spans="2:249" x14ac:dyDescent="0.25">
      <c r="B42" s="52">
        <v>1036</v>
      </c>
      <c r="C42" s="54" t="s">
        <v>47</v>
      </c>
      <c r="D42" s="54" t="s">
        <v>92</v>
      </c>
      <c r="E42" s="55">
        <v>96600</v>
      </c>
      <c r="F42" s="56">
        <v>36929</v>
      </c>
      <c r="G42" s="57">
        <v>24722</v>
      </c>
      <c r="H42" s="108">
        <f t="shared" ca="1" si="0"/>
        <v>49.158333333333331</v>
      </c>
      <c r="I42" s="109">
        <f t="shared" ca="1" si="1"/>
        <v>15.741666666666667</v>
      </c>
      <c r="IL42" s="37"/>
      <c r="IM42" s="37"/>
      <c r="IN42" s="37"/>
      <c r="IO42" s="37"/>
    </row>
    <row r="43" spans="2:249" x14ac:dyDescent="0.25">
      <c r="B43" s="52">
        <v>1037</v>
      </c>
      <c r="C43" s="54" t="s">
        <v>93</v>
      </c>
      <c r="D43" s="54" t="s">
        <v>94</v>
      </c>
      <c r="E43" s="55">
        <v>73200</v>
      </c>
      <c r="F43" s="56">
        <v>30927</v>
      </c>
      <c r="G43" s="57">
        <v>18286</v>
      </c>
      <c r="H43" s="108">
        <f t="shared" ca="1" si="0"/>
        <v>66.780555555555551</v>
      </c>
      <c r="I43" s="109">
        <f t="shared" ca="1" si="1"/>
        <v>32.172222222222224</v>
      </c>
      <c r="IL43" s="37"/>
      <c r="IM43" s="37"/>
      <c r="IN43" s="37"/>
      <c r="IO43" s="37"/>
    </row>
    <row r="44" spans="2:249" x14ac:dyDescent="0.25">
      <c r="B44" s="52">
        <v>1038</v>
      </c>
      <c r="C44" s="54" t="s">
        <v>57</v>
      </c>
      <c r="D44" s="54" t="s">
        <v>95</v>
      </c>
      <c r="E44" s="55">
        <v>80300</v>
      </c>
      <c r="F44" s="56">
        <v>33245</v>
      </c>
      <c r="G44" s="57">
        <v>23817</v>
      </c>
      <c r="H44" s="108">
        <f t="shared" ca="1" si="0"/>
        <v>51.633333333333333</v>
      </c>
      <c r="I44" s="109">
        <f t="shared" ca="1" si="1"/>
        <v>25.824999999999999</v>
      </c>
      <c r="IL44" s="37"/>
      <c r="IM44" s="37"/>
      <c r="IN44" s="37"/>
      <c r="IO44" s="37"/>
    </row>
    <row r="45" spans="2:249" x14ac:dyDescent="0.25">
      <c r="B45" s="52">
        <v>1039</v>
      </c>
      <c r="C45" s="58" t="s">
        <v>96</v>
      </c>
      <c r="D45" s="54" t="s">
        <v>97</v>
      </c>
      <c r="E45" s="55">
        <v>48200</v>
      </c>
      <c r="F45" s="56">
        <v>34018</v>
      </c>
      <c r="G45" s="57">
        <v>23249</v>
      </c>
      <c r="H45" s="108">
        <f t="shared" ca="1" si="0"/>
        <v>53.18888888888889</v>
      </c>
      <c r="I45" s="109">
        <f t="shared" ca="1" si="1"/>
        <v>23.711111111111112</v>
      </c>
      <c r="IL45" s="37"/>
      <c r="IM45" s="37"/>
      <c r="IN45" s="37"/>
      <c r="IO45" s="37"/>
    </row>
    <row r="46" spans="2:249" x14ac:dyDescent="0.25">
      <c r="B46" s="52">
        <v>1040</v>
      </c>
      <c r="C46" s="54" t="s">
        <v>98</v>
      </c>
      <c r="D46" s="54" t="s">
        <v>99</v>
      </c>
      <c r="E46" s="55">
        <v>71900</v>
      </c>
      <c r="F46" s="56">
        <v>37472</v>
      </c>
      <c r="G46" s="57">
        <v>24078</v>
      </c>
      <c r="H46" s="108">
        <f t="shared" ca="1" si="0"/>
        <v>50.922222222222224</v>
      </c>
      <c r="I46" s="109">
        <f t="shared" ca="1" si="1"/>
        <v>14.25</v>
      </c>
      <c r="IL46" s="37"/>
      <c r="IM46" s="37"/>
      <c r="IN46" s="37"/>
      <c r="IO46" s="37"/>
    </row>
    <row r="47" spans="2:249" x14ac:dyDescent="0.25">
      <c r="B47" s="52">
        <v>1229</v>
      </c>
      <c r="C47" s="53" t="s">
        <v>100</v>
      </c>
      <c r="D47" s="53" t="s">
        <v>101</v>
      </c>
      <c r="E47" s="55">
        <v>77300</v>
      </c>
      <c r="F47" s="56">
        <v>36418</v>
      </c>
      <c r="G47" s="57">
        <v>26172</v>
      </c>
      <c r="H47" s="108">
        <f t="shared" ca="1" si="0"/>
        <v>45.18611111111111</v>
      </c>
      <c r="I47" s="109">
        <f t="shared" ca="1" si="1"/>
        <v>17.136111111111113</v>
      </c>
      <c r="IL47" s="37"/>
      <c r="IM47" s="37"/>
      <c r="IN47" s="37"/>
      <c r="IO47" s="37"/>
    </row>
    <row r="48" spans="2:249" x14ac:dyDescent="0.25">
      <c r="B48" s="52">
        <v>1042</v>
      </c>
      <c r="C48" s="58" t="s">
        <v>102</v>
      </c>
      <c r="D48" s="54" t="s">
        <v>103</v>
      </c>
      <c r="E48" s="55">
        <v>54900</v>
      </c>
      <c r="F48" s="56">
        <v>33999</v>
      </c>
      <c r="G48" s="57">
        <v>26127</v>
      </c>
      <c r="H48" s="108">
        <f t="shared" ca="1" si="0"/>
        <v>45.30833333333333</v>
      </c>
      <c r="I48" s="109">
        <f t="shared" ca="1" si="1"/>
        <v>23.761111111111113</v>
      </c>
      <c r="IL48" s="37"/>
      <c r="IM48" s="37"/>
      <c r="IN48" s="37"/>
      <c r="IO48" s="37"/>
    </row>
    <row r="49" spans="2:249" x14ac:dyDescent="0.25">
      <c r="B49" s="52">
        <v>1043</v>
      </c>
      <c r="C49" s="58" t="s">
        <v>104</v>
      </c>
      <c r="D49" s="54" t="s">
        <v>105</v>
      </c>
      <c r="E49" s="55">
        <v>82900</v>
      </c>
      <c r="F49" s="56">
        <v>38209</v>
      </c>
      <c r="G49" s="57">
        <v>28185</v>
      </c>
      <c r="H49" s="108">
        <f t="shared" ca="1" si="0"/>
        <v>39.674999999999997</v>
      </c>
      <c r="I49" s="109">
        <f t="shared" ca="1" si="1"/>
        <v>12.233333333333333</v>
      </c>
      <c r="IL49" s="37"/>
      <c r="IM49" s="37"/>
      <c r="IN49" s="37"/>
      <c r="IO49" s="37"/>
    </row>
    <row r="50" spans="2:249" x14ac:dyDescent="0.25">
      <c r="B50" s="52">
        <v>1044</v>
      </c>
      <c r="C50" s="54" t="s">
        <v>106</v>
      </c>
      <c r="D50" s="54" t="s">
        <v>107</v>
      </c>
      <c r="E50" s="55">
        <v>70600</v>
      </c>
      <c r="F50" s="56">
        <v>37244</v>
      </c>
      <c r="G50" s="57">
        <v>25887</v>
      </c>
      <c r="H50" s="108">
        <f t="shared" ca="1" si="0"/>
        <v>45.969444444444441</v>
      </c>
      <c r="I50" s="109">
        <f t="shared" ca="1" si="1"/>
        <v>14.875</v>
      </c>
      <c r="IL50" s="37"/>
      <c r="IM50" s="37"/>
      <c r="IN50" s="37"/>
      <c r="IO50" s="37"/>
    </row>
    <row r="51" spans="2:249" x14ac:dyDescent="0.25">
      <c r="B51" s="52">
        <v>1007</v>
      </c>
      <c r="C51" s="58" t="s">
        <v>108</v>
      </c>
      <c r="D51" s="54" t="s">
        <v>109</v>
      </c>
      <c r="E51" s="55">
        <v>60000</v>
      </c>
      <c r="F51" s="56">
        <v>27885</v>
      </c>
      <c r="G51" s="57">
        <v>17079</v>
      </c>
      <c r="H51" s="108">
        <f t="shared" ca="1" si="0"/>
        <v>70.083333333333329</v>
      </c>
      <c r="I51" s="109">
        <f t="shared" ca="1" si="1"/>
        <v>40.49722222222222</v>
      </c>
      <c r="IL51" s="37"/>
      <c r="IM51" s="37"/>
      <c r="IN51" s="37"/>
      <c r="IO51" s="37"/>
    </row>
    <row r="52" spans="2:249" x14ac:dyDescent="0.25">
      <c r="B52" s="52">
        <v>1046</v>
      </c>
      <c r="C52" s="54" t="s">
        <v>90</v>
      </c>
      <c r="D52" s="54" t="s">
        <v>110</v>
      </c>
      <c r="E52" s="55">
        <v>50700</v>
      </c>
      <c r="F52" s="56">
        <v>37727</v>
      </c>
      <c r="G52" s="57">
        <v>28250</v>
      </c>
      <c r="H52" s="108">
        <f t="shared" ca="1" si="0"/>
        <v>39.49722222222222</v>
      </c>
      <c r="I52" s="109">
        <f t="shared" ca="1" si="1"/>
        <v>13.55</v>
      </c>
      <c r="IL52" s="37"/>
      <c r="IM52" s="37"/>
      <c r="IN52" s="37"/>
      <c r="IO52" s="37"/>
    </row>
    <row r="53" spans="2:249" x14ac:dyDescent="0.25">
      <c r="B53" s="52">
        <v>1047</v>
      </c>
      <c r="C53" s="54" t="s">
        <v>111</v>
      </c>
      <c r="D53" s="54" t="s">
        <v>112</v>
      </c>
      <c r="E53" s="55">
        <v>55800</v>
      </c>
      <c r="F53" s="56">
        <v>28703</v>
      </c>
      <c r="G53" s="57">
        <v>20524</v>
      </c>
      <c r="H53" s="108">
        <f t="shared" ca="1" si="0"/>
        <v>60.65</v>
      </c>
      <c r="I53" s="109">
        <f t="shared" ca="1" si="1"/>
        <v>38.258333333333333</v>
      </c>
      <c r="IL53" s="37"/>
      <c r="IM53" s="37"/>
      <c r="IN53" s="37"/>
      <c r="IO53" s="37"/>
    </row>
    <row r="54" spans="2:249" x14ac:dyDescent="0.25">
      <c r="B54" s="52">
        <v>1048</v>
      </c>
      <c r="C54" s="54" t="s">
        <v>113</v>
      </c>
      <c r="D54" s="54" t="s">
        <v>114</v>
      </c>
      <c r="E54" s="55">
        <v>84700</v>
      </c>
      <c r="F54" s="56">
        <v>30110</v>
      </c>
      <c r="G54" s="57">
        <v>16914</v>
      </c>
      <c r="H54" s="108">
        <f t="shared" ca="1" si="0"/>
        <v>70.533333333333331</v>
      </c>
      <c r="I54" s="109">
        <f t="shared" ca="1" si="1"/>
        <v>34.405555555555559</v>
      </c>
      <c r="IL54" s="37"/>
      <c r="IM54" s="37"/>
      <c r="IN54" s="37"/>
      <c r="IO54" s="37"/>
    </row>
    <row r="55" spans="2:249" x14ac:dyDescent="0.25">
      <c r="B55" s="52">
        <v>1049</v>
      </c>
      <c r="C55" s="58" t="s">
        <v>115</v>
      </c>
      <c r="D55" s="54" t="s">
        <v>116</v>
      </c>
      <c r="E55" s="55">
        <v>53900</v>
      </c>
      <c r="F55" s="56">
        <v>36530</v>
      </c>
      <c r="G55" s="57">
        <v>25870</v>
      </c>
      <c r="H55" s="108">
        <f t="shared" ca="1" si="0"/>
        <v>46.013888888888886</v>
      </c>
      <c r="I55" s="109">
        <f t="shared" ca="1" si="1"/>
        <v>16.830555555555556</v>
      </c>
      <c r="IL55" s="37"/>
      <c r="IM55" s="37"/>
      <c r="IN55" s="37"/>
      <c r="IO55" s="37"/>
    </row>
    <row r="56" spans="2:249" x14ac:dyDescent="0.25">
      <c r="B56" s="52">
        <v>1050</v>
      </c>
      <c r="C56" s="54" t="s">
        <v>117</v>
      </c>
      <c r="D56" s="54" t="s">
        <v>118</v>
      </c>
      <c r="E56" s="55">
        <v>81400</v>
      </c>
      <c r="F56" s="56">
        <v>34235</v>
      </c>
      <c r="G56" s="57">
        <v>19813</v>
      </c>
      <c r="H56" s="108">
        <f t="shared" ca="1" si="0"/>
        <v>62.594444444444441</v>
      </c>
      <c r="I56" s="109">
        <f t="shared" ca="1" si="1"/>
        <v>23.113888888888887</v>
      </c>
      <c r="IL56" s="37"/>
      <c r="IM56" s="37"/>
      <c r="IN56" s="37"/>
      <c r="IO56" s="37"/>
    </row>
    <row r="57" spans="2:249" x14ac:dyDescent="0.25">
      <c r="B57" s="52">
        <v>1051</v>
      </c>
      <c r="C57" s="58" t="s">
        <v>119</v>
      </c>
      <c r="D57" s="54" t="s">
        <v>120</v>
      </c>
      <c r="E57" s="55">
        <v>49400</v>
      </c>
      <c r="F57" s="56">
        <v>34516</v>
      </c>
      <c r="G57" s="57">
        <v>24633</v>
      </c>
      <c r="H57" s="108">
        <f t="shared" ca="1" si="0"/>
        <v>49.4</v>
      </c>
      <c r="I57" s="109">
        <f t="shared" ca="1" si="1"/>
        <v>22.341666666666665</v>
      </c>
      <c r="IL57" s="37"/>
      <c r="IM57" s="37"/>
      <c r="IN57" s="37"/>
      <c r="IO57" s="37"/>
    </row>
    <row r="58" spans="2:249" x14ac:dyDescent="0.25">
      <c r="B58" s="52">
        <v>1052</v>
      </c>
      <c r="C58" s="54" t="s">
        <v>63</v>
      </c>
      <c r="D58" s="54" t="s">
        <v>121</v>
      </c>
      <c r="E58" s="55">
        <v>42300</v>
      </c>
      <c r="F58" s="56">
        <v>36408</v>
      </c>
      <c r="G58" s="57">
        <v>27771</v>
      </c>
      <c r="H58" s="108">
        <f t="shared" ca="1" si="0"/>
        <v>40.81111111111111</v>
      </c>
      <c r="I58" s="109">
        <f t="shared" ca="1" si="1"/>
        <v>17.163888888888888</v>
      </c>
      <c r="IL58" s="37"/>
      <c r="IM58" s="37"/>
      <c r="IN58" s="37"/>
      <c r="IO58" s="37"/>
    </row>
    <row r="59" spans="2:249" x14ac:dyDescent="0.25">
      <c r="B59" s="52">
        <v>1053</v>
      </c>
      <c r="C59" s="58" t="s">
        <v>122</v>
      </c>
      <c r="D59" s="54" t="s">
        <v>123</v>
      </c>
      <c r="E59" s="55">
        <v>86300</v>
      </c>
      <c r="F59" s="56">
        <v>35650</v>
      </c>
      <c r="G59" s="57">
        <v>22067</v>
      </c>
      <c r="H59" s="108">
        <f t="shared" ca="1" si="0"/>
        <v>56.427777777777777</v>
      </c>
      <c r="I59" s="109">
        <f t="shared" ca="1" si="1"/>
        <v>19.238888888888887</v>
      </c>
      <c r="IL59" s="37"/>
      <c r="IM59" s="37"/>
      <c r="IN59" s="37"/>
      <c r="IO59" s="37"/>
    </row>
    <row r="60" spans="2:249" x14ac:dyDescent="0.25">
      <c r="B60" s="52">
        <v>1054</v>
      </c>
      <c r="C60" s="54" t="s">
        <v>124</v>
      </c>
      <c r="D60" s="54" t="s">
        <v>125</v>
      </c>
      <c r="E60" s="55">
        <v>59900</v>
      </c>
      <c r="F60" s="56">
        <v>37323</v>
      </c>
      <c r="G60" s="57">
        <v>26998</v>
      </c>
      <c r="H60" s="108">
        <f t="shared" ca="1" si="0"/>
        <v>42.927777777777777</v>
      </c>
      <c r="I60" s="109">
        <f t="shared" ca="1" si="1"/>
        <v>14.655555555555555</v>
      </c>
      <c r="IL60" s="37"/>
      <c r="IM60" s="37"/>
      <c r="IN60" s="37"/>
      <c r="IO60" s="37"/>
    </row>
    <row r="61" spans="2:249" x14ac:dyDescent="0.25">
      <c r="B61" s="52">
        <v>1092</v>
      </c>
      <c r="C61" s="54" t="s">
        <v>126</v>
      </c>
      <c r="D61" s="54" t="s">
        <v>127</v>
      </c>
      <c r="E61" s="55">
        <v>73800</v>
      </c>
      <c r="F61" s="56">
        <v>34915</v>
      </c>
      <c r="G61" s="57">
        <v>25201</v>
      </c>
      <c r="H61" s="108">
        <f t="shared" ca="1" si="0"/>
        <v>47.847222222222221</v>
      </c>
      <c r="I61" s="109">
        <f t="shared" ca="1" si="1"/>
        <v>21.25</v>
      </c>
      <c r="IL61" s="37"/>
      <c r="IM61" s="37"/>
      <c r="IN61" s="37"/>
      <c r="IO61" s="37"/>
    </row>
    <row r="62" spans="2:249" x14ac:dyDescent="0.25">
      <c r="B62" s="52">
        <v>1066</v>
      </c>
      <c r="C62" s="54" t="s">
        <v>128</v>
      </c>
      <c r="D62" s="54" t="s">
        <v>129</v>
      </c>
      <c r="E62" s="55">
        <v>94300</v>
      </c>
      <c r="F62" s="56">
        <v>35193</v>
      </c>
      <c r="G62" s="57">
        <v>24024</v>
      </c>
      <c r="H62" s="108">
        <f t="shared" ca="1" si="0"/>
        <v>51.069444444444443</v>
      </c>
      <c r="I62" s="109">
        <f t="shared" ca="1" si="1"/>
        <v>20.488888888888887</v>
      </c>
      <c r="IL62" s="37"/>
      <c r="IM62" s="37"/>
      <c r="IN62" s="37"/>
      <c r="IO62" s="37"/>
    </row>
    <row r="63" spans="2:249" x14ac:dyDescent="0.25">
      <c r="B63" s="52">
        <v>1057</v>
      </c>
      <c r="C63" s="54" t="s">
        <v>130</v>
      </c>
      <c r="D63" s="54" t="s">
        <v>131</v>
      </c>
      <c r="E63" s="55">
        <v>72000</v>
      </c>
      <c r="F63" s="56">
        <v>34859</v>
      </c>
      <c r="G63" s="57">
        <v>24364</v>
      </c>
      <c r="H63" s="108">
        <f t="shared" ca="1" si="0"/>
        <v>50.138888888888886</v>
      </c>
      <c r="I63" s="109">
        <f t="shared" ca="1" si="1"/>
        <v>21.402777777777779</v>
      </c>
      <c r="IL63" s="37"/>
      <c r="IM63" s="37"/>
      <c r="IN63" s="37"/>
      <c r="IO63" s="37"/>
    </row>
    <row r="64" spans="2:249" x14ac:dyDescent="0.25">
      <c r="B64" s="52">
        <v>1058</v>
      </c>
      <c r="C64" s="58" t="s">
        <v>132</v>
      </c>
      <c r="D64" s="54" t="s">
        <v>133</v>
      </c>
      <c r="E64" s="55">
        <v>62700</v>
      </c>
      <c r="F64" s="56">
        <v>39079</v>
      </c>
      <c r="G64" s="57">
        <v>25604</v>
      </c>
      <c r="H64" s="108">
        <f t="shared" ca="1" si="0"/>
        <v>46.74722222222222</v>
      </c>
      <c r="I64" s="109">
        <f t="shared" ca="1" si="1"/>
        <v>9.85</v>
      </c>
      <c r="IL64" s="37"/>
      <c r="IM64" s="37"/>
      <c r="IN64" s="37"/>
      <c r="IO64" s="37"/>
    </row>
    <row r="65" spans="2:249" x14ac:dyDescent="0.25">
      <c r="B65" s="52">
        <v>1059</v>
      </c>
      <c r="C65" s="54" t="s">
        <v>134</v>
      </c>
      <c r="D65" s="54" t="s">
        <v>135</v>
      </c>
      <c r="E65" s="55">
        <v>38600</v>
      </c>
      <c r="F65" s="56">
        <v>34357</v>
      </c>
      <c r="G65" s="57">
        <v>21022</v>
      </c>
      <c r="H65" s="108">
        <f t="shared" ca="1" si="0"/>
        <v>59.286111111111111</v>
      </c>
      <c r="I65" s="109">
        <f t="shared" ca="1" si="1"/>
        <v>22.780555555555555</v>
      </c>
      <c r="IL65" s="37"/>
      <c r="IM65" s="37"/>
      <c r="IN65" s="37"/>
      <c r="IO65" s="37"/>
    </row>
    <row r="66" spans="2:249" x14ac:dyDescent="0.25">
      <c r="B66" s="52">
        <v>1060</v>
      </c>
      <c r="C66" s="54" t="s">
        <v>136</v>
      </c>
      <c r="D66" s="54" t="s">
        <v>137</v>
      </c>
      <c r="E66" s="55">
        <v>55200</v>
      </c>
      <c r="F66" s="56">
        <v>32875</v>
      </c>
      <c r="G66" s="57">
        <v>24445</v>
      </c>
      <c r="H66" s="108">
        <f t="shared" ca="1" si="0"/>
        <v>49.916666666666664</v>
      </c>
      <c r="I66" s="109">
        <f t="shared" ca="1" si="1"/>
        <v>26.838888888888889</v>
      </c>
      <c r="IL66" s="37"/>
      <c r="IM66" s="37"/>
      <c r="IN66" s="37"/>
      <c r="IO66" s="37"/>
    </row>
    <row r="67" spans="2:249" x14ac:dyDescent="0.25">
      <c r="B67" s="52">
        <v>1061</v>
      </c>
      <c r="C67" s="54" t="s">
        <v>138</v>
      </c>
      <c r="D67" s="54" t="s">
        <v>79</v>
      </c>
      <c r="E67" s="55">
        <v>87700</v>
      </c>
      <c r="F67" s="56">
        <v>31291</v>
      </c>
      <c r="G67" s="57">
        <v>20952</v>
      </c>
      <c r="H67" s="108">
        <f t="shared" ca="1" si="0"/>
        <v>59.477777777777774</v>
      </c>
      <c r="I67" s="109">
        <f t="shared" ca="1" si="1"/>
        <v>31.175000000000001</v>
      </c>
      <c r="IL67" s="37"/>
      <c r="IM67" s="37"/>
      <c r="IN67" s="37"/>
      <c r="IO67" s="37"/>
    </row>
    <row r="68" spans="2:249" x14ac:dyDescent="0.25">
      <c r="B68" s="52">
        <v>1062</v>
      </c>
      <c r="C68" s="54" t="s">
        <v>45</v>
      </c>
      <c r="D68" s="54" t="s">
        <v>139</v>
      </c>
      <c r="E68" s="55">
        <v>44800</v>
      </c>
      <c r="F68" s="56">
        <v>36140</v>
      </c>
      <c r="G68" s="57">
        <v>23380</v>
      </c>
      <c r="H68" s="108">
        <f t="shared" ca="1" si="0"/>
        <v>52.833333333333336</v>
      </c>
      <c r="I68" s="109">
        <f t="shared" ca="1" si="1"/>
        <v>17.897222222222222</v>
      </c>
      <c r="IL68" s="37"/>
      <c r="IM68" s="37"/>
      <c r="IN68" s="37"/>
      <c r="IO68" s="37"/>
    </row>
    <row r="69" spans="2:249" x14ac:dyDescent="0.25">
      <c r="B69" s="52">
        <v>1063</v>
      </c>
      <c r="C69" s="54" t="s">
        <v>140</v>
      </c>
      <c r="D69" s="54" t="s">
        <v>141</v>
      </c>
      <c r="E69" s="55">
        <v>61000</v>
      </c>
      <c r="F69" s="56">
        <v>34240</v>
      </c>
      <c r="G69" s="57">
        <v>20672</v>
      </c>
      <c r="H69" s="108">
        <f t="shared" ca="1" si="0"/>
        <v>60.24722222222222</v>
      </c>
      <c r="I69" s="109">
        <f t="shared" ca="1" si="1"/>
        <v>23.1</v>
      </c>
      <c r="IL69" s="37"/>
      <c r="IM69" s="37"/>
      <c r="IN69" s="37"/>
      <c r="IO69" s="37"/>
    </row>
    <row r="70" spans="2:249" x14ac:dyDescent="0.25">
      <c r="B70" s="52">
        <v>1064</v>
      </c>
      <c r="C70" s="54" t="s">
        <v>51</v>
      </c>
      <c r="D70" s="54" t="s">
        <v>142</v>
      </c>
      <c r="E70" s="55">
        <v>69700</v>
      </c>
      <c r="F70" s="56">
        <v>30433</v>
      </c>
      <c r="G70" s="57">
        <v>23275</v>
      </c>
      <c r="H70" s="108">
        <f t="shared" ca="1" si="0"/>
        <v>53.119444444444447</v>
      </c>
      <c r="I70" s="109">
        <f t="shared" ca="1" si="1"/>
        <v>33.519444444444446</v>
      </c>
      <c r="IL70" s="37"/>
      <c r="IM70" s="37"/>
      <c r="IN70" s="37"/>
      <c r="IO70" s="37"/>
    </row>
    <row r="71" spans="2:249" x14ac:dyDescent="0.25">
      <c r="B71" s="52">
        <v>1065</v>
      </c>
      <c r="C71" s="54" t="s">
        <v>143</v>
      </c>
      <c r="D71" s="54" t="s">
        <v>144</v>
      </c>
      <c r="E71" s="55">
        <v>73200</v>
      </c>
      <c r="F71" s="56">
        <v>38689</v>
      </c>
      <c r="G71" s="57">
        <v>23408</v>
      </c>
      <c r="H71" s="108">
        <f t="shared" ca="1" si="0"/>
        <v>52.758333333333333</v>
      </c>
      <c r="I71" s="109">
        <f t="shared" ca="1" si="1"/>
        <v>10.919444444444444</v>
      </c>
      <c r="IL71" s="37"/>
      <c r="IM71" s="37"/>
      <c r="IN71" s="37"/>
      <c r="IO71" s="37"/>
    </row>
    <row r="72" spans="2:249" x14ac:dyDescent="0.25">
      <c r="B72" s="52">
        <v>1226</v>
      </c>
      <c r="C72" s="53" t="s">
        <v>145</v>
      </c>
      <c r="D72" s="53" t="s">
        <v>146</v>
      </c>
      <c r="E72" s="55">
        <v>43300</v>
      </c>
      <c r="F72" s="56">
        <v>38673</v>
      </c>
      <c r="G72" s="57">
        <v>23168</v>
      </c>
      <c r="H72" s="108">
        <f t="shared" ref="H72:H135" ca="1" si="2">YEARFRAC(G72,TODAY(),0)</f>
        <v>53.411111111111111</v>
      </c>
      <c r="I72" s="109">
        <f t="shared" ref="I72:I135" ca="1" si="3">YEARFRAC(F72,TODAY(),0)</f>
        <v>10.963888888888889</v>
      </c>
      <c r="IL72" s="37"/>
      <c r="IM72" s="37"/>
      <c r="IN72" s="37"/>
      <c r="IO72" s="37"/>
    </row>
    <row r="73" spans="2:249" x14ac:dyDescent="0.25">
      <c r="B73" s="52">
        <v>1067</v>
      </c>
      <c r="C73" s="53" t="s">
        <v>147</v>
      </c>
      <c r="D73" s="54" t="s">
        <v>148</v>
      </c>
      <c r="E73" s="55">
        <v>80700</v>
      </c>
      <c r="F73" s="56">
        <v>33587</v>
      </c>
      <c r="G73" s="57">
        <v>23467</v>
      </c>
      <c r="H73" s="108">
        <f t="shared" ca="1" si="2"/>
        <v>52.594444444444441</v>
      </c>
      <c r="I73" s="109">
        <f t="shared" ca="1" si="3"/>
        <v>24.886111111111113</v>
      </c>
      <c r="IL73" s="37"/>
      <c r="IM73" s="37"/>
      <c r="IN73" s="37"/>
      <c r="IO73" s="37"/>
    </row>
    <row r="74" spans="2:249" x14ac:dyDescent="0.25">
      <c r="B74" s="52">
        <v>1068</v>
      </c>
      <c r="C74" s="54" t="s">
        <v>149</v>
      </c>
      <c r="D74" s="54" t="s">
        <v>150</v>
      </c>
      <c r="E74" s="55">
        <v>67900</v>
      </c>
      <c r="F74" s="56">
        <v>32255</v>
      </c>
      <c r="G74" s="57">
        <v>18844</v>
      </c>
      <c r="H74" s="108">
        <f t="shared" ca="1" si="2"/>
        <v>65.25</v>
      </c>
      <c r="I74" s="109">
        <f t="shared" ca="1" si="3"/>
        <v>28.533333333333335</v>
      </c>
      <c r="IL74" s="37"/>
      <c r="IM74" s="37"/>
      <c r="IN74" s="37"/>
      <c r="IO74" s="37"/>
    </row>
    <row r="75" spans="2:249" x14ac:dyDescent="0.25">
      <c r="B75" s="52">
        <v>1167</v>
      </c>
      <c r="C75" s="53" t="s">
        <v>151</v>
      </c>
      <c r="D75" s="53" t="s">
        <v>152</v>
      </c>
      <c r="E75" s="55">
        <v>43000</v>
      </c>
      <c r="F75" s="56">
        <v>34743</v>
      </c>
      <c r="G75" s="57">
        <v>22684</v>
      </c>
      <c r="H75" s="108">
        <f t="shared" ca="1" si="2"/>
        <v>54.741666666666667</v>
      </c>
      <c r="I75" s="109">
        <f t="shared" ca="1" si="3"/>
        <v>21.725000000000001</v>
      </c>
      <c r="IL75" s="37"/>
      <c r="IM75" s="37"/>
      <c r="IN75" s="37"/>
      <c r="IO75" s="37"/>
    </row>
    <row r="76" spans="2:249" x14ac:dyDescent="0.25">
      <c r="B76" s="52">
        <v>1070</v>
      </c>
      <c r="C76" s="54" t="s">
        <v>30</v>
      </c>
      <c r="D76" s="54" t="s">
        <v>153</v>
      </c>
      <c r="E76" s="55">
        <v>80300</v>
      </c>
      <c r="F76" s="56">
        <v>34372</v>
      </c>
      <c r="G76" s="57">
        <v>23759</v>
      </c>
      <c r="H76" s="108">
        <f t="shared" ca="1" si="2"/>
        <v>51.797222222222224</v>
      </c>
      <c r="I76" s="109">
        <f t="shared" ca="1" si="3"/>
        <v>22.741666666666667</v>
      </c>
      <c r="IL76" s="37"/>
      <c r="IM76" s="37"/>
      <c r="IN76" s="37"/>
      <c r="IO76" s="37"/>
    </row>
    <row r="77" spans="2:249" x14ac:dyDescent="0.25">
      <c r="B77" s="52">
        <v>1071</v>
      </c>
      <c r="C77" s="54" t="s">
        <v>154</v>
      </c>
      <c r="D77" s="54" t="s">
        <v>155</v>
      </c>
      <c r="E77" s="55">
        <v>41900</v>
      </c>
      <c r="F77" s="56">
        <v>38931</v>
      </c>
      <c r="G77" s="57">
        <v>27903</v>
      </c>
      <c r="H77" s="108">
        <f t="shared" ca="1" si="2"/>
        <v>40.447222222222223</v>
      </c>
      <c r="I77" s="109">
        <f t="shared" ca="1" si="3"/>
        <v>10.255555555555556</v>
      </c>
      <c r="IL77" s="37"/>
      <c r="IM77" s="37"/>
      <c r="IN77" s="37"/>
      <c r="IO77" s="37"/>
    </row>
    <row r="78" spans="2:249" x14ac:dyDescent="0.25">
      <c r="B78" s="52">
        <v>1072</v>
      </c>
      <c r="C78" s="54" t="s">
        <v>156</v>
      </c>
      <c r="D78" s="54" t="s">
        <v>144</v>
      </c>
      <c r="E78" s="55">
        <v>72400</v>
      </c>
      <c r="F78" s="56">
        <v>35708</v>
      </c>
      <c r="G78" s="57">
        <v>26245</v>
      </c>
      <c r="H78" s="108">
        <f t="shared" ca="1" si="2"/>
        <v>44.988888888888887</v>
      </c>
      <c r="I78" s="109">
        <f t="shared" ca="1" si="3"/>
        <v>19.080555555555556</v>
      </c>
      <c r="IL78" s="37"/>
      <c r="IM78" s="37"/>
      <c r="IN78" s="37"/>
      <c r="IO78" s="37"/>
    </row>
    <row r="79" spans="2:249" x14ac:dyDescent="0.25">
      <c r="B79" s="52">
        <v>1073</v>
      </c>
      <c r="C79" s="54" t="s">
        <v>157</v>
      </c>
      <c r="D79" s="54" t="s">
        <v>158</v>
      </c>
      <c r="E79" s="55">
        <v>69700</v>
      </c>
      <c r="F79" s="56">
        <v>35220</v>
      </c>
      <c r="G79" s="57">
        <v>23332</v>
      </c>
      <c r="H79" s="108">
        <f t="shared" ca="1" si="2"/>
        <v>52.963888888888889</v>
      </c>
      <c r="I79" s="109">
        <f t="shared" ca="1" si="3"/>
        <v>20.416666666666668</v>
      </c>
      <c r="IL79" s="37"/>
      <c r="IM79" s="37"/>
      <c r="IN79" s="37"/>
      <c r="IO79" s="37"/>
    </row>
    <row r="80" spans="2:249" x14ac:dyDescent="0.25">
      <c r="B80" s="52">
        <v>1222</v>
      </c>
      <c r="C80" s="53" t="s">
        <v>159</v>
      </c>
      <c r="D80" s="58" t="s">
        <v>160</v>
      </c>
      <c r="E80" s="55">
        <v>39600</v>
      </c>
      <c r="F80" s="56">
        <v>35772</v>
      </c>
      <c r="G80" s="57">
        <v>24618</v>
      </c>
      <c r="H80" s="108">
        <f t="shared" ca="1" si="2"/>
        <v>49.43888888888889</v>
      </c>
      <c r="I80" s="109">
        <f t="shared" ca="1" si="3"/>
        <v>18.905555555555555</v>
      </c>
      <c r="IL80" s="37"/>
      <c r="IM80" s="37"/>
      <c r="IN80" s="37"/>
      <c r="IO80" s="37"/>
    </row>
    <row r="81" spans="2:249" x14ac:dyDescent="0.25">
      <c r="B81" s="52">
        <v>1090</v>
      </c>
      <c r="C81" s="54" t="s">
        <v>32</v>
      </c>
      <c r="D81" s="54" t="s">
        <v>161</v>
      </c>
      <c r="E81" s="55">
        <v>64300</v>
      </c>
      <c r="F81" s="56">
        <v>34251</v>
      </c>
      <c r="G81" s="57">
        <v>25907</v>
      </c>
      <c r="H81" s="108">
        <f t="shared" ca="1" si="2"/>
        <v>45.913888888888891</v>
      </c>
      <c r="I81" s="109">
        <f t="shared" ca="1" si="3"/>
        <v>23.069444444444443</v>
      </c>
      <c r="IL81" s="37"/>
      <c r="IM81" s="37"/>
      <c r="IN81" s="37"/>
      <c r="IO81" s="37"/>
    </row>
    <row r="82" spans="2:249" x14ac:dyDescent="0.25">
      <c r="B82" s="52">
        <v>1076</v>
      </c>
      <c r="C82" s="54" t="s">
        <v>162</v>
      </c>
      <c r="D82" s="54" t="s">
        <v>163</v>
      </c>
      <c r="E82" s="55">
        <v>92900</v>
      </c>
      <c r="F82" s="56">
        <v>37058</v>
      </c>
      <c r="G82" s="57">
        <v>23777</v>
      </c>
      <c r="H82" s="108">
        <f t="shared" ca="1" si="2"/>
        <v>51.75</v>
      </c>
      <c r="I82" s="109">
        <f t="shared" ca="1" si="3"/>
        <v>15.383333333333333</v>
      </c>
      <c r="IL82" s="37"/>
      <c r="IM82" s="37"/>
      <c r="IN82" s="37"/>
      <c r="IO82" s="37"/>
    </row>
    <row r="83" spans="2:249" x14ac:dyDescent="0.25">
      <c r="B83" s="52">
        <v>1077</v>
      </c>
      <c r="C83" s="54" t="s">
        <v>57</v>
      </c>
      <c r="D83" s="54" t="s">
        <v>164</v>
      </c>
      <c r="E83" s="55">
        <v>70300</v>
      </c>
      <c r="F83" s="56">
        <v>31760</v>
      </c>
      <c r="G83" s="57">
        <v>24416</v>
      </c>
      <c r="H83" s="108">
        <f t="shared" ca="1" si="2"/>
        <v>49.99722222222222</v>
      </c>
      <c r="I83" s="109">
        <f t="shared" ca="1" si="3"/>
        <v>29.888888888888889</v>
      </c>
      <c r="IL83" s="37"/>
      <c r="IM83" s="37"/>
      <c r="IN83" s="37"/>
      <c r="IO83" s="37"/>
    </row>
    <row r="84" spans="2:249" x14ac:dyDescent="0.25">
      <c r="B84" s="52">
        <v>1138</v>
      </c>
      <c r="C84" s="54" t="s">
        <v>165</v>
      </c>
      <c r="D84" s="53" t="s">
        <v>166</v>
      </c>
      <c r="E84" s="55">
        <v>85900</v>
      </c>
      <c r="F84" s="56">
        <v>33723</v>
      </c>
      <c r="G84" s="57">
        <v>24592</v>
      </c>
      <c r="H84" s="108">
        <f t="shared" ca="1" si="2"/>
        <v>49.511111111111113</v>
      </c>
      <c r="I84" s="109">
        <f t="shared" ca="1" si="3"/>
        <v>24.513888888888889</v>
      </c>
      <c r="IL84" s="37"/>
      <c r="IM84" s="37"/>
      <c r="IN84" s="37"/>
      <c r="IO84" s="37"/>
    </row>
    <row r="85" spans="2:249" x14ac:dyDescent="0.25">
      <c r="B85" s="52">
        <v>1079</v>
      </c>
      <c r="C85" s="54" t="s">
        <v>167</v>
      </c>
      <c r="D85" s="54" t="s">
        <v>168</v>
      </c>
      <c r="E85" s="55">
        <v>87200</v>
      </c>
      <c r="F85" s="56">
        <v>29217</v>
      </c>
      <c r="G85" s="57">
        <v>22023</v>
      </c>
      <c r="H85" s="108">
        <f t="shared" ca="1" si="2"/>
        <v>56.547222222222224</v>
      </c>
      <c r="I85" s="109">
        <f t="shared" ca="1" si="3"/>
        <v>36.85</v>
      </c>
      <c r="IL85" s="37"/>
      <c r="IM85" s="37"/>
      <c r="IN85" s="37"/>
      <c r="IO85" s="37"/>
    </row>
    <row r="86" spans="2:249" x14ac:dyDescent="0.25">
      <c r="B86" s="52">
        <v>1080</v>
      </c>
      <c r="C86" s="54" t="s">
        <v>98</v>
      </c>
      <c r="D86" s="54" t="s">
        <v>169</v>
      </c>
      <c r="E86" s="55">
        <v>50900</v>
      </c>
      <c r="F86" s="56">
        <v>33205</v>
      </c>
      <c r="G86" s="57">
        <v>25857</v>
      </c>
      <c r="H86" s="108">
        <f t="shared" ca="1" si="2"/>
        <v>46.05</v>
      </c>
      <c r="I86" s="109">
        <f t="shared" ca="1" si="3"/>
        <v>25.933333333333334</v>
      </c>
      <c r="IL86" s="37"/>
      <c r="IM86" s="37"/>
      <c r="IN86" s="37"/>
      <c r="IO86" s="37"/>
    </row>
    <row r="87" spans="2:249" x14ac:dyDescent="0.25">
      <c r="B87" s="52">
        <v>1081</v>
      </c>
      <c r="C87" s="54" t="s">
        <v>57</v>
      </c>
      <c r="D87" s="54" t="s">
        <v>170</v>
      </c>
      <c r="E87" s="55">
        <v>42700</v>
      </c>
      <c r="F87" s="56">
        <v>31901</v>
      </c>
      <c r="G87" s="57">
        <v>17889</v>
      </c>
      <c r="H87" s="108">
        <f t="shared" ca="1" si="2"/>
        <v>67.86666666666666</v>
      </c>
      <c r="I87" s="109">
        <f t="shared" ca="1" si="3"/>
        <v>29.5</v>
      </c>
      <c r="IL87" s="37"/>
      <c r="IM87" s="37"/>
      <c r="IN87" s="37"/>
      <c r="IO87" s="37"/>
    </row>
    <row r="88" spans="2:249" x14ac:dyDescent="0.25">
      <c r="B88" s="52">
        <v>1082</v>
      </c>
      <c r="C88" s="54" t="s">
        <v>171</v>
      </c>
      <c r="D88" s="54" t="s">
        <v>172</v>
      </c>
      <c r="E88" s="55">
        <v>69400</v>
      </c>
      <c r="F88" s="56">
        <v>36057</v>
      </c>
      <c r="G88" s="57">
        <v>22985</v>
      </c>
      <c r="H88" s="108">
        <f t="shared" ca="1" si="2"/>
        <v>53.913888888888891</v>
      </c>
      <c r="I88" s="109">
        <f t="shared" ca="1" si="3"/>
        <v>18.125</v>
      </c>
      <c r="IL88" s="37"/>
      <c r="IM88" s="37"/>
      <c r="IN88" s="37"/>
      <c r="IO88" s="37"/>
    </row>
    <row r="89" spans="2:249" x14ac:dyDescent="0.25">
      <c r="B89" s="52">
        <v>1111</v>
      </c>
      <c r="C89" s="54" t="s">
        <v>173</v>
      </c>
      <c r="D89" s="54" t="s">
        <v>174</v>
      </c>
      <c r="E89" s="55">
        <v>66100</v>
      </c>
      <c r="F89" s="56">
        <v>34503</v>
      </c>
      <c r="G89" s="57">
        <v>24051</v>
      </c>
      <c r="H89" s="108">
        <f t="shared" ca="1" si="2"/>
        <v>50.99722222222222</v>
      </c>
      <c r="I89" s="109">
        <f t="shared" ca="1" si="3"/>
        <v>22.377777777777776</v>
      </c>
      <c r="IL89" s="37"/>
      <c r="IM89" s="37"/>
      <c r="IN89" s="37"/>
      <c r="IO89" s="37"/>
    </row>
    <row r="90" spans="2:249" x14ac:dyDescent="0.25">
      <c r="B90" s="52">
        <v>1084</v>
      </c>
      <c r="C90" s="54" t="s">
        <v>175</v>
      </c>
      <c r="D90" s="54" t="s">
        <v>176</v>
      </c>
      <c r="E90" s="55">
        <v>78600</v>
      </c>
      <c r="F90" s="56">
        <v>34735</v>
      </c>
      <c r="G90" s="57">
        <v>23780</v>
      </c>
      <c r="H90" s="108">
        <f t="shared" ca="1" si="2"/>
        <v>51.741666666666667</v>
      </c>
      <c r="I90" s="109">
        <f t="shared" ca="1" si="3"/>
        <v>21.747222222222224</v>
      </c>
      <c r="IL90" s="37"/>
      <c r="IM90" s="37"/>
      <c r="IN90" s="37"/>
      <c r="IO90" s="37"/>
    </row>
    <row r="91" spans="2:249" x14ac:dyDescent="0.25">
      <c r="B91" s="52">
        <v>1074</v>
      </c>
      <c r="C91" s="54" t="s">
        <v>128</v>
      </c>
      <c r="D91" s="54" t="s">
        <v>177</v>
      </c>
      <c r="E91" s="55">
        <v>94300</v>
      </c>
      <c r="F91" s="56">
        <v>30805</v>
      </c>
      <c r="G91" s="57">
        <v>19280</v>
      </c>
      <c r="H91" s="108">
        <f t="shared" ca="1" si="2"/>
        <v>64.058333333333337</v>
      </c>
      <c r="I91" s="109">
        <f t="shared" ca="1" si="3"/>
        <v>32.50277777777778</v>
      </c>
      <c r="IL91" s="37"/>
      <c r="IM91" s="37"/>
      <c r="IN91" s="37"/>
      <c r="IO91" s="37"/>
    </row>
    <row r="92" spans="2:249" x14ac:dyDescent="0.25">
      <c r="B92" s="52">
        <v>1104</v>
      </c>
      <c r="C92" s="54" t="s">
        <v>178</v>
      </c>
      <c r="D92" s="54" t="s">
        <v>179</v>
      </c>
      <c r="E92" s="55">
        <v>76400</v>
      </c>
      <c r="F92" s="56">
        <v>33509</v>
      </c>
      <c r="G92" s="57">
        <v>23969</v>
      </c>
      <c r="H92" s="108">
        <f t="shared" ca="1" si="2"/>
        <v>51.219444444444441</v>
      </c>
      <c r="I92" s="109">
        <f t="shared" ca="1" si="3"/>
        <v>25.1</v>
      </c>
      <c r="IL92" s="37"/>
      <c r="IM92" s="37"/>
      <c r="IN92" s="37"/>
      <c r="IO92" s="37"/>
    </row>
    <row r="93" spans="2:249" x14ac:dyDescent="0.25">
      <c r="B93" s="52">
        <v>1087</v>
      </c>
      <c r="C93" s="54" t="s">
        <v>180</v>
      </c>
      <c r="D93" s="54" t="s">
        <v>181</v>
      </c>
      <c r="E93" s="55">
        <v>43500</v>
      </c>
      <c r="F93" s="56">
        <v>33543</v>
      </c>
      <c r="G93" s="57">
        <v>25416</v>
      </c>
      <c r="H93" s="108">
        <f t="shared" ca="1" si="2"/>
        <v>47.258333333333333</v>
      </c>
      <c r="I93" s="109">
        <f t="shared" ca="1" si="3"/>
        <v>25.008333333333333</v>
      </c>
      <c r="IL93" s="37"/>
      <c r="IM93" s="37"/>
      <c r="IN93" s="37"/>
      <c r="IO93" s="37"/>
    </row>
    <row r="94" spans="2:249" x14ac:dyDescent="0.25">
      <c r="B94" s="52">
        <v>1088</v>
      </c>
      <c r="C94" s="54" t="s">
        <v>182</v>
      </c>
      <c r="D94" s="54" t="s">
        <v>183</v>
      </c>
      <c r="E94" s="55">
        <v>66100</v>
      </c>
      <c r="F94" s="56">
        <v>31667</v>
      </c>
      <c r="G94" s="57">
        <v>22743</v>
      </c>
      <c r="H94" s="108">
        <f t="shared" ca="1" si="2"/>
        <v>54.575000000000003</v>
      </c>
      <c r="I94" s="109">
        <f t="shared" ca="1" si="3"/>
        <v>30.144444444444446</v>
      </c>
      <c r="IL94" s="37"/>
      <c r="IM94" s="37"/>
      <c r="IN94" s="37"/>
      <c r="IO94" s="37"/>
    </row>
    <row r="95" spans="2:249" x14ac:dyDescent="0.25">
      <c r="B95" s="52">
        <v>1089</v>
      </c>
      <c r="C95" s="54" t="s">
        <v>184</v>
      </c>
      <c r="D95" s="54" t="s">
        <v>185</v>
      </c>
      <c r="E95" s="55">
        <v>97000</v>
      </c>
      <c r="F95" s="56">
        <v>34942</v>
      </c>
      <c r="G95" s="57">
        <v>26647</v>
      </c>
      <c r="H95" s="108">
        <f t="shared" ca="1" si="2"/>
        <v>43.888888888888886</v>
      </c>
      <c r="I95" s="109">
        <f t="shared" ca="1" si="3"/>
        <v>21.177777777777777</v>
      </c>
      <c r="IL95" s="37"/>
      <c r="IM95" s="37"/>
      <c r="IN95" s="37"/>
      <c r="IO95" s="37"/>
    </row>
    <row r="96" spans="2:249" x14ac:dyDescent="0.25">
      <c r="B96" s="52">
        <v>1019</v>
      </c>
      <c r="C96" s="54" t="s">
        <v>186</v>
      </c>
      <c r="D96" s="54" t="s">
        <v>187</v>
      </c>
      <c r="E96" s="55">
        <v>49200</v>
      </c>
      <c r="F96" s="56">
        <v>35686</v>
      </c>
      <c r="G96" s="57">
        <v>23987</v>
      </c>
      <c r="H96" s="108">
        <f t="shared" ca="1" si="2"/>
        <v>51.172222222222224</v>
      </c>
      <c r="I96" s="109">
        <f t="shared" ca="1" si="3"/>
        <v>19.141666666666666</v>
      </c>
      <c r="IL96" s="37"/>
      <c r="IM96" s="37"/>
      <c r="IN96" s="37"/>
      <c r="IO96" s="37"/>
    </row>
    <row r="97" spans="2:249" x14ac:dyDescent="0.25">
      <c r="B97" s="52">
        <v>1091</v>
      </c>
      <c r="C97" s="54" t="s">
        <v>188</v>
      </c>
      <c r="D97" s="54" t="s">
        <v>189</v>
      </c>
      <c r="E97" s="55">
        <v>43000</v>
      </c>
      <c r="F97" s="56">
        <v>36463</v>
      </c>
      <c r="G97" s="57">
        <v>25924</v>
      </c>
      <c r="H97" s="108">
        <f t="shared" ca="1" si="2"/>
        <v>45.866666666666667</v>
      </c>
      <c r="I97" s="109">
        <f t="shared" ca="1" si="3"/>
        <v>17.011111111111113</v>
      </c>
      <c r="IL97" s="37"/>
      <c r="IM97" s="37"/>
      <c r="IN97" s="37"/>
      <c r="IO97" s="37"/>
    </row>
    <row r="98" spans="2:249" x14ac:dyDescent="0.25">
      <c r="B98" s="52">
        <v>1024</v>
      </c>
      <c r="C98" s="58" t="s">
        <v>190</v>
      </c>
      <c r="D98" s="54" t="s">
        <v>191</v>
      </c>
      <c r="E98" s="55">
        <v>87800</v>
      </c>
      <c r="F98" s="56">
        <v>38715</v>
      </c>
      <c r="G98" s="57">
        <v>26322</v>
      </c>
      <c r="H98" s="108">
        <f t="shared" ca="1" si="2"/>
        <v>44.777777777777779</v>
      </c>
      <c r="I98" s="109">
        <f t="shared" ca="1" si="3"/>
        <v>10.847222222222221</v>
      </c>
      <c r="IL98" s="37"/>
      <c r="IM98" s="37"/>
      <c r="IN98" s="37"/>
      <c r="IO98" s="37"/>
    </row>
    <row r="99" spans="2:249" x14ac:dyDescent="0.25">
      <c r="B99" s="52">
        <v>1026</v>
      </c>
      <c r="C99" s="58" t="s">
        <v>192</v>
      </c>
      <c r="D99" s="54" t="s">
        <v>193</v>
      </c>
      <c r="E99" s="55">
        <v>86100</v>
      </c>
      <c r="F99" s="56">
        <v>34174</v>
      </c>
      <c r="G99" s="57">
        <v>19029</v>
      </c>
      <c r="H99" s="108">
        <f t="shared" ca="1" si="2"/>
        <v>64.74722222222222</v>
      </c>
      <c r="I99" s="109">
        <f t="shared" ca="1" si="3"/>
        <v>23.277777777777779</v>
      </c>
      <c r="IL99" s="37"/>
      <c r="IM99" s="37"/>
      <c r="IN99" s="37"/>
      <c r="IO99" s="37"/>
    </row>
    <row r="100" spans="2:249" x14ac:dyDescent="0.25">
      <c r="B100" s="52">
        <v>1094</v>
      </c>
      <c r="C100" s="54" t="s">
        <v>194</v>
      </c>
      <c r="D100" s="54" t="s">
        <v>133</v>
      </c>
      <c r="E100" s="55">
        <v>90400</v>
      </c>
      <c r="F100" s="56">
        <v>36771</v>
      </c>
      <c r="G100" s="57">
        <v>24979</v>
      </c>
      <c r="H100" s="108">
        <f t="shared" ca="1" si="2"/>
        <v>48.452777777777776</v>
      </c>
      <c r="I100" s="109">
        <f t="shared" ca="1" si="3"/>
        <v>16.172222222222221</v>
      </c>
      <c r="IL100" s="37"/>
      <c r="IM100" s="37"/>
      <c r="IN100" s="37"/>
      <c r="IO100" s="37"/>
    </row>
    <row r="101" spans="2:249" x14ac:dyDescent="0.25">
      <c r="B101" s="52">
        <v>1095</v>
      </c>
      <c r="C101" s="54" t="s">
        <v>195</v>
      </c>
      <c r="D101" s="54" t="s">
        <v>196</v>
      </c>
      <c r="E101" s="55">
        <v>38700</v>
      </c>
      <c r="F101" s="56">
        <v>35764</v>
      </c>
      <c r="G101" s="57">
        <v>25012</v>
      </c>
      <c r="H101" s="108">
        <f t="shared" ca="1" si="2"/>
        <v>48.363888888888887</v>
      </c>
      <c r="I101" s="109">
        <f t="shared" ca="1" si="3"/>
        <v>18.927777777777777</v>
      </c>
      <c r="IL101" s="37"/>
      <c r="IM101" s="37"/>
      <c r="IN101" s="37"/>
      <c r="IO101" s="37"/>
    </row>
    <row r="102" spans="2:249" x14ac:dyDescent="0.25">
      <c r="B102" s="52">
        <v>1247</v>
      </c>
      <c r="C102" s="53" t="s">
        <v>197</v>
      </c>
      <c r="D102" s="54" t="s">
        <v>198</v>
      </c>
      <c r="E102" s="55">
        <v>59600</v>
      </c>
      <c r="F102" s="56">
        <v>33208</v>
      </c>
      <c r="G102" s="57">
        <v>25609</v>
      </c>
      <c r="H102" s="108">
        <f t="shared" ca="1" si="2"/>
        <v>46.733333333333334</v>
      </c>
      <c r="I102" s="109">
        <f t="shared" ca="1" si="3"/>
        <v>25.925000000000001</v>
      </c>
      <c r="IL102" s="37"/>
      <c r="IM102" s="37"/>
      <c r="IN102" s="37"/>
      <c r="IO102" s="37"/>
    </row>
    <row r="103" spans="2:249" x14ac:dyDescent="0.25">
      <c r="B103" s="52">
        <v>1097</v>
      </c>
      <c r="C103" s="54" t="s">
        <v>90</v>
      </c>
      <c r="D103" s="54" t="s">
        <v>199</v>
      </c>
      <c r="E103" s="55">
        <v>79100</v>
      </c>
      <c r="F103" s="56">
        <v>37747</v>
      </c>
      <c r="G103" s="57">
        <v>22764</v>
      </c>
      <c r="H103" s="108">
        <f t="shared" ca="1" si="2"/>
        <v>54.516666666666666</v>
      </c>
      <c r="I103" s="109">
        <f t="shared" ca="1" si="3"/>
        <v>13.494444444444444</v>
      </c>
      <c r="IL103" s="37"/>
      <c r="IM103" s="37"/>
      <c r="IN103" s="37"/>
      <c r="IO103" s="37"/>
    </row>
    <row r="104" spans="2:249" x14ac:dyDescent="0.25">
      <c r="B104" s="52">
        <v>1098</v>
      </c>
      <c r="C104" s="54" t="s">
        <v>200</v>
      </c>
      <c r="D104" s="54" t="s">
        <v>112</v>
      </c>
      <c r="E104" s="55">
        <v>56900</v>
      </c>
      <c r="F104" s="56">
        <v>36966</v>
      </c>
      <c r="G104" s="57">
        <v>25099</v>
      </c>
      <c r="H104" s="108">
        <f t="shared" ca="1" si="2"/>
        <v>48.12777777777778</v>
      </c>
      <c r="I104" s="109">
        <f t="shared" ca="1" si="3"/>
        <v>15.633333333333333</v>
      </c>
      <c r="IL104" s="37"/>
      <c r="IM104" s="37"/>
      <c r="IN104" s="37"/>
      <c r="IO104" s="37"/>
    </row>
    <row r="105" spans="2:249" x14ac:dyDescent="0.25">
      <c r="B105" s="52">
        <v>1099</v>
      </c>
      <c r="C105" s="54" t="s">
        <v>201</v>
      </c>
      <c r="D105" s="54" t="s">
        <v>202</v>
      </c>
      <c r="E105" s="55">
        <v>46600</v>
      </c>
      <c r="F105" s="56">
        <v>32811</v>
      </c>
      <c r="G105" s="57">
        <v>23690</v>
      </c>
      <c r="H105" s="108">
        <f t="shared" ca="1" si="2"/>
        <v>51.986111111111114</v>
      </c>
      <c r="I105" s="109">
        <f t="shared" ca="1" si="3"/>
        <v>27.011111111111113</v>
      </c>
      <c r="IL105" s="37"/>
      <c r="IM105" s="37"/>
      <c r="IN105" s="37"/>
      <c r="IO105" s="37"/>
    </row>
    <row r="106" spans="2:249" x14ac:dyDescent="0.25">
      <c r="B106" s="52">
        <v>1100</v>
      </c>
      <c r="C106" s="54" t="s">
        <v>203</v>
      </c>
      <c r="D106" s="54" t="s">
        <v>204</v>
      </c>
      <c r="E106" s="55">
        <v>81000</v>
      </c>
      <c r="F106" s="56">
        <v>31944</v>
      </c>
      <c r="G106" s="57">
        <v>25228</v>
      </c>
      <c r="H106" s="108">
        <f t="shared" ca="1" si="2"/>
        <v>47.774999999999999</v>
      </c>
      <c r="I106" s="109">
        <f t="shared" ca="1" si="3"/>
        <v>29.383333333333333</v>
      </c>
      <c r="IL106" s="37"/>
      <c r="IM106" s="37"/>
      <c r="IN106" s="37"/>
      <c r="IO106" s="37"/>
    </row>
    <row r="107" spans="2:249" x14ac:dyDescent="0.25">
      <c r="B107" s="52">
        <v>1143</v>
      </c>
      <c r="C107" s="54" t="s">
        <v>205</v>
      </c>
      <c r="D107" s="53" t="s">
        <v>206</v>
      </c>
      <c r="E107" s="55">
        <v>45100</v>
      </c>
      <c r="F107" s="56">
        <v>32948</v>
      </c>
      <c r="G107" s="57">
        <v>25342</v>
      </c>
      <c r="H107" s="108">
        <f t="shared" ca="1" si="2"/>
        <v>47.458333333333336</v>
      </c>
      <c r="I107" s="109">
        <f t="shared" ca="1" si="3"/>
        <v>26.633333333333333</v>
      </c>
      <c r="IL107" s="37"/>
      <c r="IM107" s="37"/>
      <c r="IN107" s="37"/>
      <c r="IO107" s="37"/>
    </row>
    <row r="108" spans="2:249" x14ac:dyDescent="0.25">
      <c r="B108" s="52">
        <v>1102</v>
      </c>
      <c r="C108" s="54" t="s">
        <v>207</v>
      </c>
      <c r="D108" s="54" t="s">
        <v>74</v>
      </c>
      <c r="E108" s="55">
        <v>75100</v>
      </c>
      <c r="F108" s="56">
        <v>32774</v>
      </c>
      <c r="G108" s="57">
        <v>23632</v>
      </c>
      <c r="H108" s="108">
        <f t="shared" ca="1" si="2"/>
        <v>52.144444444444446</v>
      </c>
      <c r="I108" s="109">
        <f t="shared" ca="1" si="3"/>
        <v>27.113888888888887</v>
      </c>
      <c r="IL108" s="37"/>
      <c r="IM108" s="37"/>
      <c r="IN108" s="37"/>
      <c r="IO108" s="37"/>
    </row>
    <row r="109" spans="2:249" x14ac:dyDescent="0.25">
      <c r="B109" s="52">
        <v>1171</v>
      </c>
      <c r="C109" s="53" t="s">
        <v>208</v>
      </c>
      <c r="D109" s="53" t="s">
        <v>209</v>
      </c>
      <c r="E109" s="55">
        <v>75500</v>
      </c>
      <c r="F109" s="56">
        <v>37023</v>
      </c>
      <c r="G109" s="57">
        <v>26114</v>
      </c>
      <c r="H109" s="108">
        <f t="shared" ca="1" si="2"/>
        <v>45.344444444444441</v>
      </c>
      <c r="I109" s="109">
        <f t="shared" ca="1" si="3"/>
        <v>15.477777777777778</v>
      </c>
      <c r="IL109" s="37"/>
      <c r="IM109" s="37"/>
      <c r="IN109" s="37"/>
      <c r="IO109" s="37"/>
    </row>
    <row r="110" spans="2:249" x14ac:dyDescent="0.25">
      <c r="B110" s="52">
        <v>1086</v>
      </c>
      <c r="C110" s="54" t="s">
        <v>210</v>
      </c>
      <c r="D110" s="54" t="s">
        <v>211</v>
      </c>
      <c r="E110" s="55">
        <v>70600</v>
      </c>
      <c r="F110" s="56">
        <v>24415</v>
      </c>
      <c r="G110" s="57">
        <v>17100</v>
      </c>
      <c r="H110" s="108">
        <f t="shared" ca="1" si="2"/>
        <v>70.025000000000006</v>
      </c>
      <c r="I110" s="109">
        <f t="shared" ca="1" si="3"/>
        <v>50</v>
      </c>
      <c r="IL110" s="37"/>
      <c r="IM110" s="37"/>
      <c r="IN110" s="37"/>
      <c r="IO110" s="37"/>
    </row>
    <row r="111" spans="2:249" x14ac:dyDescent="0.25">
      <c r="B111" s="52">
        <v>1105</v>
      </c>
      <c r="C111" s="54" t="s">
        <v>212</v>
      </c>
      <c r="D111" s="54" t="s">
        <v>213</v>
      </c>
      <c r="E111" s="55">
        <v>68700</v>
      </c>
      <c r="F111" s="56">
        <v>32935</v>
      </c>
      <c r="G111" s="57">
        <v>22182</v>
      </c>
      <c r="H111" s="108">
        <f t="shared" ca="1" si="2"/>
        <v>56.113888888888887</v>
      </c>
      <c r="I111" s="109">
        <f t="shared" ca="1" si="3"/>
        <v>26.669444444444444</v>
      </c>
      <c r="IL111" s="37"/>
      <c r="IM111" s="37"/>
      <c r="IN111" s="37"/>
      <c r="IO111" s="37"/>
    </row>
    <row r="112" spans="2:249" x14ac:dyDescent="0.25">
      <c r="B112" s="52">
        <v>1106</v>
      </c>
      <c r="C112" s="54" t="s">
        <v>47</v>
      </c>
      <c r="D112" s="54" t="s">
        <v>127</v>
      </c>
      <c r="E112" s="55">
        <v>48300</v>
      </c>
      <c r="F112" s="56">
        <v>34079</v>
      </c>
      <c r="G112" s="57">
        <v>26463</v>
      </c>
      <c r="H112" s="108">
        <f t="shared" ca="1" si="2"/>
        <v>44.391666666666666</v>
      </c>
      <c r="I112" s="109">
        <f t="shared" ca="1" si="3"/>
        <v>23.538888888888888</v>
      </c>
      <c r="IL112" s="37"/>
      <c r="IM112" s="37"/>
      <c r="IN112" s="37"/>
      <c r="IO112" s="37"/>
    </row>
    <row r="113" spans="2:249" x14ac:dyDescent="0.25">
      <c r="B113" s="52">
        <v>1041</v>
      </c>
      <c r="C113" s="58" t="s">
        <v>214</v>
      </c>
      <c r="D113" s="54" t="s">
        <v>215</v>
      </c>
      <c r="E113" s="55">
        <v>84300</v>
      </c>
      <c r="F113" s="56">
        <v>34690</v>
      </c>
      <c r="G113" s="57">
        <v>27630</v>
      </c>
      <c r="H113" s="108">
        <f t="shared" ca="1" si="2"/>
        <v>41.194444444444443</v>
      </c>
      <c r="I113" s="109">
        <f t="shared" ca="1" si="3"/>
        <v>21.866666666666667</v>
      </c>
      <c r="IL113" s="37"/>
      <c r="IM113" s="37"/>
      <c r="IN113" s="37"/>
      <c r="IO113" s="37"/>
    </row>
    <row r="114" spans="2:249" x14ac:dyDescent="0.25">
      <c r="B114" s="52">
        <v>1108</v>
      </c>
      <c r="C114" s="54" t="s">
        <v>138</v>
      </c>
      <c r="D114" s="54" t="s">
        <v>216</v>
      </c>
      <c r="E114" s="55">
        <v>37600</v>
      </c>
      <c r="F114" s="56">
        <v>38332</v>
      </c>
      <c r="G114" s="57">
        <v>23416</v>
      </c>
      <c r="H114" s="108">
        <f t="shared" ca="1" si="2"/>
        <v>52.736111111111114</v>
      </c>
      <c r="I114" s="109">
        <f t="shared" ca="1" si="3"/>
        <v>11.897222222222222</v>
      </c>
      <c r="IL114" s="37"/>
      <c r="IM114" s="37"/>
      <c r="IN114" s="37"/>
      <c r="IO114" s="37"/>
    </row>
    <row r="115" spans="2:249" x14ac:dyDescent="0.25">
      <c r="B115" s="52">
        <v>1109</v>
      </c>
      <c r="C115" s="54" t="s">
        <v>217</v>
      </c>
      <c r="D115" s="54" t="s">
        <v>218</v>
      </c>
      <c r="E115" s="55">
        <v>50800</v>
      </c>
      <c r="F115" s="56">
        <v>30050</v>
      </c>
      <c r="G115" s="57">
        <v>21328</v>
      </c>
      <c r="H115" s="108">
        <f t="shared" ca="1" si="2"/>
        <v>58.447222222222223</v>
      </c>
      <c r="I115" s="109">
        <f t="shared" ca="1" si="3"/>
        <v>34.569444444444443</v>
      </c>
      <c r="IL115" s="37"/>
      <c r="IM115" s="37"/>
      <c r="IN115" s="37"/>
      <c r="IO115" s="37"/>
    </row>
    <row r="116" spans="2:249" x14ac:dyDescent="0.25">
      <c r="B116" s="52">
        <v>1110</v>
      </c>
      <c r="C116" s="54" t="s">
        <v>180</v>
      </c>
      <c r="D116" s="54" t="s">
        <v>219</v>
      </c>
      <c r="E116" s="55">
        <v>80000</v>
      </c>
      <c r="F116" s="56">
        <v>38146</v>
      </c>
      <c r="G116" s="57">
        <v>25390</v>
      </c>
      <c r="H116" s="108">
        <f t="shared" ca="1" si="2"/>
        <v>47.327777777777776</v>
      </c>
      <c r="I116" s="109">
        <f t="shared" ca="1" si="3"/>
        <v>12.405555555555555</v>
      </c>
      <c r="IL116" s="37"/>
      <c r="IM116" s="37"/>
      <c r="IN116" s="37"/>
      <c r="IO116" s="37"/>
    </row>
    <row r="117" spans="2:249" x14ac:dyDescent="0.25">
      <c r="B117" s="52">
        <v>1016</v>
      </c>
      <c r="C117" s="58" t="s">
        <v>220</v>
      </c>
      <c r="D117" s="54" t="s">
        <v>221</v>
      </c>
      <c r="E117" s="55">
        <v>98800</v>
      </c>
      <c r="F117" s="56">
        <v>34827</v>
      </c>
      <c r="G117" s="57">
        <v>27054</v>
      </c>
      <c r="H117" s="108">
        <f t="shared" ca="1" si="2"/>
        <v>42.774999999999999</v>
      </c>
      <c r="I117" s="109">
        <f t="shared" ca="1" si="3"/>
        <v>21.488888888888887</v>
      </c>
      <c r="IL117" s="37"/>
      <c r="IM117" s="37"/>
      <c r="IN117" s="37"/>
      <c r="IO117" s="37"/>
    </row>
    <row r="118" spans="2:249" x14ac:dyDescent="0.25">
      <c r="B118" s="52">
        <v>1112</v>
      </c>
      <c r="C118" s="54" t="s">
        <v>222</v>
      </c>
      <c r="D118" s="53" t="s">
        <v>223</v>
      </c>
      <c r="E118" s="55">
        <v>65700</v>
      </c>
      <c r="F118" s="56">
        <v>34302</v>
      </c>
      <c r="G118" s="57">
        <v>24899</v>
      </c>
      <c r="H118" s="108">
        <f t="shared" ca="1" si="2"/>
        <v>48.672222222222224</v>
      </c>
      <c r="I118" s="109">
        <f t="shared" ca="1" si="3"/>
        <v>22.930555555555557</v>
      </c>
      <c r="IL118" s="37"/>
      <c r="IM118" s="37"/>
      <c r="IN118" s="37"/>
      <c r="IO118" s="37"/>
    </row>
    <row r="119" spans="2:249" x14ac:dyDescent="0.25">
      <c r="B119" s="52">
        <v>1113</v>
      </c>
      <c r="C119" s="54" t="s">
        <v>24</v>
      </c>
      <c r="D119" s="53" t="s">
        <v>224</v>
      </c>
      <c r="E119" s="55">
        <v>69100</v>
      </c>
      <c r="F119" s="56">
        <v>39351</v>
      </c>
      <c r="G119" s="57">
        <v>24820</v>
      </c>
      <c r="H119" s="108">
        <f t="shared" ca="1" si="2"/>
        <v>48.888888888888886</v>
      </c>
      <c r="I119" s="109">
        <f t="shared" ca="1" si="3"/>
        <v>9.1055555555555561</v>
      </c>
      <c r="IL119" s="37"/>
      <c r="IM119" s="37"/>
      <c r="IN119" s="37"/>
      <c r="IO119" s="37"/>
    </row>
    <row r="120" spans="2:249" x14ac:dyDescent="0.25">
      <c r="B120" s="52">
        <v>1114</v>
      </c>
      <c r="C120" s="54" t="s">
        <v>225</v>
      </c>
      <c r="D120" s="53" t="s">
        <v>224</v>
      </c>
      <c r="E120" s="55">
        <v>88900</v>
      </c>
      <c r="F120" s="56">
        <v>37929</v>
      </c>
      <c r="G120" s="57">
        <v>25786</v>
      </c>
      <c r="H120" s="108">
        <f t="shared" ca="1" si="2"/>
        <v>46.244444444444447</v>
      </c>
      <c r="I120" s="109">
        <f t="shared" ca="1" si="3"/>
        <v>13</v>
      </c>
      <c r="IL120" s="37"/>
      <c r="IM120" s="37"/>
      <c r="IN120" s="37"/>
      <c r="IO120" s="37"/>
    </row>
    <row r="121" spans="2:249" x14ac:dyDescent="0.25">
      <c r="B121" s="52">
        <v>1148</v>
      </c>
      <c r="C121" s="54" t="s">
        <v>226</v>
      </c>
      <c r="D121" s="53" t="s">
        <v>227</v>
      </c>
      <c r="E121" s="55">
        <v>41800</v>
      </c>
      <c r="F121" s="56">
        <v>38381</v>
      </c>
      <c r="G121" s="57">
        <v>26608</v>
      </c>
      <c r="H121" s="108">
        <f t="shared" ca="1" si="2"/>
        <v>43.99722222222222</v>
      </c>
      <c r="I121" s="109">
        <f t="shared" ca="1" si="3"/>
        <v>11.763888888888889</v>
      </c>
      <c r="IL121" s="37"/>
      <c r="IM121" s="37"/>
      <c r="IN121" s="37"/>
      <c r="IO121" s="37"/>
    </row>
    <row r="122" spans="2:249" x14ac:dyDescent="0.25">
      <c r="B122" s="52">
        <v>1116</v>
      </c>
      <c r="C122" s="54" t="s">
        <v>228</v>
      </c>
      <c r="D122" s="53" t="s">
        <v>229</v>
      </c>
      <c r="E122" s="55">
        <v>49100</v>
      </c>
      <c r="F122" s="56">
        <v>27930</v>
      </c>
      <c r="G122" s="57">
        <v>16191</v>
      </c>
      <c r="H122" s="108">
        <f t="shared" ca="1" si="2"/>
        <v>72.513888888888886</v>
      </c>
      <c r="I122" s="109">
        <f t="shared" ca="1" si="3"/>
        <v>40.375</v>
      </c>
      <c r="IL122" s="37"/>
      <c r="IM122" s="37"/>
      <c r="IN122" s="37"/>
      <c r="IO122" s="37"/>
    </row>
    <row r="123" spans="2:249" x14ac:dyDescent="0.25">
      <c r="B123" s="52">
        <v>1117</v>
      </c>
      <c r="C123" s="54" t="s">
        <v>30</v>
      </c>
      <c r="D123" s="53" t="s">
        <v>230</v>
      </c>
      <c r="E123" s="55">
        <v>54100</v>
      </c>
      <c r="F123" s="56">
        <v>31018</v>
      </c>
      <c r="G123" s="57">
        <v>23215</v>
      </c>
      <c r="H123" s="108">
        <f t="shared" ca="1" si="2"/>
        <v>53.280555555555559</v>
      </c>
      <c r="I123" s="109">
        <f t="shared" ca="1" si="3"/>
        <v>31.922222222222221</v>
      </c>
      <c r="IL123" s="37"/>
      <c r="IM123" s="37"/>
      <c r="IN123" s="37"/>
      <c r="IO123" s="37"/>
    </row>
    <row r="124" spans="2:249" x14ac:dyDescent="0.25">
      <c r="B124" s="52">
        <v>1118</v>
      </c>
      <c r="C124" s="54" t="s">
        <v>111</v>
      </c>
      <c r="D124" s="53" t="s">
        <v>231</v>
      </c>
      <c r="E124" s="55">
        <v>76600</v>
      </c>
      <c r="F124" s="56">
        <v>39084</v>
      </c>
      <c r="G124" s="57">
        <v>29352</v>
      </c>
      <c r="H124" s="108">
        <f t="shared" ca="1" si="2"/>
        <v>36.480555555555554</v>
      </c>
      <c r="I124" s="109">
        <f t="shared" ca="1" si="3"/>
        <v>9.8388888888888886</v>
      </c>
      <c r="IL124" s="37"/>
      <c r="IM124" s="37"/>
      <c r="IN124" s="37"/>
      <c r="IO124" s="37"/>
    </row>
    <row r="125" spans="2:249" x14ac:dyDescent="0.25">
      <c r="B125" s="52">
        <v>1119</v>
      </c>
      <c r="C125" s="54" t="s">
        <v>232</v>
      </c>
      <c r="D125" s="53" t="s">
        <v>144</v>
      </c>
      <c r="E125" s="55">
        <v>36100</v>
      </c>
      <c r="F125" s="56">
        <v>31104</v>
      </c>
      <c r="G125" s="57">
        <v>24010</v>
      </c>
      <c r="H125" s="108">
        <f t="shared" ca="1" si="2"/>
        <v>51.108333333333334</v>
      </c>
      <c r="I125" s="109">
        <f t="shared" ca="1" si="3"/>
        <v>31.68888888888889</v>
      </c>
      <c r="IL125" s="37"/>
      <c r="IM125" s="37"/>
      <c r="IN125" s="37"/>
      <c r="IO125" s="37"/>
    </row>
    <row r="126" spans="2:249" x14ac:dyDescent="0.25">
      <c r="B126" s="52">
        <v>1120</v>
      </c>
      <c r="C126" s="54" t="s">
        <v>32</v>
      </c>
      <c r="D126" s="53" t="s">
        <v>233</v>
      </c>
      <c r="E126" s="55">
        <v>40800</v>
      </c>
      <c r="F126" s="56">
        <v>31728</v>
      </c>
      <c r="G126" s="57">
        <v>24051</v>
      </c>
      <c r="H126" s="108">
        <f t="shared" ca="1" si="2"/>
        <v>50.99722222222222</v>
      </c>
      <c r="I126" s="109">
        <f t="shared" ca="1" si="3"/>
        <v>29.977777777777778</v>
      </c>
      <c r="IL126" s="37"/>
      <c r="IM126" s="37"/>
      <c r="IN126" s="37"/>
      <c r="IO126" s="37"/>
    </row>
    <row r="127" spans="2:249" x14ac:dyDescent="0.25">
      <c r="B127" s="52">
        <v>1121</v>
      </c>
      <c r="C127" s="54" t="s">
        <v>234</v>
      </c>
      <c r="D127" s="53" t="s">
        <v>235</v>
      </c>
      <c r="E127" s="55">
        <v>82900</v>
      </c>
      <c r="F127" s="56">
        <v>31895</v>
      </c>
      <c r="G127" s="57">
        <v>24118</v>
      </c>
      <c r="H127" s="108">
        <f t="shared" ca="1" si="2"/>
        <v>50.81388888888889</v>
      </c>
      <c r="I127" s="109">
        <f t="shared" ca="1" si="3"/>
        <v>29.516666666666666</v>
      </c>
      <c r="IL127" s="37"/>
      <c r="IM127" s="37"/>
      <c r="IN127" s="37"/>
      <c r="IO127" s="37"/>
    </row>
    <row r="128" spans="2:249" x14ac:dyDescent="0.25">
      <c r="B128" s="52">
        <v>1122</v>
      </c>
      <c r="C128" s="54" t="s">
        <v>236</v>
      </c>
      <c r="D128" s="53" t="s">
        <v>237</v>
      </c>
      <c r="E128" s="55">
        <v>87600</v>
      </c>
      <c r="F128" s="56">
        <v>33096</v>
      </c>
      <c r="G128" s="57">
        <v>24211</v>
      </c>
      <c r="H128" s="108">
        <f t="shared" ca="1" si="2"/>
        <v>50.555555555555557</v>
      </c>
      <c r="I128" s="109">
        <f t="shared" ca="1" si="3"/>
        <v>26.230555555555554</v>
      </c>
      <c r="IL128" s="37"/>
      <c r="IM128" s="37"/>
      <c r="IN128" s="37"/>
      <c r="IO128" s="37"/>
    </row>
    <row r="129" spans="2:249" x14ac:dyDescent="0.25">
      <c r="B129" s="52">
        <v>1123</v>
      </c>
      <c r="C129" s="54" t="s">
        <v>238</v>
      </c>
      <c r="D129" s="53" t="s">
        <v>239</v>
      </c>
      <c r="E129" s="55">
        <v>44800</v>
      </c>
      <c r="F129" s="56">
        <v>31806</v>
      </c>
      <c r="G129" s="57">
        <v>23010</v>
      </c>
      <c r="H129" s="108">
        <f t="shared" ca="1" si="2"/>
        <v>53.844444444444441</v>
      </c>
      <c r="I129" s="109">
        <f t="shared" ca="1" si="3"/>
        <v>29.763888888888889</v>
      </c>
      <c r="IL129" s="37"/>
      <c r="IM129" s="37"/>
      <c r="IN129" s="37"/>
      <c r="IO129" s="37"/>
    </row>
    <row r="130" spans="2:249" x14ac:dyDescent="0.25">
      <c r="B130" s="52">
        <v>1124</v>
      </c>
      <c r="C130" s="54" t="s">
        <v>240</v>
      </c>
      <c r="D130" s="53" t="s">
        <v>241</v>
      </c>
      <c r="E130" s="55">
        <v>45500</v>
      </c>
      <c r="F130" s="56">
        <v>33657</v>
      </c>
      <c r="G130" s="57">
        <v>23922</v>
      </c>
      <c r="H130" s="108">
        <f t="shared" ca="1" si="2"/>
        <v>51.347222222222221</v>
      </c>
      <c r="I130" s="109">
        <f t="shared" ca="1" si="3"/>
        <v>24.697222222222223</v>
      </c>
      <c r="IL130" s="37"/>
      <c r="IM130" s="37"/>
      <c r="IN130" s="37"/>
      <c r="IO130" s="37"/>
    </row>
    <row r="131" spans="2:249" x14ac:dyDescent="0.25">
      <c r="B131" s="52">
        <v>1125</v>
      </c>
      <c r="C131" s="54" t="s">
        <v>242</v>
      </c>
      <c r="D131" s="53" t="s">
        <v>243</v>
      </c>
      <c r="E131" s="55">
        <v>51500</v>
      </c>
      <c r="F131" s="56">
        <v>32908</v>
      </c>
      <c r="G131" s="57">
        <v>25024</v>
      </c>
      <c r="H131" s="108">
        <f t="shared" ca="1" si="2"/>
        <v>48.330555555555556</v>
      </c>
      <c r="I131" s="109">
        <f t="shared" ca="1" si="3"/>
        <v>26.75</v>
      </c>
      <c r="IL131" s="37"/>
      <c r="IM131" s="37"/>
      <c r="IN131" s="37"/>
      <c r="IO131" s="37"/>
    </row>
    <row r="132" spans="2:249" x14ac:dyDescent="0.25">
      <c r="B132" s="52">
        <v>1126</v>
      </c>
      <c r="C132" s="54" t="s">
        <v>117</v>
      </c>
      <c r="D132" s="53" t="s">
        <v>243</v>
      </c>
      <c r="E132" s="55">
        <v>39400</v>
      </c>
      <c r="F132" s="56">
        <v>38738</v>
      </c>
      <c r="G132" s="57">
        <v>24708</v>
      </c>
      <c r="H132" s="108">
        <f t="shared" ca="1" si="2"/>
        <v>49.194444444444443</v>
      </c>
      <c r="I132" s="109">
        <f t="shared" ca="1" si="3"/>
        <v>10.786111111111111</v>
      </c>
      <c r="IL132" s="37"/>
      <c r="IM132" s="37"/>
      <c r="IN132" s="37"/>
      <c r="IO132" s="37"/>
    </row>
    <row r="133" spans="2:249" x14ac:dyDescent="0.25">
      <c r="B133" s="52">
        <v>1045</v>
      </c>
      <c r="C133" s="58" t="s">
        <v>63</v>
      </c>
      <c r="D133" s="54" t="s">
        <v>244</v>
      </c>
      <c r="E133" s="55">
        <v>82800</v>
      </c>
      <c r="F133" s="56">
        <v>30380</v>
      </c>
      <c r="G133" s="57">
        <v>18537</v>
      </c>
      <c r="H133" s="108">
        <f t="shared" ca="1" si="2"/>
        <v>66.091666666666669</v>
      </c>
      <c r="I133" s="109">
        <f t="shared" ca="1" si="3"/>
        <v>33.663888888888891</v>
      </c>
      <c r="IL133" s="37"/>
      <c r="IM133" s="37"/>
      <c r="IN133" s="37"/>
      <c r="IO133" s="37"/>
    </row>
    <row r="134" spans="2:249" x14ac:dyDescent="0.25">
      <c r="B134" s="52">
        <v>1128</v>
      </c>
      <c r="C134" s="54" t="s">
        <v>245</v>
      </c>
      <c r="D134" s="53" t="s">
        <v>246</v>
      </c>
      <c r="E134" s="55">
        <v>51200</v>
      </c>
      <c r="F134" s="56">
        <v>36549</v>
      </c>
      <c r="G134" s="57">
        <v>24083</v>
      </c>
      <c r="H134" s="108">
        <f t="shared" ca="1" si="2"/>
        <v>50.908333333333331</v>
      </c>
      <c r="I134" s="109">
        <f t="shared" ca="1" si="3"/>
        <v>16.777777777777779</v>
      </c>
      <c r="IL134" s="37"/>
      <c r="IM134" s="37"/>
      <c r="IN134" s="37"/>
      <c r="IO134" s="37"/>
    </row>
    <row r="135" spans="2:249" x14ac:dyDescent="0.25">
      <c r="B135" s="52">
        <v>1129</v>
      </c>
      <c r="C135" s="54" t="s">
        <v>30</v>
      </c>
      <c r="D135" s="53" t="s">
        <v>247</v>
      </c>
      <c r="E135" s="55">
        <v>77500</v>
      </c>
      <c r="F135" s="56">
        <v>33378</v>
      </c>
      <c r="G135" s="57">
        <v>25150</v>
      </c>
      <c r="H135" s="108">
        <f t="shared" ca="1" si="2"/>
        <v>47.988888888888887</v>
      </c>
      <c r="I135" s="109">
        <f t="shared" ca="1" si="3"/>
        <v>25.455555555555556</v>
      </c>
      <c r="IL135" s="37"/>
      <c r="IM135" s="37"/>
      <c r="IN135" s="37"/>
      <c r="IO135" s="37"/>
    </row>
    <row r="136" spans="2:249" x14ac:dyDescent="0.25">
      <c r="B136" s="52">
        <v>1130</v>
      </c>
      <c r="C136" s="54" t="s">
        <v>248</v>
      </c>
      <c r="D136" s="53" t="s">
        <v>249</v>
      </c>
      <c r="E136" s="55">
        <v>82300</v>
      </c>
      <c r="F136" s="56">
        <v>35664</v>
      </c>
      <c r="G136" s="57">
        <v>24823</v>
      </c>
      <c r="H136" s="108">
        <f t="shared" ref="H136:H199" ca="1" si="4">YEARFRAC(G136,TODAY(),0)</f>
        <v>48.880555555555553</v>
      </c>
      <c r="I136" s="109">
        <f t="shared" ref="I136:I199" ca="1" si="5">YEARFRAC(F136,TODAY(),0)</f>
        <v>19.2</v>
      </c>
      <c r="IL136" s="37"/>
      <c r="IM136" s="37"/>
      <c r="IN136" s="37"/>
      <c r="IO136" s="37"/>
    </row>
    <row r="137" spans="2:249" x14ac:dyDescent="0.25">
      <c r="B137" s="52">
        <v>1131</v>
      </c>
      <c r="C137" s="54" t="s">
        <v>250</v>
      </c>
      <c r="D137" s="53" t="s">
        <v>251</v>
      </c>
      <c r="E137" s="55">
        <v>57600</v>
      </c>
      <c r="F137" s="56">
        <v>31178</v>
      </c>
      <c r="G137" s="57">
        <v>23926</v>
      </c>
      <c r="H137" s="108">
        <f t="shared" ca="1" si="4"/>
        <v>51.336111111111109</v>
      </c>
      <c r="I137" s="109">
        <f t="shared" ca="1" si="5"/>
        <v>31.480555555555554</v>
      </c>
      <c r="IL137" s="37"/>
      <c r="IM137" s="37"/>
      <c r="IN137" s="37"/>
      <c r="IO137" s="37"/>
    </row>
    <row r="138" spans="2:249" x14ac:dyDescent="0.25">
      <c r="B138" s="52">
        <v>1208</v>
      </c>
      <c r="C138" s="53" t="s">
        <v>252</v>
      </c>
      <c r="D138" s="58" t="s">
        <v>253</v>
      </c>
      <c r="E138" s="55">
        <v>55200</v>
      </c>
      <c r="F138" s="56">
        <v>37199</v>
      </c>
      <c r="G138" s="57">
        <v>24900</v>
      </c>
      <c r="H138" s="108">
        <f t="shared" ca="1" si="4"/>
        <v>48.669444444444444</v>
      </c>
      <c r="I138" s="109">
        <f t="shared" ca="1" si="5"/>
        <v>15</v>
      </c>
      <c r="IL138" s="37"/>
      <c r="IM138" s="37"/>
      <c r="IN138" s="37"/>
      <c r="IO138" s="37"/>
    </row>
    <row r="139" spans="2:249" x14ac:dyDescent="0.25">
      <c r="B139" s="52">
        <v>1133</v>
      </c>
      <c r="C139" s="54" t="s">
        <v>254</v>
      </c>
      <c r="D139" s="53" t="s">
        <v>255</v>
      </c>
      <c r="E139" s="55">
        <v>38400</v>
      </c>
      <c r="F139" s="56">
        <v>36016</v>
      </c>
      <c r="G139" s="57">
        <v>26404</v>
      </c>
      <c r="H139" s="108">
        <f t="shared" ca="1" si="4"/>
        <v>44.552777777777777</v>
      </c>
      <c r="I139" s="109">
        <f t="shared" ca="1" si="5"/>
        <v>18.236111111111111</v>
      </c>
      <c r="IL139" s="37"/>
      <c r="IM139" s="37"/>
      <c r="IN139" s="37"/>
      <c r="IO139" s="37"/>
    </row>
    <row r="140" spans="2:249" x14ac:dyDescent="0.25">
      <c r="B140" s="52">
        <v>1134</v>
      </c>
      <c r="C140" s="54" t="s">
        <v>47</v>
      </c>
      <c r="D140" s="53" t="s">
        <v>256</v>
      </c>
      <c r="E140" s="55">
        <v>45100</v>
      </c>
      <c r="F140" s="56">
        <v>32257</v>
      </c>
      <c r="G140" s="57">
        <v>24653</v>
      </c>
      <c r="H140" s="108">
        <f t="shared" ca="1" si="4"/>
        <v>49.344444444444441</v>
      </c>
      <c r="I140" s="109">
        <f t="shared" ca="1" si="5"/>
        <v>28.527777777777779</v>
      </c>
      <c r="IL140" s="37"/>
      <c r="IM140" s="37"/>
      <c r="IN140" s="37"/>
      <c r="IO140" s="37"/>
    </row>
    <row r="141" spans="2:249" x14ac:dyDescent="0.25">
      <c r="B141" s="52">
        <v>1135</v>
      </c>
      <c r="C141" s="54" t="s">
        <v>257</v>
      </c>
      <c r="D141" s="53" t="s">
        <v>258</v>
      </c>
      <c r="E141" s="55">
        <v>76800</v>
      </c>
      <c r="F141" s="56">
        <v>37635</v>
      </c>
      <c r="G141" s="57">
        <v>25006</v>
      </c>
      <c r="H141" s="108">
        <f t="shared" ca="1" si="4"/>
        <v>48.380555555555553</v>
      </c>
      <c r="I141" s="109">
        <f t="shared" ca="1" si="5"/>
        <v>13.805555555555555</v>
      </c>
      <c r="IL141" s="37"/>
      <c r="IM141" s="37"/>
      <c r="IN141" s="37"/>
      <c r="IO141" s="37"/>
    </row>
    <row r="142" spans="2:249" x14ac:dyDescent="0.25">
      <c r="B142" s="52">
        <v>1136</v>
      </c>
      <c r="C142" s="54" t="s">
        <v>245</v>
      </c>
      <c r="D142" s="53" t="s">
        <v>259</v>
      </c>
      <c r="E142" s="55">
        <v>69700</v>
      </c>
      <c r="F142" s="56">
        <v>31559</v>
      </c>
      <c r="G142" s="57">
        <v>24568</v>
      </c>
      <c r="H142" s="108">
        <f t="shared" ca="1" si="4"/>
        <v>49.577777777777776</v>
      </c>
      <c r="I142" s="109">
        <f t="shared" ca="1" si="5"/>
        <v>30.43611111111111</v>
      </c>
      <c r="IL142" s="37"/>
      <c r="IM142" s="37"/>
      <c r="IN142" s="37"/>
      <c r="IO142" s="37"/>
    </row>
    <row r="143" spans="2:249" x14ac:dyDescent="0.25">
      <c r="B143" s="52">
        <v>1137</v>
      </c>
      <c r="C143" s="54" t="s">
        <v>260</v>
      </c>
      <c r="D143" s="53" t="s">
        <v>261</v>
      </c>
      <c r="E143" s="55">
        <v>57600</v>
      </c>
      <c r="F143" s="56">
        <v>38112</v>
      </c>
      <c r="G143" s="57">
        <v>26572</v>
      </c>
      <c r="H143" s="108">
        <f t="shared" ca="1" si="4"/>
        <v>44.094444444444441</v>
      </c>
      <c r="I143" s="109">
        <f t="shared" ca="1" si="5"/>
        <v>12.497222222222222</v>
      </c>
      <c r="IL143" s="37"/>
      <c r="IM143" s="37"/>
      <c r="IN143" s="37"/>
      <c r="IO143" s="37"/>
    </row>
    <row r="144" spans="2:249" x14ac:dyDescent="0.25">
      <c r="B144" s="52">
        <v>1115</v>
      </c>
      <c r="C144" s="54" t="s">
        <v>262</v>
      </c>
      <c r="D144" s="53" t="s">
        <v>263</v>
      </c>
      <c r="E144" s="55">
        <v>64200</v>
      </c>
      <c r="F144" s="56">
        <v>35651</v>
      </c>
      <c r="G144" s="57">
        <v>24253</v>
      </c>
      <c r="H144" s="108">
        <f t="shared" ca="1" si="4"/>
        <v>50.43888888888889</v>
      </c>
      <c r="I144" s="109">
        <f t="shared" ca="1" si="5"/>
        <v>19.236111111111111</v>
      </c>
      <c r="IL144" s="37"/>
      <c r="IM144" s="37"/>
      <c r="IN144" s="37"/>
      <c r="IO144" s="37"/>
    </row>
    <row r="145" spans="2:249" x14ac:dyDescent="0.25">
      <c r="B145" s="52">
        <v>1139</v>
      </c>
      <c r="C145" s="54" t="s">
        <v>47</v>
      </c>
      <c r="D145" s="53" t="s">
        <v>264</v>
      </c>
      <c r="E145" s="55">
        <v>92100</v>
      </c>
      <c r="F145" s="56">
        <v>34256</v>
      </c>
      <c r="G145" s="57">
        <v>26428</v>
      </c>
      <c r="H145" s="108">
        <f t="shared" ca="1" si="4"/>
        <v>44.486111111111114</v>
      </c>
      <c r="I145" s="109">
        <f t="shared" ca="1" si="5"/>
        <v>23.055555555555557</v>
      </c>
      <c r="IL145" s="37"/>
      <c r="IM145" s="37"/>
      <c r="IN145" s="37"/>
      <c r="IO145" s="37"/>
    </row>
    <row r="146" spans="2:249" x14ac:dyDescent="0.25">
      <c r="B146" s="52">
        <v>1140</v>
      </c>
      <c r="C146" s="54" t="s">
        <v>265</v>
      </c>
      <c r="D146" s="53" t="s">
        <v>266</v>
      </c>
      <c r="E146" s="55">
        <v>69400</v>
      </c>
      <c r="F146" s="56">
        <v>36908</v>
      </c>
      <c r="G146" s="57">
        <v>24555</v>
      </c>
      <c r="H146" s="108">
        <f t="shared" ca="1" si="4"/>
        <v>49.611111111111114</v>
      </c>
      <c r="I146" s="109">
        <f t="shared" ca="1" si="5"/>
        <v>15.797222222222222</v>
      </c>
      <c r="IL146" s="37"/>
      <c r="IM146" s="37"/>
      <c r="IN146" s="37"/>
      <c r="IO146" s="37"/>
    </row>
    <row r="147" spans="2:249" x14ac:dyDescent="0.25">
      <c r="B147" s="52">
        <v>1141</v>
      </c>
      <c r="C147" s="54" t="s">
        <v>111</v>
      </c>
      <c r="D147" s="53" t="s">
        <v>267</v>
      </c>
      <c r="E147" s="55">
        <v>75400</v>
      </c>
      <c r="F147" s="56">
        <v>38169</v>
      </c>
      <c r="G147" s="57">
        <v>27052</v>
      </c>
      <c r="H147" s="108">
        <f t="shared" ca="1" si="4"/>
        <v>42.780555555555559</v>
      </c>
      <c r="I147" s="109">
        <f t="shared" ca="1" si="5"/>
        <v>12.341666666666667</v>
      </c>
      <c r="IL147" s="37"/>
      <c r="IM147" s="37"/>
      <c r="IN147" s="37"/>
      <c r="IO147" s="37"/>
    </row>
    <row r="148" spans="2:249" x14ac:dyDescent="0.25">
      <c r="B148" s="52">
        <v>1142</v>
      </c>
      <c r="C148" s="54" t="s">
        <v>268</v>
      </c>
      <c r="D148" s="53" t="s">
        <v>198</v>
      </c>
      <c r="E148" s="55">
        <v>80400</v>
      </c>
      <c r="F148" s="56">
        <v>36513</v>
      </c>
      <c r="G148" s="57">
        <v>26541</v>
      </c>
      <c r="H148" s="108">
        <f t="shared" ca="1" si="4"/>
        <v>44.177777777777777</v>
      </c>
      <c r="I148" s="109">
        <f t="shared" ca="1" si="5"/>
        <v>16.875</v>
      </c>
      <c r="IL148" s="37"/>
      <c r="IM148" s="37"/>
      <c r="IN148" s="37"/>
      <c r="IO148" s="37"/>
    </row>
    <row r="149" spans="2:249" x14ac:dyDescent="0.25">
      <c r="B149" s="52">
        <v>1107</v>
      </c>
      <c r="C149" s="54" t="s">
        <v>269</v>
      </c>
      <c r="D149" s="54" t="s">
        <v>270</v>
      </c>
      <c r="E149" s="55">
        <v>49600</v>
      </c>
      <c r="F149" s="56">
        <v>32538</v>
      </c>
      <c r="G149" s="57">
        <v>24855</v>
      </c>
      <c r="H149" s="108">
        <f t="shared" ca="1" si="4"/>
        <v>48.794444444444444</v>
      </c>
      <c r="I149" s="109">
        <f t="shared" ca="1" si="5"/>
        <v>27.761111111111113</v>
      </c>
      <c r="IL149" s="37"/>
      <c r="IM149" s="37"/>
      <c r="IN149" s="37"/>
      <c r="IO149" s="37"/>
    </row>
    <row r="150" spans="2:249" x14ac:dyDescent="0.25">
      <c r="B150" s="52">
        <v>1144</v>
      </c>
      <c r="C150" s="54" t="s">
        <v>271</v>
      </c>
      <c r="D150" s="53" t="s">
        <v>272</v>
      </c>
      <c r="E150" s="55">
        <v>56800</v>
      </c>
      <c r="F150" s="56">
        <v>38910</v>
      </c>
      <c r="G150" s="57">
        <v>25762</v>
      </c>
      <c r="H150" s="108">
        <f t="shared" ca="1" si="4"/>
        <v>46.30833333333333</v>
      </c>
      <c r="I150" s="109">
        <f t="shared" ca="1" si="5"/>
        <v>10.311111111111112</v>
      </c>
      <c r="IL150" s="37"/>
      <c r="IM150" s="37"/>
      <c r="IN150" s="37"/>
      <c r="IO150" s="37"/>
    </row>
    <row r="151" spans="2:249" x14ac:dyDescent="0.25">
      <c r="B151" s="52">
        <v>1145</v>
      </c>
      <c r="C151" s="54" t="s">
        <v>63</v>
      </c>
      <c r="D151" s="53" t="s">
        <v>211</v>
      </c>
      <c r="E151" s="55">
        <v>97200</v>
      </c>
      <c r="F151" s="56">
        <v>37640</v>
      </c>
      <c r="G151" s="57">
        <v>25078</v>
      </c>
      <c r="H151" s="108">
        <f t="shared" ca="1" si="4"/>
        <v>48.18333333333333</v>
      </c>
      <c r="I151" s="109">
        <f t="shared" ca="1" si="5"/>
        <v>13.791666666666666</v>
      </c>
      <c r="IL151" s="37"/>
      <c r="IM151" s="37"/>
      <c r="IN151" s="37"/>
      <c r="IO151" s="37"/>
    </row>
    <row r="152" spans="2:249" x14ac:dyDescent="0.25">
      <c r="B152" s="52">
        <v>1146</v>
      </c>
      <c r="C152" s="54" t="s">
        <v>57</v>
      </c>
      <c r="D152" s="53" t="s">
        <v>273</v>
      </c>
      <c r="E152" s="55">
        <v>90900</v>
      </c>
      <c r="F152" s="56">
        <v>36891</v>
      </c>
      <c r="G152" s="57">
        <v>25068</v>
      </c>
      <c r="H152" s="108">
        <f t="shared" ca="1" si="4"/>
        <v>48.211111111111109</v>
      </c>
      <c r="I152" s="109">
        <f t="shared" ca="1" si="5"/>
        <v>15.844444444444445</v>
      </c>
      <c r="IL152" s="37"/>
      <c r="IM152" s="37"/>
      <c r="IN152" s="37"/>
      <c r="IO152" s="37"/>
    </row>
    <row r="153" spans="2:249" x14ac:dyDescent="0.25">
      <c r="B153" s="52">
        <v>1147</v>
      </c>
      <c r="C153" s="54" t="s">
        <v>162</v>
      </c>
      <c r="D153" s="53" t="s">
        <v>274</v>
      </c>
      <c r="E153" s="55">
        <v>88200</v>
      </c>
      <c r="F153" s="56">
        <v>34498</v>
      </c>
      <c r="G153" s="57">
        <v>26448</v>
      </c>
      <c r="H153" s="108">
        <f t="shared" ca="1" si="4"/>
        <v>44.430555555555557</v>
      </c>
      <c r="I153" s="109">
        <f t="shared" ca="1" si="5"/>
        <v>22.391666666666666</v>
      </c>
      <c r="IL153" s="37"/>
      <c r="IM153" s="37"/>
      <c r="IN153" s="37"/>
      <c r="IO153" s="37"/>
    </row>
    <row r="154" spans="2:249" x14ac:dyDescent="0.25">
      <c r="B154" s="52">
        <v>1153</v>
      </c>
      <c r="C154" s="54" t="s">
        <v>63</v>
      </c>
      <c r="D154" s="53" t="s">
        <v>275</v>
      </c>
      <c r="E154" s="55">
        <v>37000</v>
      </c>
      <c r="F154" s="56">
        <v>35984</v>
      </c>
      <c r="G154" s="57">
        <v>24311</v>
      </c>
      <c r="H154" s="108">
        <f t="shared" ca="1" si="4"/>
        <v>50.280555555555559</v>
      </c>
      <c r="I154" s="109">
        <f t="shared" ca="1" si="5"/>
        <v>18.322222222222223</v>
      </c>
      <c r="IL154" s="37"/>
      <c r="IM154" s="37"/>
      <c r="IN154" s="37"/>
      <c r="IO154" s="37"/>
    </row>
    <row r="155" spans="2:249" x14ac:dyDescent="0.25">
      <c r="B155" s="52">
        <v>1149</v>
      </c>
      <c r="C155" s="54" t="s">
        <v>276</v>
      </c>
      <c r="D155" s="53" t="s">
        <v>277</v>
      </c>
      <c r="E155" s="55">
        <v>98800</v>
      </c>
      <c r="F155" s="56">
        <v>33501</v>
      </c>
      <c r="G155" s="57">
        <v>23750</v>
      </c>
      <c r="H155" s="108">
        <f t="shared" ca="1" si="4"/>
        <v>51.822222222222223</v>
      </c>
      <c r="I155" s="109">
        <f t="shared" ca="1" si="5"/>
        <v>25.122222222222224</v>
      </c>
      <c r="IL155" s="37"/>
      <c r="IM155" s="37"/>
      <c r="IN155" s="37"/>
      <c r="IO155" s="37"/>
    </row>
    <row r="156" spans="2:249" x14ac:dyDescent="0.25">
      <c r="B156" s="52">
        <v>1150</v>
      </c>
      <c r="C156" s="54" t="s">
        <v>278</v>
      </c>
      <c r="D156" s="53" t="s">
        <v>279</v>
      </c>
      <c r="E156" s="55">
        <v>76000</v>
      </c>
      <c r="F156" s="56">
        <v>36967</v>
      </c>
      <c r="G156" s="57">
        <v>23671</v>
      </c>
      <c r="H156" s="108">
        <f t="shared" ca="1" si="4"/>
        <v>52.036111111111111</v>
      </c>
      <c r="I156" s="109">
        <f t="shared" ca="1" si="5"/>
        <v>15.630555555555556</v>
      </c>
      <c r="IL156" s="37"/>
      <c r="IM156" s="37"/>
      <c r="IN156" s="37"/>
      <c r="IO156" s="37"/>
    </row>
    <row r="157" spans="2:249" x14ac:dyDescent="0.25">
      <c r="B157" s="52">
        <v>1151</v>
      </c>
      <c r="C157" s="54" t="s">
        <v>269</v>
      </c>
      <c r="D157" s="53" t="s">
        <v>164</v>
      </c>
      <c r="E157" s="55">
        <v>56800</v>
      </c>
      <c r="F157" s="56">
        <v>32632</v>
      </c>
      <c r="G157" s="57">
        <v>23925</v>
      </c>
      <c r="H157" s="108">
        <f t="shared" ca="1" si="4"/>
        <v>51.338888888888889</v>
      </c>
      <c r="I157" s="109">
        <f t="shared" ca="1" si="5"/>
        <v>27.5</v>
      </c>
      <c r="IL157" s="37"/>
      <c r="IM157" s="37"/>
      <c r="IN157" s="37"/>
      <c r="IO157" s="37"/>
    </row>
    <row r="158" spans="2:249" x14ac:dyDescent="0.25">
      <c r="B158" s="52">
        <v>1152</v>
      </c>
      <c r="C158" s="54" t="s">
        <v>280</v>
      </c>
      <c r="D158" s="53" t="s">
        <v>281</v>
      </c>
      <c r="E158" s="55">
        <v>39700</v>
      </c>
      <c r="F158" s="56">
        <v>33123</v>
      </c>
      <c r="G158" s="57">
        <v>26133</v>
      </c>
      <c r="H158" s="108">
        <f t="shared" ca="1" si="4"/>
        <v>45.291666666666664</v>
      </c>
      <c r="I158" s="109">
        <f t="shared" ca="1" si="5"/>
        <v>26.158333333333335</v>
      </c>
      <c r="IL158" s="37"/>
      <c r="IM158" s="37"/>
      <c r="IN158" s="37"/>
      <c r="IO158" s="37"/>
    </row>
    <row r="159" spans="2:249" x14ac:dyDescent="0.25">
      <c r="B159" s="52">
        <v>1233</v>
      </c>
      <c r="C159" s="53" t="s">
        <v>282</v>
      </c>
      <c r="D159" s="54" t="s">
        <v>283</v>
      </c>
      <c r="E159" s="55">
        <v>97300</v>
      </c>
      <c r="F159" s="56">
        <v>23829</v>
      </c>
      <c r="G159" s="57">
        <v>15811</v>
      </c>
      <c r="H159" s="108">
        <f t="shared" ca="1" si="4"/>
        <v>73.552777777777777</v>
      </c>
      <c r="I159" s="109">
        <f t="shared" ca="1" si="5"/>
        <v>51.6</v>
      </c>
      <c r="IL159" s="37"/>
      <c r="IM159" s="37"/>
      <c r="IN159" s="37"/>
      <c r="IO159" s="37"/>
    </row>
    <row r="160" spans="2:249" x14ac:dyDescent="0.25">
      <c r="B160" s="52">
        <v>1154</v>
      </c>
      <c r="C160" s="54" t="s">
        <v>37</v>
      </c>
      <c r="D160" s="53" t="s">
        <v>284</v>
      </c>
      <c r="E160" s="55">
        <v>75900</v>
      </c>
      <c r="F160" s="56">
        <v>34174</v>
      </c>
      <c r="G160" s="57">
        <v>22001</v>
      </c>
      <c r="H160" s="108">
        <f t="shared" ca="1" si="4"/>
        <v>56.605555555555554</v>
      </c>
      <c r="I160" s="109">
        <f t="shared" ca="1" si="5"/>
        <v>23.277777777777779</v>
      </c>
      <c r="IL160" s="37"/>
      <c r="IM160" s="37"/>
      <c r="IN160" s="37"/>
      <c r="IO160" s="37"/>
    </row>
    <row r="161" spans="2:249" x14ac:dyDescent="0.25">
      <c r="B161" s="52">
        <v>1075</v>
      </c>
      <c r="C161" s="54" t="s">
        <v>285</v>
      </c>
      <c r="D161" s="54" t="s">
        <v>286</v>
      </c>
      <c r="E161" s="55">
        <v>74300</v>
      </c>
      <c r="F161" s="56">
        <v>33251</v>
      </c>
      <c r="G161" s="57">
        <v>24744</v>
      </c>
      <c r="H161" s="108">
        <f t="shared" ca="1" si="4"/>
        <v>49.097222222222221</v>
      </c>
      <c r="I161" s="109">
        <f t="shared" ca="1" si="5"/>
        <v>25.808333333333334</v>
      </c>
      <c r="IL161" s="37"/>
      <c r="IM161" s="37"/>
      <c r="IN161" s="37"/>
      <c r="IO161" s="37"/>
    </row>
    <row r="162" spans="2:249" x14ac:dyDescent="0.25">
      <c r="B162" s="52">
        <v>1156</v>
      </c>
      <c r="C162" s="54" t="s">
        <v>287</v>
      </c>
      <c r="D162" s="53" t="s">
        <v>288</v>
      </c>
      <c r="E162" s="55">
        <v>60300</v>
      </c>
      <c r="F162" s="56">
        <v>32850</v>
      </c>
      <c r="G162" s="57">
        <v>24601</v>
      </c>
      <c r="H162" s="108">
        <f t="shared" ca="1" si="4"/>
        <v>49.486111111111114</v>
      </c>
      <c r="I162" s="109">
        <f t="shared" ca="1" si="5"/>
        <v>26.905555555555555</v>
      </c>
      <c r="IL162" s="37"/>
      <c r="IM162" s="37"/>
      <c r="IN162" s="37"/>
      <c r="IO162" s="37"/>
    </row>
    <row r="163" spans="2:249" x14ac:dyDescent="0.25">
      <c r="B163" s="52">
        <v>1157</v>
      </c>
      <c r="C163" s="54" t="s">
        <v>289</v>
      </c>
      <c r="D163" s="53" t="s">
        <v>290</v>
      </c>
      <c r="E163" s="55">
        <v>76200</v>
      </c>
      <c r="F163" s="56">
        <v>33487</v>
      </c>
      <c r="G163" s="57">
        <v>24300</v>
      </c>
      <c r="H163" s="108">
        <f t="shared" ca="1" si="4"/>
        <v>50.31111111111111</v>
      </c>
      <c r="I163" s="109">
        <f t="shared" ca="1" si="5"/>
        <v>25.161111111111111</v>
      </c>
      <c r="IL163" s="37"/>
      <c r="IM163" s="37"/>
      <c r="IN163" s="37"/>
      <c r="IO163" s="37"/>
    </row>
    <row r="164" spans="2:249" x14ac:dyDescent="0.25">
      <c r="B164" s="52">
        <v>1175</v>
      </c>
      <c r="C164" s="53" t="s">
        <v>291</v>
      </c>
      <c r="D164" s="53" t="s">
        <v>125</v>
      </c>
      <c r="E164" s="55">
        <v>54900</v>
      </c>
      <c r="F164" s="56">
        <v>37704</v>
      </c>
      <c r="G164" s="57">
        <v>23509</v>
      </c>
      <c r="H164" s="108">
        <f t="shared" ca="1" si="4"/>
        <v>52.477777777777774</v>
      </c>
      <c r="I164" s="109">
        <f t="shared" ca="1" si="5"/>
        <v>13.611111111111111</v>
      </c>
      <c r="IL164" s="37"/>
      <c r="IM164" s="37"/>
      <c r="IN164" s="37"/>
      <c r="IO164" s="37"/>
    </row>
    <row r="165" spans="2:249" x14ac:dyDescent="0.25">
      <c r="B165" s="52">
        <v>1159</v>
      </c>
      <c r="C165" s="54" t="s">
        <v>292</v>
      </c>
      <c r="D165" s="53" t="s">
        <v>293</v>
      </c>
      <c r="E165" s="55">
        <v>92200</v>
      </c>
      <c r="F165" s="56">
        <v>37370</v>
      </c>
      <c r="G165" s="57">
        <v>25537</v>
      </c>
      <c r="H165" s="108">
        <f t="shared" ca="1" si="4"/>
        <v>46.927777777777777</v>
      </c>
      <c r="I165" s="109">
        <f t="shared" ca="1" si="5"/>
        <v>14.527777777777779</v>
      </c>
      <c r="IL165" s="37"/>
      <c r="IM165" s="37"/>
      <c r="IN165" s="37"/>
      <c r="IO165" s="37"/>
    </row>
    <row r="166" spans="2:249" x14ac:dyDescent="0.25">
      <c r="B166" s="52">
        <v>1160</v>
      </c>
      <c r="C166" s="54" t="s">
        <v>294</v>
      </c>
      <c r="D166" s="53" t="s">
        <v>295</v>
      </c>
      <c r="E166" s="55">
        <v>76300</v>
      </c>
      <c r="F166" s="56">
        <v>37274</v>
      </c>
      <c r="G166" s="57">
        <v>26511</v>
      </c>
      <c r="H166" s="108">
        <f t="shared" ca="1" si="4"/>
        <v>44.261111111111113</v>
      </c>
      <c r="I166" s="109">
        <f t="shared" ca="1" si="5"/>
        <v>14.794444444444444</v>
      </c>
      <c r="IL166" s="37"/>
      <c r="IM166" s="37"/>
      <c r="IN166" s="37"/>
      <c r="IO166" s="37"/>
    </row>
    <row r="167" spans="2:249" x14ac:dyDescent="0.25">
      <c r="B167" s="52">
        <v>1161</v>
      </c>
      <c r="C167" s="54" t="s">
        <v>296</v>
      </c>
      <c r="D167" s="53" t="s">
        <v>297</v>
      </c>
      <c r="E167" s="55">
        <v>76800</v>
      </c>
      <c r="F167" s="56">
        <v>38027</v>
      </c>
      <c r="G167" s="57">
        <v>23253</v>
      </c>
      <c r="H167" s="108">
        <f t="shared" ca="1" si="4"/>
        <v>53.177777777777777</v>
      </c>
      <c r="I167" s="109">
        <f t="shared" ca="1" si="5"/>
        <v>12.733333333333333</v>
      </c>
      <c r="IL167" s="37"/>
      <c r="IM167" s="37"/>
      <c r="IN167" s="37"/>
      <c r="IO167" s="37"/>
    </row>
    <row r="168" spans="2:249" x14ac:dyDescent="0.25">
      <c r="B168" s="52">
        <v>1162</v>
      </c>
      <c r="C168" s="58" t="s">
        <v>182</v>
      </c>
      <c r="D168" s="53" t="s">
        <v>298</v>
      </c>
      <c r="E168" s="55">
        <v>92100</v>
      </c>
      <c r="F168" s="56">
        <v>34708</v>
      </c>
      <c r="G168" s="57">
        <v>27599</v>
      </c>
      <c r="H168" s="108">
        <f t="shared" ca="1" si="4"/>
        <v>41.277777777777779</v>
      </c>
      <c r="I168" s="109">
        <f t="shared" ca="1" si="5"/>
        <v>21.819444444444443</v>
      </c>
      <c r="IL168" s="37"/>
      <c r="IM168" s="37"/>
      <c r="IN168" s="37"/>
      <c r="IO168" s="37"/>
    </row>
    <row r="169" spans="2:249" x14ac:dyDescent="0.25">
      <c r="B169" s="52">
        <v>1163</v>
      </c>
      <c r="C169" s="53" t="s">
        <v>299</v>
      </c>
      <c r="D169" s="53" t="s">
        <v>300</v>
      </c>
      <c r="E169" s="55">
        <v>35900</v>
      </c>
      <c r="F169" s="56">
        <v>34835</v>
      </c>
      <c r="G169" s="57">
        <v>22400</v>
      </c>
      <c r="H169" s="108">
        <f t="shared" ca="1" si="4"/>
        <v>55.513888888888886</v>
      </c>
      <c r="I169" s="109">
        <f t="shared" ca="1" si="5"/>
        <v>21.466666666666665</v>
      </c>
      <c r="IL169" s="37"/>
      <c r="IM169" s="37"/>
      <c r="IN169" s="37"/>
      <c r="IO169" s="37"/>
    </row>
    <row r="170" spans="2:249" x14ac:dyDescent="0.25">
      <c r="B170" s="52">
        <v>1164</v>
      </c>
      <c r="C170" s="53" t="s">
        <v>301</v>
      </c>
      <c r="D170" s="53" t="s">
        <v>302</v>
      </c>
      <c r="E170" s="55">
        <v>38700</v>
      </c>
      <c r="F170" s="56">
        <v>38371</v>
      </c>
      <c r="G170" s="57">
        <v>26156</v>
      </c>
      <c r="H170" s="108">
        <f t="shared" ca="1" si="4"/>
        <v>45.230555555555554</v>
      </c>
      <c r="I170" s="109">
        <f t="shared" ca="1" si="5"/>
        <v>11.791666666666666</v>
      </c>
      <c r="IL170" s="37"/>
      <c r="IM170" s="37"/>
      <c r="IN170" s="37"/>
      <c r="IO170" s="37"/>
    </row>
    <row r="171" spans="2:249" x14ac:dyDescent="0.25">
      <c r="B171" s="52">
        <v>1176</v>
      </c>
      <c r="C171" s="53" t="s">
        <v>303</v>
      </c>
      <c r="D171" s="53" t="s">
        <v>304</v>
      </c>
      <c r="E171" s="55">
        <v>86300</v>
      </c>
      <c r="F171" s="56">
        <v>34852</v>
      </c>
      <c r="G171" s="57">
        <v>25237</v>
      </c>
      <c r="H171" s="108">
        <f t="shared" ca="1" si="4"/>
        <v>47.75277777777778</v>
      </c>
      <c r="I171" s="109">
        <f t="shared" ca="1" si="5"/>
        <v>21.422222222222221</v>
      </c>
      <c r="IL171" s="37"/>
      <c r="IM171" s="37"/>
      <c r="IN171" s="37"/>
      <c r="IO171" s="37"/>
    </row>
    <row r="172" spans="2:249" x14ac:dyDescent="0.25">
      <c r="B172" s="52">
        <v>1166</v>
      </c>
      <c r="C172" s="53" t="s">
        <v>305</v>
      </c>
      <c r="D172" s="53" t="s">
        <v>306</v>
      </c>
      <c r="E172" s="55">
        <v>95000</v>
      </c>
      <c r="F172" s="56">
        <v>31254</v>
      </c>
      <c r="G172" s="57">
        <v>23880</v>
      </c>
      <c r="H172" s="108">
        <f t="shared" ca="1" si="4"/>
        <v>51.461111111111109</v>
      </c>
      <c r="I172" s="109">
        <f t="shared" ca="1" si="5"/>
        <v>31.272222222222222</v>
      </c>
      <c r="IL172" s="37"/>
      <c r="IM172" s="37"/>
      <c r="IN172" s="37"/>
      <c r="IO172" s="37"/>
    </row>
    <row r="173" spans="2:249" x14ac:dyDescent="0.25">
      <c r="B173" s="52">
        <v>1205</v>
      </c>
      <c r="C173" s="53" t="s">
        <v>307</v>
      </c>
      <c r="D173" s="54" t="s">
        <v>308</v>
      </c>
      <c r="E173" s="55">
        <v>42500</v>
      </c>
      <c r="F173" s="56">
        <v>33570</v>
      </c>
      <c r="G173" s="57">
        <v>17885</v>
      </c>
      <c r="H173" s="108">
        <f t="shared" ca="1" si="4"/>
        <v>67.87777777777778</v>
      </c>
      <c r="I173" s="109">
        <f t="shared" ca="1" si="5"/>
        <v>24.933333333333334</v>
      </c>
      <c r="IL173" s="37"/>
      <c r="IM173" s="37"/>
      <c r="IN173" s="37"/>
      <c r="IO173" s="37"/>
    </row>
    <row r="174" spans="2:249" x14ac:dyDescent="0.25">
      <c r="B174" s="52">
        <v>1168</v>
      </c>
      <c r="C174" s="53" t="s">
        <v>309</v>
      </c>
      <c r="D174" s="53" t="s">
        <v>310</v>
      </c>
      <c r="E174" s="55">
        <v>70700</v>
      </c>
      <c r="F174" s="56">
        <v>37188</v>
      </c>
      <c r="G174" s="57">
        <v>26854</v>
      </c>
      <c r="H174" s="108">
        <f t="shared" ca="1" si="4"/>
        <v>43.319444444444443</v>
      </c>
      <c r="I174" s="109">
        <f t="shared" ca="1" si="5"/>
        <v>15.027777777777779</v>
      </c>
      <c r="IL174" s="37"/>
      <c r="IM174" s="37"/>
      <c r="IN174" s="37"/>
      <c r="IO174" s="37"/>
    </row>
    <row r="175" spans="2:249" x14ac:dyDescent="0.25">
      <c r="B175" s="52">
        <v>1169</v>
      </c>
      <c r="C175" s="53" t="s">
        <v>311</v>
      </c>
      <c r="D175" s="53" t="s">
        <v>312</v>
      </c>
      <c r="E175" s="55">
        <v>64400</v>
      </c>
      <c r="F175" s="56">
        <v>33855</v>
      </c>
      <c r="G175" s="57">
        <v>25101</v>
      </c>
      <c r="H175" s="108">
        <f t="shared" ca="1" si="4"/>
        <v>48.12222222222222</v>
      </c>
      <c r="I175" s="109">
        <f t="shared" ca="1" si="5"/>
        <v>24.155555555555555</v>
      </c>
      <c r="IL175" s="37"/>
      <c r="IM175" s="37"/>
      <c r="IN175" s="37"/>
      <c r="IO175" s="37"/>
    </row>
    <row r="176" spans="2:249" x14ac:dyDescent="0.25">
      <c r="B176" s="52">
        <v>1170</v>
      </c>
      <c r="C176" s="53" t="s">
        <v>313</v>
      </c>
      <c r="D176" s="53" t="s">
        <v>314</v>
      </c>
      <c r="E176" s="55">
        <v>69800</v>
      </c>
      <c r="F176" s="56">
        <v>32047</v>
      </c>
      <c r="G176" s="57">
        <v>24392</v>
      </c>
      <c r="H176" s="108">
        <f t="shared" ca="1" si="4"/>
        <v>50.06111111111111</v>
      </c>
      <c r="I176" s="109">
        <f t="shared" ca="1" si="5"/>
        <v>29.102777777777778</v>
      </c>
      <c r="IL176" s="37"/>
      <c r="IM176" s="37"/>
      <c r="IN176" s="37"/>
      <c r="IO176" s="37"/>
    </row>
    <row r="177" spans="2:249" x14ac:dyDescent="0.25">
      <c r="B177" s="52">
        <v>1179</v>
      </c>
      <c r="C177" s="53" t="s">
        <v>315</v>
      </c>
      <c r="D177" s="53" t="s">
        <v>316</v>
      </c>
      <c r="E177" s="55">
        <v>52200</v>
      </c>
      <c r="F177" s="56">
        <v>38733</v>
      </c>
      <c r="G177" s="57">
        <v>26148</v>
      </c>
      <c r="H177" s="108">
        <f t="shared" ca="1" si="4"/>
        <v>45.25277777777778</v>
      </c>
      <c r="I177" s="109">
        <f t="shared" ca="1" si="5"/>
        <v>10.8</v>
      </c>
      <c r="IL177" s="37"/>
      <c r="IM177" s="37"/>
      <c r="IN177" s="37"/>
      <c r="IO177" s="37"/>
    </row>
    <row r="178" spans="2:249" x14ac:dyDescent="0.25">
      <c r="B178" s="52">
        <v>1172</v>
      </c>
      <c r="C178" s="53" t="s">
        <v>317</v>
      </c>
      <c r="D178" s="53" t="s">
        <v>318</v>
      </c>
      <c r="E178" s="55">
        <v>58800</v>
      </c>
      <c r="F178" s="56">
        <v>35744</v>
      </c>
      <c r="G178" s="57">
        <v>25995</v>
      </c>
      <c r="H178" s="108">
        <f t="shared" ca="1" si="4"/>
        <v>45.669444444444444</v>
      </c>
      <c r="I178" s="109">
        <f t="shared" ca="1" si="5"/>
        <v>18.983333333333334</v>
      </c>
      <c r="IL178" s="37"/>
      <c r="IM178" s="37"/>
      <c r="IN178" s="37"/>
      <c r="IO178" s="37"/>
    </row>
    <row r="179" spans="2:249" x14ac:dyDescent="0.25">
      <c r="B179" s="52">
        <v>1173</v>
      </c>
      <c r="C179" s="53" t="s">
        <v>319</v>
      </c>
      <c r="D179" s="53" t="s">
        <v>320</v>
      </c>
      <c r="E179" s="55">
        <v>35900</v>
      </c>
      <c r="F179" s="56">
        <v>37708</v>
      </c>
      <c r="G179" s="57">
        <v>24968</v>
      </c>
      <c r="H179" s="108">
        <f t="shared" ca="1" si="4"/>
        <v>48.483333333333334</v>
      </c>
      <c r="I179" s="109">
        <f t="shared" ca="1" si="5"/>
        <v>13.6</v>
      </c>
      <c r="IL179" s="37"/>
      <c r="IM179" s="37"/>
      <c r="IN179" s="37"/>
      <c r="IO179" s="37"/>
    </row>
    <row r="180" spans="2:249" x14ac:dyDescent="0.25">
      <c r="B180" s="52">
        <v>1174</v>
      </c>
      <c r="C180" s="53" t="s">
        <v>321</v>
      </c>
      <c r="D180" s="53" t="s">
        <v>322</v>
      </c>
      <c r="E180" s="55">
        <v>58100</v>
      </c>
      <c r="F180" s="56">
        <v>34219</v>
      </c>
      <c r="G180" s="57">
        <v>23249</v>
      </c>
      <c r="H180" s="108">
        <f t="shared" ca="1" si="4"/>
        <v>53.18888888888889</v>
      </c>
      <c r="I180" s="109">
        <f t="shared" ca="1" si="5"/>
        <v>23.158333333333335</v>
      </c>
      <c r="IL180" s="37"/>
      <c r="IM180" s="37"/>
      <c r="IN180" s="37"/>
      <c r="IO180" s="37"/>
    </row>
    <row r="181" spans="2:249" x14ac:dyDescent="0.25">
      <c r="B181" s="52">
        <v>1093</v>
      </c>
      <c r="C181" s="54" t="s">
        <v>292</v>
      </c>
      <c r="D181" s="54" t="s">
        <v>323</v>
      </c>
      <c r="E181" s="55">
        <v>71300</v>
      </c>
      <c r="F181" s="56">
        <v>32908</v>
      </c>
      <c r="G181" s="57">
        <v>23265</v>
      </c>
      <c r="H181" s="108">
        <f t="shared" ca="1" si="4"/>
        <v>53.147222222222226</v>
      </c>
      <c r="I181" s="109">
        <f t="shared" ca="1" si="5"/>
        <v>26.75</v>
      </c>
      <c r="IL181" s="37"/>
      <c r="IM181" s="37"/>
      <c r="IN181" s="37"/>
      <c r="IO181" s="37"/>
    </row>
    <row r="182" spans="2:249" x14ac:dyDescent="0.25">
      <c r="B182" s="52">
        <v>1096</v>
      </c>
      <c r="C182" s="54" t="s">
        <v>324</v>
      </c>
      <c r="D182" s="54" t="s">
        <v>325</v>
      </c>
      <c r="E182" s="55">
        <v>72700</v>
      </c>
      <c r="F182" s="56">
        <v>38138</v>
      </c>
      <c r="G182" s="57">
        <v>26196</v>
      </c>
      <c r="H182" s="108">
        <f t="shared" ca="1" si="4"/>
        <v>45.12222222222222</v>
      </c>
      <c r="I182" s="109">
        <f t="shared" ca="1" si="5"/>
        <v>12.427777777777777</v>
      </c>
      <c r="IL182" s="37"/>
      <c r="IM182" s="37"/>
      <c r="IN182" s="37"/>
      <c r="IO182" s="37"/>
    </row>
    <row r="183" spans="2:249" x14ac:dyDescent="0.25">
      <c r="B183" s="52">
        <v>1177</v>
      </c>
      <c r="C183" s="53" t="s">
        <v>326</v>
      </c>
      <c r="D183" s="53" t="s">
        <v>327</v>
      </c>
      <c r="E183" s="55">
        <v>74500</v>
      </c>
      <c r="F183" s="56">
        <v>33600</v>
      </c>
      <c r="G183" s="57">
        <v>23921</v>
      </c>
      <c r="H183" s="108">
        <f t="shared" ca="1" si="4"/>
        <v>51.35</v>
      </c>
      <c r="I183" s="109">
        <f t="shared" ca="1" si="5"/>
        <v>24.85</v>
      </c>
      <c r="IL183" s="37"/>
      <c r="IM183" s="37"/>
      <c r="IN183" s="37"/>
      <c r="IO183" s="37"/>
    </row>
    <row r="184" spans="2:249" x14ac:dyDescent="0.25">
      <c r="B184" s="52">
        <v>1178</v>
      </c>
      <c r="C184" s="53" t="s">
        <v>328</v>
      </c>
      <c r="D184" s="53" t="s">
        <v>329</v>
      </c>
      <c r="E184" s="55">
        <v>44000</v>
      </c>
      <c r="F184" s="56">
        <v>38406</v>
      </c>
      <c r="G184" s="57">
        <v>23718</v>
      </c>
      <c r="H184" s="108">
        <f t="shared" ca="1" si="4"/>
        <v>51.908333333333331</v>
      </c>
      <c r="I184" s="109">
        <f t="shared" ca="1" si="5"/>
        <v>11.697222222222223</v>
      </c>
      <c r="IL184" s="37"/>
      <c r="IM184" s="37"/>
      <c r="IN184" s="37"/>
      <c r="IO184" s="37"/>
    </row>
    <row r="185" spans="2:249" x14ac:dyDescent="0.25">
      <c r="B185" s="52">
        <v>1182</v>
      </c>
      <c r="C185" s="53" t="s">
        <v>330</v>
      </c>
      <c r="D185" s="53" t="s">
        <v>331</v>
      </c>
      <c r="E185" s="55">
        <v>92900</v>
      </c>
      <c r="F185" s="56">
        <v>36215</v>
      </c>
      <c r="G185" s="57">
        <v>25882</v>
      </c>
      <c r="H185" s="108">
        <f t="shared" ca="1" si="4"/>
        <v>45.983333333333334</v>
      </c>
      <c r="I185" s="109">
        <f t="shared" ca="1" si="5"/>
        <v>17.694444444444443</v>
      </c>
      <c r="IL185" s="37"/>
      <c r="IM185" s="37"/>
      <c r="IN185" s="37"/>
      <c r="IO185" s="37"/>
    </row>
    <row r="186" spans="2:249" x14ac:dyDescent="0.25">
      <c r="B186" s="52">
        <v>1180</v>
      </c>
      <c r="C186" s="53" t="s">
        <v>332</v>
      </c>
      <c r="D186" s="53" t="s">
        <v>333</v>
      </c>
      <c r="E186" s="55">
        <v>70200</v>
      </c>
      <c r="F186" s="56">
        <v>32027</v>
      </c>
      <c r="G186" s="57">
        <v>24727</v>
      </c>
      <c r="H186" s="108">
        <f t="shared" ca="1" si="4"/>
        <v>49.144444444444446</v>
      </c>
      <c r="I186" s="109">
        <f t="shared" ca="1" si="5"/>
        <v>29.158333333333335</v>
      </c>
      <c r="IL186" s="37"/>
      <c r="IM186" s="37"/>
      <c r="IN186" s="37"/>
      <c r="IO186" s="37"/>
    </row>
    <row r="187" spans="2:249" x14ac:dyDescent="0.25">
      <c r="B187" s="52">
        <v>1181</v>
      </c>
      <c r="C187" s="53" t="s">
        <v>328</v>
      </c>
      <c r="D187" s="53" t="s">
        <v>334</v>
      </c>
      <c r="E187" s="55">
        <v>91900</v>
      </c>
      <c r="F187" s="56">
        <v>38000</v>
      </c>
      <c r="G187" s="57">
        <v>23265</v>
      </c>
      <c r="H187" s="108">
        <f t="shared" ca="1" si="4"/>
        <v>53.147222222222226</v>
      </c>
      <c r="I187" s="109">
        <f t="shared" ca="1" si="5"/>
        <v>12.805555555555555</v>
      </c>
      <c r="IL187" s="37"/>
      <c r="IM187" s="37"/>
      <c r="IN187" s="37"/>
      <c r="IO187" s="37"/>
    </row>
    <row r="188" spans="2:249" x14ac:dyDescent="0.25">
      <c r="B188" s="52">
        <v>1155</v>
      </c>
      <c r="C188" s="54" t="s">
        <v>335</v>
      </c>
      <c r="D188" s="53" t="s">
        <v>336</v>
      </c>
      <c r="E188" s="55">
        <v>61500</v>
      </c>
      <c r="F188" s="56">
        <v>39247</v>
      </c>
      <c r="G188" s="57">
        <v>25111</v>
      </c>
      <c r="H188" s="108">
        <f t="shared" ca="1" si="4"/>
        <v>48.094444444444441</v>
      </c>
      <c r="I188" s="109">
        <f t="shared" ca="1" si="5"/>
        <v>9.3888888888888893</v>
      </c>
      <c r="IL188" s="37"/>
      <c r="IM188" s="37"/>
      <c r="IN188" s="37"/>
      <c r="IO188" s="37"/>
    </row>
    <row r="189" spans="2:249" x14ac:dyDescent="0.25">
      <c r="B189" s="52">
        <v>1183</v>
      </c>
      <c r="C189" s="53" t="s">
        <v>337</v>
      </c>
      <c r="D189" s="53" t="s">
        <v>338</v>
      </c>
      <c r="E189" s="55">
        <v>86200</v>
      </c>
      <c r="F189" s="56">
        <v>34993</v>
      </c>
      <c r="G189" s="57">
        <v>23470</v>
      </c>
      <c r="H189" s="108">
        <f t="shared" ca="1" si="4"/>
        <v>52.586111111111109</v>
      </c>
      <c r="I189" s="109">
        <f t="shared" ca="1" si="5"/>
        <v>21.036111111111111</v>
      </c>
      <c r="IL189" s="37"/>
      <c r="IM189" s="37"/>
      <c r="IN189" s="37"/>
      <c r="IO189" s="37"/>
    </row>
    <row r="190" spans="2:249" x14ac:dyDescent="0.25">
      <c r="B190" s="52">
        <v>1184</v>
      </c>
      <c r="C190" s="53" t="s">
        <v>339</v>
      </c>
      <c r="D190" s="53" t="s">
        <v>340</v>
      </c>
      <c r="E190" s="55">
        <v>56900</v>
      </c>
      <c r="F190" s="56">
        <v>35127</v>
      </c>
      <c r="G190" s="57">
        <v>25622</v>
      </c>
      <c r="H190" s="108">
        <f t="shared" ca="1" si="4"/>
        <v>46.697222222222223</v>
      </c>
      <c r="I190" s="109">
        <f t="shared" ca="1" si="5"/>
        <v>20.669444444444444</v>
      </c>
      <c r="IL190" s="37"/>
      <c r="IM190" s="37"/>
      <c r="IN190" s="37"/>
      <c r="IO190" s="37"/>
    </row>
    <row r="191" spans="2:249" x14ac:dyDescent="0.25">
      <c r="B191" s="52">
        <v>1185</v>
      </c>
      <c r="C191" s="53" t="s">
        <v>341</v>
      </c>
      <c r="D191" s="53" t="s">
        <v>342</v>
      </c>
      <c r="E191" s="55">
        <v>62500</v>
      </c>
      <c r="F191" s="56">
        <v>39030</v>
      </c>
      <c r="G191" s="57">
        <v>25287</v>
      </c>
      <c r="H191" s="108">
        <f t="shared" ca="1" si="4"/>
        <v>47.608333333333334</v>
      </c>
      <c r="I191" s="109">
        <f t="shared" ca="1" si="5"/>
        <v>9.9861111111111107</v>
      </c>
      <c r="IL191" s="37"/>
      <c r="IM191" s="37"/>
      <c r="IN191" s="37"/>
      <c r="IO191" s="37"/>
    </row>
    <row r="192" spans="2:249" x14ac:dyDescent="0.25">
      <c r="B192" s="52">
        <v>1085</v>
      </c>
      <c r="C192" s="54" t="s">
        <v>24</v>
      </c>
      <c r="D192" s="54" t="s">
        <v>343</v>
      </c>
      <c r="E192" s="55">
        <v>42300</v>
      </c>
      <c r="F192" s="56">
        <v>31439</v>
      </c>
      <c r="G192" s="57">
        <v>21301</v>
      </c>
      <c r="H192" s="108">
        <f t="shared" ca="1" si="4"/>
        <v>58.522222222222226</v>
      </c>
      <c r="I192" s="109">
        <f t="shared" ca="1" si="5"/>
        <v>30.769444444444446</v>
      </c>
      <c r="IL192" s="37"/>
      <c r="IM192" s="37"/>
      <c r="IN192" s="37"/>
      <c r="IO192" s="37"/>
    </row>
    <row r="193" spans="2:249" x14ac:dyDescent="0.25">
      <c r="B193" s="52">
        <v>1187</v>
      </c>
      <c r="C193" s="53" t="s">
        <v>344</v>
      </c>
      <c r="D193" s="53" t="s">
        <v>345</v>
      </c>
      <c r="E193" s="55">
        <v>60700</v>
      </c>
      <c r="F193" s="56">
        <v>36120</v>
      </c>
      <c r="G193" s="57">
        <v>24252</v>
      </c>
      <c r="H193" s="108">
        <f t="shared" ca="1" si="4"/>
        <v>50.44166666666667</v>
      </c>
      <c r="I193" s="109">
        <f t="shared" ca="1" si="5"/>
        <v>17.952777777777779</v>
      </c>
      <c r="IL193" s="37"/>
      <c r="IM193" s="37"/>
      <c r="IN193" s="37"/>
      <c r="IO193" s="37"/>
    </row>
    <row r="194" spans="2:249" x14ac:dyDescent="0.25">
      <c r="B194" s="52">
        <v>1015</v>
      </c>
      <c r="C194" s="54" t="s">
        <v>346</v>
      </c>
      <c r="D194" s="54" t="s">
        <v>347</v>
      </c>
      <c r="E194" s="55">
        <v>66800</v>
      </c>
      <c r="F194" s="56">
        <v>37092</v>
      </c>
      <c r="G194" s="57">
        <v>24866</v>
      </c>
      <c r="H194" s="108">
        <f t="shared" ca="1" si="4"/>
        <v>48.763888888888886</v>
      </c>
      <c r="I194" s="109">
        <f t="shared" ca="1" si="5"/>
        <v>15.28888888888889</v>
      </c>
      <c r="IL194" s="37"/>
      <c r="IM194" s="37"/>
      <c r="IN194" s="37"/>
      <c r="IO194" s="37"/>
    </row>
    <row r="195" spans="2:249" x14ac:dyDescent="0.25">
      <c r="B195" s="52">
        <v>1189</v>
      </c>
      <c r="C195" s="53" t="s">
        <v>208</v>
      </c>
      <c r="D195" s="53" t="s">
        <v>348</v>
      </c>
      <c r="E195" s="55">
        <v>55600</v>
      </c>
      <c r="F195" s="56">
        <v>34796</v>
      </c>
      <c r="G195" s="57">
        <v>25611</v>
      </c>
      <c r="H195" s="108">
        <f t="shared" ca="1" si="4"/>
        <v>46.727777777777774</v>
      </c>
      <c r="I195" s="109">
        <f t="shared" ca="1" si="5"/>
        <v>21.574999999999999</v>
      </c>
      <c r="IL195" s="37"/>
      <c r="IM195" s="37"/>
      <c r="IN195" s="37"/>
      <c r="IO195" s="37"/>
    </row>
    <row r="196" spans="2:249" x14ac:dyDescent="0.25">
      <c r="B196" s="52">
        <v>1186</v>
      </c>
      <c r="C196" s="53" t="s">
        <v>349</v>
      </c>
      <c r="D196" s="53" t="s">
        <v>350</v>
      </c>
      <c r="E196" s="55">
        <v>53400</v>
      </c>
      <c r="F196" s="56">
        <v>32978</v>
      </c>
      <c r="G196" s="57">
        <v>25758</v>
      </c>
      <c r="H196" s="108">
        <f t="shared" ca="1" si="4"/>
        <v>46.319444444444443</v>
      </c>
      <c r="I196" s="109">
        <f t="shared" ca="1" si="5"/>
        <v>26.552777777777777</v>
      </c>
      <c r="IL196" s="37"/>
      <c r="IM196" s="37"/>
      <c r="IN196" s="37"/>
      <c r="IO196" s="37"/>
    </row>
    <row r="197" spans="2:249" x14ac:dyDescent="0.25">
      <c r="B197" s="52">
        <v>1158</v>
      </c>
      <c r="C197" s="54" t="s">
        <v>351</v>
      </c>
      <c r="D197" s="53" t="s">
        <v>352</v>
      </c>
      <c r="E197" s="55">
        <v>66800</v>
      </c>
      <c r="F197" s="56">
        <v>33545</v>
      </c>
      <c r="G197" s="57">
        <v>25138</v>
      </c>
      <c r="H197" s="108">
        <f t="shared" ca="1" si="4"/>
        <v>48.019444444444446</v>
      </c>
      <c r="I197" s="109">
        <f t="shared" ca="1" si="5"/>
        <v>25.002777777777776</v>
      </c>
      <c r="IL197" s="37"/>
      <c r="IM197" s="37"/>
      <c r="IN197" s="37"/>
      <c r="IO197" s="37"/>
    </row>
    <row r="198" spans="2:249" x14ac:dyDescent="0.25">
      <c r="B198" s="52">
        <v>1031</v>
      </c>
      <c r="C198" s="54" t="s">
        <v>353</v>
      </c>
      <c r="D198" s="54" t="s">
        <v>144</v>
      </c>
      <c r="E198" s="55">
        <v>56400</v>
      </c>
      <c r="F198" s="56">
        <v>38105</v>
      </c>
      <c r="G198" s="57">
        <v>26547</v>
      </c>
      <c r="H198" s="108">
        <f t="shared" ca="1" si="4"/>
        <v>44.163888888888891</v>
      </c>
      <c r="I198" s="109">
        <f t="shared" ca="1" si="5"/>
        <v>12.516666666666667</v>
      </c>
      <c r="IL198" s="37"/>
      <c r="IM198" s="37"/>
      <c r="IN198" s="37"/>
      <c r="IO198" s="37"/>
    </row>
    <row r="199" spans="2:249" x14ac:dyDescent="0.25">
      <c r="B199" s="52">
        <v>1193</v>
      </c>
      <c r="C199" s="53" t="s">
        <v>354</v>
      </c>
      <c r="D199" s="53" t="s">
        <v>355</v>
      </c>
      <c r="E199" s="55">
        <v>55900</v>
      </c>
      <c r="F199" s="56">
        <v>34061</v>
      </c>
      <c r="G199" s="57">
        <v>27041</v>
      </c>
      <c r="H199" s="108">
        <f t="shared" ca="1" si="4"/>
        <v>42.81111111111111</v>
      </c>
      <c r="I199" s="109">
        <f t="shared" ca="1" si="5"/>
        <v>23.588888888888889</v>
      </c>
      <c r="IL199" s="37"/>
      <c r="IM199" s="37"/>
      <c r="IN199" s="37"/>
      <c r="IO199" s="37"/>
    </row>
    <row r="200" spans="2:249" x14ac:dyDescent="0.25">
      <c r="B200" s="52">
        <v>1194</v>
      </c>
      <c r="C200" s="53" t="s">
        <v>356</v>
      </c>
      <c r="D200" s="53" t="s">
        <v>357</v>
      </c>
      <c r="E200" s="55">
        <v>71500</v>
      </c>
      <c r="F200" s="56">
        <v>38523</v>
      </c>
      <c r="G200" s="57">
        <v>28041</v>
      </c>
      <c r="H200" s="108">
        <f t="shared" ref="H200:H257" ca="1" si="6">YEARFRAC(G200,TODAY(),0)</f>
        <v>40.072222222222223</v>
      </c>
      <c r="I200" s="109">
        <f t="shared" ref="I200:I257" ca="1" si="7">YEARFRAC(F200,TODAY(),0)</f>
        <v>11.372222222222222</v>
      </c>
      <c r="IL200" s="37"/>
      <c r="IM200" s="37"/>
      <c r="IN200" s="37"/>
      <c r="IO200" s="37"/>
    </row>
    <row r="201" spans="2:249" x14ac:dyDescent="0.25">
      <c r="B201" s="52">
        <v>1195</v>
      </c>
      <c r="C201" s="53" t="s">
        <v>358</v>
      </c>
      <c r="D201" s="53" t="s">
        <v>359</v>
      </c>
      <c r="E201" s="55">
        <v>48000</v>
      </c>
      <c r="F201" s="56">
        <v>32383</v>
      </c>
      <c r="G201" s="57">
        <v>25142</v>
      </c>
      <c r="H201" s="108">
        <f t="shared" ca="1" si="6"/>
        <v>48.011111111111113</v>
      </c>
      <c r="I201" s="109">
        <f t="shared" ca="1" si="7"/>
        <v>28.183333333333334</v>
      </c>
      <c r="IL201" s="37"/>
      <c r="IM201" s="37"/>
      <c r="IN201" s="37"/>
      <c r="IO201" s="37"/>
    </row>
    <row r="202" spans="2:249" x14ac:dyDescent="0.25">
      <c r="B202" s="52">
        <v>1196</v>
      </c>
      <c r="C202" s="53" t="s">
        <v>73</v>
      </c>
      <c r="D202" s="53" t="s">
        <v>360</v>
      </c>
      <c r="E202" s="55">
        <v>82900</v>
      </c>
      <c r="F202" s="56">
        <v>36328</v>
      </c>
      <c r="G202" s="57">
        <v>26411</v>
      </c>
      <c r="H202" s="108">
        <f t="shared" ca="1" si="6"/>
        <v>44.533333333333331</v>
      </c>
      <c r="I202" s="109">
        <f t="shared" ca="1" si="7"/>
        <v>17.380555555555556</v>
      </c>
      <c r="IL202" s="37"/>
      <c r="IM202" s="37"/>
      <c r="IN202" s="37"/>
      <c r="IO202" s="37"/>
    </row>
    <row r="203" spans="2:249" x14ac:dyDescent="0.25">
      <c r="B203" s="52">
        <v>1197</v>
      </c>
      <c r="C203" s="53" t="s">
        <v>361</v>
      </c>
      <c r="D203" s="53" t="s">
        <v>362</v>
      </c>
      <c r="E203" s="55">
        <v>97200</v>
      </c>
      <c r="F203" s="56">
        <v>38621</v>
      </c>
      <c r="G203" s="57">
        <v>25101</v>
      </c>
      <c r="H203" s="108">
        <f t="shared" ca="1" si="6"/>
        <v>48.12222222222222</v>
      </c>
      <c r="I203" s="109">
        <f t="shared" ca="1" si="7"/>
        <v>11.105555555555556</v>
      </c>
      <c r="IL203" s="37"/>
      <c r="IM203" s="37"/>
      <c r="IN203" s="37"/>
      <c r="IO203" s="37"/>
    </row>
    <row r="204" spans="2:249" x14ac:dyDescent="0.25">
      <c r="B204" s="52">
        <v>1198</v>
      </c>
      <c r="C204" s="53" t="s">
        <v>363</v>
      </c>
      <c r="D204" s="53" t="s">
        <v>364</v>
      </c>
      <c r="E204" s="55">
        <v>55400</v>
      </c>
      <c r="F204" s="56">
        <v>37378</v>
      </c>
      <c r="G204" s="57">
        <v>24926</v>
      </c>
      <c r="H204" s="108">
        <f t="shared" ca="1" si="6"/>
        <v>48.597222222222221</v>
      </c>
      <c r="I204" s="109">
        <f t="shared" ca="1" si="7"/>
        <v>14.505555555555556</v>
      </c>
      <c r="IL204" s="37"/>
      <c r="IM204" s="37"/>
      <c r="IN204" s="37"/>
      <c r="IO204" s="37"/>
    </row>
    <row r="205" spans="2:249" x14ac:dyDescent="0.25">
      <c r="B205" s="52">
        <v>1248</v>
      </c>
      <c r="C205" s="53" t="s">
        <v>365</v>
      </c>
      <c r="D205" s="54" t="s">
        <v>366</v>
      </c>
      <c r="E205" s="55">
        <v>59300</v>
      </c>
      <c r="F205" s="56">
        <v>36945</v>
      </c>
      <c r="G205" s="57">
        <v>22187</v>
      </c>
      <c r="H205" s="108">
        <f t="shared" ca="1" si="6"/>
        <v>56.1</v>
      </c>
      <c r="I205" s="109">
        <f t="shared" ca="1" si="7"/>
        <v>15.697222222222223</v>
      </c>
      <c r="IL205" s="37"/>
      <c r="IM205" s="37"/>
      <c r="IN205" s="37"/>
      <c r="IO205" s="37"/>
    </row>
    <row r="206" spans="2:249" x14ac:dyDescent="0.25">
      <c r="B206" s="52">
        <v>1200</v>
      </c>
      <c r="C206" s="53" t="s">
        <v>367</v>
      </c>
      <c r="D206" s="53" t="s">
        <v>368</v>
      </c>
      <c r="E206" s="55">
        <v>39000</v>
      </c>
      <c r="F206" s="56">
        <v>34669</v>
      </c>
      <c r="G206" s="57">
        <v>25906</v>
      </c>
      <c r="H206" s="108">
        <f t="shared" ca="1" si="6"/>
        <v>45.916666666666664</v>
      </c>
      <c r="I206" s="109">
        <f t="shared" ca="1" si="7"/>
        <v>21.925000000000001</v>
      </c>
      <c r="IL206" s="37"/>
      <c r="IM206" s="37"/>
      <c r="IN206" s="37"/>
      <c r="IO206" s="37"/>
    </row>
    <row r="207" spans="2:249" x14ac:dyDescent="0.25">
      <c r="B207" s="52">
        <v>1201</v>
      </c>
      <c r="C207" s="53" t="s">
        <v>369</v>
      </c>
      <c r="D207" s="53" t="s">
        <v>370</v>
      </c>
      <c r="E207" s="55">
        <v>78600</v>
      </c>
      <c r="F207" s="56">
        <v>39068</v>
      </c>
      <c r="G207" s="57">
        <v>25703</v>
      </c>
      <c r="H207" s="108">
        <f t="shared" ca="1" si="6"/>
        <v>46.469444444444441</v>
      </c>
      <c r="I207" s="109">
        <f t="shared" ca="1" si="7"/>
        <v>9.8805555555555564</v>
      </c>
      <c r="IL207" s="37"/>
      <c r="IM207" s="37"/>
      <c r="IN207" s="37"/>
      <c r="IO207" s="37"/>
    </row>
    <row r="208" spans="2:249" x14ac:dyDescent="0.25">
      <c r="B208" s="52">
        <v>1202</v>
      </c>
      <c r="C208" s="53" t="s">
        <v>371</v>
      </c>
      <c r="D208" s="53" t="s">
        <v>372</v>
      </c>
      <c r="E208" s="55">
        <v>83500</v>
      </c>
      <c r="F208" s="56">
        <v>28174</v>
      </c>
      <c r="G208" s="57">
        <v>20612</v>
      </c>
      <c r="H208" s="108">
        <f t="shared" ca="1" si="6"/>
        <v>60.411111111111111</v>
      </c>
      <c r="I208" s="109">
        <f t="shared" ca="1" si="7"/>
        <v>39.711111111111109</v>
      </c>
      <c r="IL208" s="37"/>
      <c r="IM208" s="37"/>
      <c r="IN208" s="37"/>
      <c r="IO208" s="37"/>
    </row>
    <row r="209" spans="2:249" x14ac:dyDescent="0.25">
      <c r="B209" s="52">
        <v>1203</v>
      </c>
      <c r="C209" s="53" t="s">
        <v>88</v>
      </c>
      <c r="D209" s="53" t="s">
        <v>373</v>
      </c>
      <c r="E209" s="55">
        <v>62300</v>
      </c>
      <c r="F209" s="56">
        <v>34392</v>
      </c>
      <c r="G209" s="57">
        <v>25744</v>
      </c>
      <c r="H209" s="108">
        <f t="shared" ca="1" si="6"/>
        <v>46.358333333333334</v>
      </c>
      <c r="I209" s="109">
        <f t="shared" ca="1" si="7"/>
        <v>22.68611111111111</v>
      </c>
      <c r="IL209" s="37"/>
      <c r="IM209" s="37"/>
      <c r="IN209" s="37"/>
      <c r="IO209" s="37"/>
    </row>
    <row r="210" spans="2:249" x14ac:dyDescent="0.25">
      <c r="B210" s="52">
        <v>1204</v>
      </c>
      <c r="C210" s="53" t="s">
        <v>63</v>
      </c>
      <c r="D210" s="58" t="s">
        <v>374</v>
      </c>
      <c r="E210" s="55">
        <v>83200</v>
      </c>
      <c r="F210" s="56">
        <v>31323</v>
      </c>
      <c r="G210" s="57">
        <v>17586</v>
      </c>
      <c r="H210" s="108">
        <f t="shared" ca="1" si="6"/>
        <v>68.697222222222223</v>
      </c>
      <c r="I210" s="109">
        <f t="shared" ca="1" si="7"/>
        <v>31.086111111111112</v>
      </c>
      <c r="IL210" s="37"/>
      <c r="IM210" s="37"/>
      <c r="IN210" s="37"/>
      <c r="IO210" s="37"/>
    </row>
    <row r="211" spans="2:249" x14ac:dyDescent="0.25">
      <c r="B211" s="52">
        <v>1069</v>
      </c>
      <c r="C211" s="54" t="s">
        <v>375</v>
      </c>
      <c r="D211" s="54" t="s">
        <v>376</v>
      </c>
      <c r="E211" s="55">
        <v>61500</v>
      </c>
      <c r="F211" s="56">
        <v>34451</v>
      </c>
      <c r="G211" s="57">
        <v>23941</v>
      </c>
      <c r="H211" s="108">
        <f t="shared" ca="1" si="6"/>
        <v>51.294444444444444</v>
      </c>
      <c r="I211" s="109">
        <f t="shared" ca="1" si="7"/>
        <v>22.519444444444446</v>
      </c>
      <c r="IL211" s="37"/>
      <c r="IM211" s="37"/>
      <c r="IN211" s="37"/>
      <c r="IO211" s="37"/>
    </row>
    <row r="212" spans="2:249" x14ac:dyDescent="0.25">
      <c r="B212" s="52">
        <v>1083</v>
      </c>
      <c r="C212" s="54" t="s">
        <v>377</v>
      </c>
      <c r="D212" s="54" t="s">
        <v>378</v>
      </c>
      <c r="E212" s="55">
        <v>71300</v>
      </c>
      <c r="F212" s="56">
        <v>33259</v>
      </c>
      <c r="G212" s="57">
        <v>23560</v>
      </c>
      <c r="H212" s="108">
        <f t="shared" ca="1" si="6"/>
        <v>52.338888888888889</v>
      </c>
      <c r="I212" s="109">
        <f t="shared" ca="1" si="7"/>
        <v>25.786111111111111</v>
      </c>
      <c r="IL212" s="37"/>
      <c r="IM212" s="37"/>
      <c r="IN212" s="37"/>
      <c r="IO212" s="37"/>
    </row>
    <row r="213" spans="2:249" x14ac:dyDescent="0.25">
      <c r="B213" s="52">
        <v>1207</v>
      </c>
      <c r="C213" s="53" t="s">
        <v>379</v>
      </c>
      <c r="D213" s="54" t="s">
        <v>380</v>
      </c>
      <c r="E213" s="55">
        <v>91500</v>
      </c>
      <c r="F213" s="56">
        <v>33573</v>
      </c>
      <c r="G213" s="57">
        <v>23139</v>
      </c>
      <c r="H213" s="108">
        <f t="shared" ca="1" si="6"/>
        <v>53.488888888888887</v>
      </c>
      <c r="I213" s="109">
        <f t="shared" ca="1" si="7"/>
        <v>24.925000000000001</v>
      </c>
      <c r="IL213" s="37"/>
      <c r="IM213" s="37"/>
      <c r="IN213" s="37"/>
      <c r="IO213" s="37"/>
    </row>
    <row r="214" spans="2:249" x14ac:dyDescent="0.25">
      <c r="B214" s="52">
        <v>1237</v>
      </c>
      <c r="C214" s="53" t="s">
        <v>381</v>
      </c>
      <c r="D214" s="54" t="s">
        <v>148</v>
      </c>
      <c r="E214" s="55">
        <v>69800</v>
      </c>
      <c r="F214" s="56">
        <v>25968</v>
      </c>
      <c r="G214" s="57">
        <v>17651</v>
      </c>
      <c r="H214" s="108">
        <f t="shared" ca="1" si="6"/>
        <v>68.516666666666666</v>
      </c>
      <c r="I214" s="109">
        <f t="shared" ca="1" si="7"/>
        <v>45.75</v>
      </c>
      <c r="IL214" s="37"/>
      <c r="IM214" s="37"/>
      <c r="IN214" s="37"/>
      <c r="IO214" s="37"/>
    </row>
    <row r="215" spans="2:249" x14ac:dyDescent="0.25">
      <c r="B215" s="52">
        <v>1209</v>
      </c>
      <c r="C215" s="53" t="s">
        <v>382</v>
      </c>
      <c r="D215" s="53" t="s">
        <v>383</v>
      </c>
      <c r="E215" s="55">
        <v>67900</v>
      </c>
      <c r="F215" s="56">
        <v>36819</v>
      </c>
      <c r="G215" s="57">
        <v>26423</v>
      </c>
      <c r="H215" s="108">
        <f t="shared" ca="1" si="6"/>
        <v>44.5</v>
      </c>
      <c r="I215" s="109">
        <f t="shared" ca="1" si="7"/>
        <v>16.038888888888888</v>
      </c>
      <c r="IL215" s="37"/>
      <c r="IM215" s="37"/>
      <c r="IN215" s="37"/>
      <c r="IO215" s="37"/>
    </row>
    <row r="216" spans="2:249" x14ac:dyDescent="0.25">
      <c r="B216" s="52">
        <v>1210</v>
      </c>
      <c r="C216" s="53" t="s">
        <v>384</v>
      </c>
      <c r="D216" s="54" t="s">
        <v>385</v>
      </c>
      <c r="E216" s="55">
        <v>67200</v>
      </c>
      <c r="F216" s="56">
        <v>37610</v>
      </c>
      <c r="G216" s="57">
        <v>28162</v>
      </c>
      <c r="H216" s="108">
        <f t="shared" ca="1" si="6"/>
        <v>39.744444444444447</v>
      </c>
      <c r="I216" s="109">
        <f t="shared" ca="1" si="7"/>
        <v>13.872222222222222</v>
      </c>
      <c r="IL216" s="37"/>
      <c r="IM216" s="37"/>
      <c r="IN216" s="37"/>
      <c r="IO216" s="37"/>
    </row>
    <row r="217" spans="2:249" x14ac:dyDescent="0.25">
      <c r="B217" s="52">
        <v>1211</v>
      </c>
      <c r="C217" s="53" t="s">
        <v>309</v>
      </c>
      <c r="D217" s="54" t="s">
        <v>144</v>
      </c>
      <c r="E217" s="55">
        <v>49300</v>
      </c>
      <c r="F217" s="56">
        <v>35256</v>
      </c>
      <c r="G217" s="57">
        <v>22922</v>
      </c>
      <c r="H217" s="108">
        <f t="shared" ca="1" si="6"/>
        <v>54.086111111111109</v>
      </c>
      <c r="I217" s="109">
        <f t="shared" ca="1" si="7"/>
        <v>20.316666666666666</v>
      </c>
      <c r="IL217" s="37"/>
      <c r="IM217" s="37"/>
      <c r="IN217" s="37"/>
      <c r="IO217" s="37"/>
    </row>
    <row r="218" spans="2:249" x14ac:dyDescent="0.25">
      <c r="B218" s="52">
        <v>1212</v>
      </c>
      <c r="C218" s="53" t="s">
        <v>386</v>
      </c>
      <c r="D218" s="53" t="s">
        <v>387</v>
      </c>
      <c r="E218" s="55">
        <v>61200</v>
      </c>
      <c r="F218" s="56">
        <v>35089</v>
      </c>
      <c r="G218" s="57">
        <v>24519</v>
      </c>
      <c r="H218" s="108">
        <f t="shared" ca="1" si="6"/>
        <v>49.716666666666669</v>
      </c>
      <c r="I218" s="109">
        <f t="shared" ca="1" si="7"/>
        <v>20.774999999999999</v>
      </c>
      <c r="IL218" s="37"/>
      <c r="IM218" s="37"/>
      <c r="IN218" s="37"/>
      <c r="IO218" s="37"/>
    </row>
    <row r="219" spans="2:249" x14ac:dyDescent="0.25">
      <c r="B219" s="52">
        <v>1213</v>
      </c>
      <c r="C219" s="53" t="s">
        <v>388</v>
      </c>
      <c r="D219" s="54" t="s">
        <v>389</v>
      </c>
      <c r="E219" s="55">
        <v>65500</v>
      </c>
      <c r="F219" s="56">
        <v>38191</v>
      </c>
      <c r="G219" s="57">
        <v>24641</v>
      </c>
      <c r="H219" s="108">
        <f t="shared" ca="1" si="6"/>
        <v>49.37777777777778</v>
      </c>
      <c r="I219" s="109">
        <f t="shared" ca="1" si="7"/>
        <v>12.280555555555555</v>
      </c>
      <c r="IL219" s="37"/>
      <c r="IM219" s="37"/>
      <c r="IN219" s="37"/>
      <c r="IO219" s="37"/>
    </row>
    <row r="220" spans="2:249" x14ac:dyDescent="0.25">
      <c r="B220" s="52">
        <v>1214</v>
      </c>
      <c r="C220" s="53" t="s">
        <v>390</v>
      </c>
      <c r="D220" s="53" t="s">
        <v>391</v>
      </c>
      <c r="E220" s="55">
        <v>59000</v>
      </c>
      <c r="F220" s="56">
        <v>35836</v>
      </c>
      <c r="G220" s="57">
        <v>22275</v>
      </c>
      <c r="H220" s="108">
        <f t="shared" ca="1" si="6"/>
        <v>55.858333333333334</v>
      </c>
      <c r="I220" s="109">
        <f t="shared" ca="1" si="7"/>
        <v>18.733333333333334</v>
      </c>
      <c r="IL220" s="37"/>
      <c r="IM220" s="37"/>
      <c r="IN220" s="37"/>
      <c r="IO220" s="37"/>
    </row>
    <row r="221" spans="2:249" x14ac:dyDescent="0.25">
      <c r="B221" s="52">
        <v>1215</v>
      </c>
      <c r="C221" s="53" t="s">
        <v>392</v>
      </c>
      <c r="D221" s="53" t="s">
        <v>393</v>
      </c>
      <c r="E221" s="55">
        <v>36200</v>
      </c>
      <c r="F221" s="56">
        <v>32507</v>
      </c>
      <c r="G221" s="57">
        <v>25543</v>
      </c>
      <c r="H221" s="108">
        <f t="shared" ca="1" si="6"/>
        <v>46.911111111111111</v>
      </c>
      <c r="I221" s="109">
        <f t="shared" ca="1" si="7"/>
        <v>27.844444444444445</v>
      </c>
      <c r="IL221" s="37"/>
      <c r="IM221" s="37"/>
      <c r="IN221" s="37"/>
      <c r="IO221" s="37"/>
    </row>
    <row r="222" spans="2:249" x14ac:dyDescent="0.25">
      <c r="B222" s="52">
        <v>1216</v>
      </c>
      <c r="C222" s="53" t="s">
        <v>394</v>
      </c>
      <c r="D222" s="54" t="s">
        <v>395</v>
      </c>
      <c r="E222" s="55">
        <v>50300</v>
      </c>
      <c r="F222" s="56">
        <v>32124</v>
      </c>
      <c r="G222" s="57">
        <v>23375</v>
      </c>
      <c r="H222" s="108">
        <f t="shared" ca="1" si="6"/>
        <v>52.844444444444441</v>
      </c>
      <c r="I222" s="109">
        <f t="shared" ca="1" si="7"/>
        <v>28.891666666666666</v>
      </c>
      <c r="IL222" s="37"/>
      <c r="IM222" s="37"/>
      <c r="IN222" s="37"/>
      <c r="IO222" s="37"/>
    </row>
    <row r="223" spans="2:249" x14ac:dyDescent="0.25">
      <c r="B223" s="52">
        <v>1217</v>
      </c>
      <c r="C223" s="53" t="s">
        <v>159</v>
      </c>
      <c r="D223" s="53" t="s">
        <v>396</v>
      </c>
      <c r="E223" s="55">
        <v>94800</v>
      </c>
      <c r="F223" s="56">
        <v>35804</v>
      </c>
      <c r="G223" s="57">
        <v>24261</v>
      </c>
      <c r="H223" s="108">
        <f t="shared" ca="1" si="6"/>
        <v>50.419444444444444</v>
      </c>
      <c r="I223" s="109">
        <f t="shared" ca="1" si="7"/>
        <v>18.819444444444443</v>
      </c>
      <c r="IL223" s="37"/>
      <c r="IM223" s="37"/>
      <c r="IN223" s="37"/>
      <c r="IO223" s="37"/>
    </row>
    <row r="224" spans="2:249" x14ac:dyDescent="0.25">
      <c r="B224" s="52">
        <v>1218</v>
      </c>
      <c r="C224" s="53" t="s">
        <v>397</v>
      </c>
      <c r="D224" s="54" t="s">
        <v>398</v>
      </c>
      <c r="E224" s="55">
        <v>92600</v>
      </c>
      <c r="F224" s="56">
        <v>39129</v>
      </c>
      <c r="G224" s="57">
        <v>25320</v>
      </c>
      <c r="H224" s="108">
        <f t="shared" ca="1" si="6"/>
        <v>47.519444444444446</v>
      </c>
      <c r="I224" s="109">
        <f t="shared" ca="1" si="7"/>
        <v>9.7166666666666668</v>
      </c>
      <c r="IL224" s="37"/>
      <c r="IM224" s="37"/>
      <c r="IN224" s="37"/>
      <c r="IO224" s="37"/>
    </row>
    <row r="225" spans="2:249" x14ac:dyDescent="0.25">
      <c r="B225" s="52">
        <v>1219</v>
      </c>
      <c r="C225" s="53" t="s">
        <v>399</v>
      </c>
      <c r="D225" s="54" t="s">
        <v>400</v>
      </c>
      <c r="E225" s="55">
        <v>93000</v>
      </c>
      <c r="F225" s="56">
        <v>33041</v>
      </c>
      <c r="G225" s="57">
        <v>24936</v>
      </c>
      <c r="H225" s="108">
        <f t="shared" ca="1" si="6"/>
        <v>48.572222222222223</v>
      </c>
      <c r="I225" s="109">
        <f t="shared" ca="1" si="7"/>
        <v>26.380555555555556</v>
      </c>
      <c r="IL225" s="37"/>
      <c r="IM225" s="37"/>
      <c r="IN225" s="37"/>
      <c r="IO225" s="37"/>
    </row>
    <row r="226" spans="2:249" x14ac:dyDescent="0.25">
      <c r="B226" s="52">
        <v>1220</v>
      </c>
      <c r="C226" s="53" t="s">
        <v>159</v>
      </c>
      <c r="D226" s="54" t="s">
        <v>306</v>
      </c>
      <c r="E226" s="55">
        <v>55000</v>
      </c>
      <c r="F226" s="56">
        <v>38977</v>
      </c>
      <c r="G226" s="57">
        <v>23336</v>
      </c>
      <c r="H226" s="108">
        <f t="shared" ca="1" si="6"/>
        <v>52.952777777777776</v>
      </c>
      <c r="I226" s="109">
        <f t="shared" ca="1" si="7"/>
        <v>10.130555555555556</v>
      </c>
      <c r="IL226" s="37"/>
      <c r="IM226" s="37"/>
      <c r="IN226" s="37"/>
      <c r="IO226" s="37"/>
    </row>
    <row r="227" spans="2:249" x14ac:dyDescent="0.25">
      <c r="B227" s="52">
        <v>1221</v>
      </c>
      <c r="C227" s="53" t="s">
        <v>159</v>
      </c>
      <c r="D227" s="54" t="s">
        <v>401</v>
      </c>
      <c r="E227" s="55">
        <v>59300</v>
      </c>
      <c r="F227" s="56">
        <v>33862</v>
      </c>
      <c r="G227" s="57">
        <v>22501</v>
      </c>
      <c r="H227" s="108">
        <f t="shared" ca="1" si="6"/>
        <v>55.238888888888887</v>
      </c>
      <c r="I227" s="109">
        <f t="shared" ca="1" si="7"/>
        <v>24.136111111111113</v>
      </c>
      <c r="IL227" s="37"/>
      <c r="IM227" s="37"/>
      <c r="IN227" s="37"/>
      <c r="IO227" s="37"/>
    </row>
    <row r="228" spans="2:249" x14ac:dyDescent="0.25">
      <c r="B228" s="52">
        <v>1188</v>
      </c>
      <c r="C228" s="53" t="s">
        <v>341</v>
      </c>
      <c r="D228" s="53" t="s">
        <v>241</v>
      </c>
      <c r="E228" s="55">
        <v>86100</v>
      </c>
      <c r="F228" s="56">
        <v>34810</v>
      </c>
      <c r="G228" s="57">
        <v>25982</v>
      </c>
      <c r="H228" s="108">
        <f t="shared" ca="1" si="6"/>
        <v>45.711111111111109</v>
      </c>
      <c r="I228" s="109">
        <f t="shared" ca="1" si="7"/>
        <v>21.536111111111111</v>
      </c>
      <c r="IL228" s="37"/>
      <c r="IM228" s="37"/>
      <c r="IN228" s="37"/>
      <c r="IO228" s="37"/>
    </row>
    <row r="229" spans="2:249" x14ac:dyDescent="0.25">
      <c r="B229" s="52">
        <v>1190</v>
      </c>
      <c r="C229" s="53" t="s">
        <v>402</v>
      </c>
      <c r="D229" s="53" t="s">
        <v>403</v>
      </c>
      <c r="E229" s="55">
        <v>66900</v>
      </c>
      <c r="F229" s="56">
        <v>36153</v>
      </c>
      <c r="G229" s="57">
        <v>27823</v>
      </c>
      <c r="H229" s="108">
        <f t="shared" ca="1" si="6"/>
        <v>40.666666666666664</v>
      </c>
      <c r="I229" s="109">
        <f t="shared" ca="1" si="7"/>
        <v>17.861111111111111</v>
      </c>
      <c r="IL229" s="37"/>
      <c r="IM229" s="37"/>
      <c r="IN229" s="37"/>
      <c r="IO229" s="37"/>
    </row>
    <row r="230" spans="2:249" x14ac:dyDescent="0.25">
      <c r="B230" s="52">
        <v>1224</v>
      </c>
      <c r="C230" s="53" t="s">
        <v>404</v>
      </c>
      <c r="D230" s="54" t="s">
        <v>405</v>
      </c>
      <c r="E230" s="55">
        <v>67400</v>
      </c>
      <c r="F230" s="56">
        <v>30489</v>
      </c>
      <c r="G230" s="57">
        <v>23105</v>
      </c>
      <c r="H230" s="108">
        <f t="shared" ca="1" si="6"/>
        <v>53.583333333333336</v>
      </c>
      <c r="I230" s="109">
        <f t="shared" ca="1" si="7"/>
        <v>33.366666666666667</v>
      </c>
      <c r="IL230" s="37"/>
      <c r="IM230" s="37"/>
      <c r="IN230" s="37"/>
      <c r="IO230" s="37"/>
    </row>
    <row r="231" spans="2:249" x14ac:dyDescent="0.25">
      <c r="B231" s="52">
        <v>1225</v>
      </c>
      <c r="C231" s="53" t="s">
        <v>406</v>
      </c>
      <c r="D231" s="53" t="s">
        <v>407</v>
      </c>
      <c r="E231" s="55">
        <v>67700</v>
      </c>
      <c r="F231" s="56">
        <v>33900</v>
      </c>
      <c r="G231" s="57">
        <v>25346</v>
      </c>
      <c r="H231" s="108">
        <f t="shared" ca="1" si="6"/>
        <v>47.447222222222223</v>
      </c>
      <c r="I231" s="109">
        <f t="shared" ca="1" si="7"/>
        <v>24.030555555555555</v>
      </c>
      <c r="IL231" s="37"/>
      <c r="IM231" s="37"/>
      <c r="IN231" s="37"/>
      <c r="IO231" s="37"/>
    </row>
    <row r="232" spans="2:249" x14ac:dyDescent="0.25">
      <c r="B232" s="52">
        <v>1055</v>
      </c>
      <c r="C232" s="54" t="s">
        <v>408</v>
      </c>
      <c r="D232" s="54" t="s">
        <v>409</v>
      </c>
      <c r="E232" s="55">
        <v>73100</v>
      </c>
      <c r="F232" s="56">
        <v>31139</v>
      </c>
      <c r="G232" s="57">
        <v>23892</v>
      </c>
      <c r="H232" s="108">
        <f t="shared" ca="1" si="6"/>
        <v>51.427777777777777</v>
      </c>
      <c r="I232" s="109">
        <f t="shared" ca="1" si="7"/>
        <v>31.588888888888889</v>
      </c>
      <c r="IL232" s="37"/>
      <c r="IM232" s="37"/>
      <c r="IN232" s="37"/>
      <c r="IO232" s="37"/>
    </row>
    <row r="233" spans="2:249" x14ac:dyDescent="0.25">
      <c r="B233" s="52">
        <v>1227</v>
      </c>
      <c r="C233" s="53" t="s">
        <v>367</v>
      </c>
      <c r="D233" s="58" t="s">
        <v>410</v>
      </c>
      <c r="E233" s="55">
        <v>94100</v>
      </c>
      <c r="F233" s="56">
        <v>39232</v>
      </c>
      <c r="G233" s="57">
        <v>27093</v>
      </c>
      <c r="H233" s="108">
        <f t="shared" ca="1" si="6"/>
        <v>42.663888888888891</v>
      </c>
      <c r="I233" s="109">
        <f t="shared" ca="1" si="7"/>
        <v>9.4277777777777771</v>
      </c>
      <c r="IL233" s="37"/>
      <c r="IM233" s="37"/>
      <c r="IN233" s="37"/>
      <c r="IO233" s="37"/>
    </row>
    <row r="234" spans="2:249" x14ac:dyDescent="0.25">
      <c r="B234" s="52">
        <v>1228</v>
      </c>
      <c r="C234" s="53" t="s">
        <v>411</v>
      </c>
      <c r="D234" s="54" t="s">
        <v>412</v>
      </c>
      <c r="E234" s="55">
        <v>48500</v>
      </c>
      <c r="F234" s="56">
        <v>35107</v>
      </c>
      <c r="G234" s="57">
        <v>22897</v>
      </c>
      <c r="H234" s="108">
        <f t="shared" ca="1" si="6"/>
        <v>54.155555555555559</v>
      </c>
      <c r="I234" s="109">
        <f t="shared" ca="1" si="7"/>
        <v>20.727777777777778</v>
      </c>
      <c r="IL234" s="37"/>
      <c r="IM234" s="37"/>
      <c r="IN234" s="37"/>
      <c r="IO234" s="37"/>
    </row>
    <row r="235" spans="2:249" x14ac:dyDescent="0.25">
      <c r="B235" s="52">
        <v>1010</v>
      </c>
      <c r="C235" s="54" t="s">
        <v>413</v>
      </c>
      <c r="D235" s="54" t="s">
        <v>36</v>
      </c>
      <c r="E235" s="55">
        <v>36800</v>
      </c>
      <c r="F235" s="56">
        <v>27719</v>
      </c>
      <c r="G235" s="57">
        <v>18663</v>
      </c>
      <c r="H235" s="108">
        <f t="shared" ca="1" si="6"/>
        <v>65.75</v>
      </c>
      <c r="I235" s="109">
        <f t="shared" ca="1" si="7"/>
        <v>40.952777777777776</v>
      </c>
      <c r="IL235" s="37"/>
      <c r="IM235" s="37"/>
      <c r="IN235" s="37"/>
      <c r="IO235" s="37"/>
    </row>
    <row r="236" spans="2:249" x14ac:dyDescent="0.25">
      <c r="B236" s="52">
        <v>1230</v>
      </c>
      <c r="C236" s="53" t="s">
        <v>414</v>
      </c>
      <c r="D236" s="54" t="s">
        <v>415</v>
      </c>
      <c r="E236" s="55">
        <v>59300</v>
      </c>
      <c r="F236" s="56">
        <v>34256</v>
      </c>
      <c r="G236" s="57">
        <v>25025</v>
      </c>
      <c r="H236" s="108">
        <f t="shared" ca="1" si="6"/>
        <v>48.327777777777776</v>
      </c>
      <c r="I236" s="109">
        <f t="shared" ca="1" si="7"/>
        <v>23.055555555555557</v>
      </c>
      <c r="IL236" s="37"/>
      <c r="IM236" s="37"/>
      <c r="IN236" s="37"/>
      <c r="IO236" s="37"/>
    </row>
    <row r="237" spans="2:249" x14ac:dyDescent="0.25">
      <c r="B237" s="52">
        <v>1231</v>
      </c>
      <c r="C237" s="53" t="s">
        <v>416</v>
      </c>
      <c r="D237" s="54" t="s">
        <v>417</v>
      </c>
      <c r="E237" s="55">
        <v>98200</v>
      </c>
      <c r="F237" s="56">
        <v>34961</v>
      </c>
      <c r="G237" s="57">
        <v>23290</v>
      </c>
      <c r="H237" s="108">
        <f t="shared" ca="1" si="6"/>
        <v>53.077777777777776</v>
      </c>
      <c r="I237" s="109">
        <f t="shared" ca="1" si="7"/>
        <v>21.125</v>
      </c>
      <c r="IL237" s="37"/>
      <c r="IM237" s="37"/>
      <c r="IN237" s="37"/>
      <c r="IO237" s="37"/>
    </row>
    <row r="238" spans="2:249" x14ac:dyDescent="0.25">
      <c r="B238" s="52">
        <v>1232</v>
      </c>
      <c r="C238" s="53" t="s">
        <v>311</v>
      </c>
      <c r="D238" s="54" t="s">
        <v>418</v>
      </c>
      <c r="E238" s="55">
        <v>62800</v>
      </c>
      <c r="F238" s="56">
        <v>36345</v>
      </c>
      <c r="G238" s="57">
        <v>25564</v>
      </c>
      <c r="H238" s="108">
        <f t="shared" ca="1" si="6"/>
        <v>46.852777777777774</v>
      </c>
      <c r="I238" s="109">
        <f t="shared" ca="1" si="7"/>
        <v>17.333333333333332</v>
      </c>
      <c r="IL238" s="37"/>
      <c r="IM238" s="37"/>
      <c r="IN238" s="37"/>
      <c r="IO238" s="37"/>
    </row>
    <row r="239" spans="2:249" x14ac:dyDescent="0.25">
      <c r="B239" s="52">
        <v>1191</v>
      </c>
      <c r="C239" s="53" t="s">
        <v>386</v>
      </c>
      <c r="D239" s="53" t="s">
        <v>419</v>
      </c>
      <c r="E239" s="55">
        <v>50700</v>
      </c>
      <c r="F239" s="56">
        <v>35955</v>
      </c>
      <c r="G239" s="57">
        <v>26217</v>
      </c>
      <c r="H239" s="108">
        <f t="shared" ca="1" si="6"/>
        <v>45.06388888888889</v>
      </c>
      <c r="I239" s="109">
        <f t="shared" ca="1" si="7"/>
        <v>18.402777777777779</v>
      </c>
      <c r="IL239" s="37"/>
      <c r="IM239" s="37"/>
      <c r="IN239" s="37"/>
      <c r="IO239" s="37"/>
    </row>
    <row r="240" spans="2:249" x14ac:dyDescent="0.25">
      <c r="B240" s="52">
        <v>1234</v>
      </c>
      <c r="C240" s="53" t="s">
        <v>344</v>
      </c>
      <c r="D240" s="53" t="s">
        <v>420</v>
      </c>
      <c r="E240" s="55">
        <v>46100</v>
      </c>
      <c r="F240" s="56">
        <v>34967</v>
      </c>
      <c r="G240" s="57">
        <v>21143</v>
      </c>
      <c r="H240" s="108">
        <f t="shared" ca="1" si="6"/>
        <v>58.958333333333336</v>
      </c>
      <c r="I240" s="109">
        <f t="shared" ca="1" si="7"/>
        <v>21.108333333333334</v>
      </c>
      <c r="IL240" s="37"/>
      <c r="IM240" s="37"/>
      <c r="IN240" s="37"/>
      <c r="IO240" s="37"/>
    </row>
    <row r="241" spans="2:249" x14ac:dyDescent="0.25">
      <c r="B241" s="52">
        <v>1235</v>
      </c>
      <c r="C241" s="53" t="s">
        <v>367</v>
      </c>
      <c r="D241" s="54" t="s">
        <v>421</v>
      </c>
      <c r="E241" s="55">
        <v>69000</v>
      </c>
      <c r="F241" s="56">
        <v>37147</v>
      </c>
      <c r="G241" s="57">
        <v>27149</v>
      </c>
      <c r="H241" s="108">
        <f t="shared" ca="1" si="6"/>
        <v>42.511111111111113</v>
      </c>
      <c r="I241" s="109">
        <f t="shared" ca="1" si="7"/>
        <v>15.141666666666667</v>
      </c>
      <c r="IL241" s="37"/>
      <c r="IM241" s="37"/>
      <c r="IN241" s="37"/>
      <c r="IO241" s="37"/>
    </row>
    <row r="242" spans="2:249" x14ac:dyDescent="0.25">
      <c r="B242" s="52">
        <v>1236</v>
      </c>
      <c r="C242" s="53" t="s">
        <v>422</v>
      </c>
      <c r="D242" s="54" t="s">
        <v>423</v>
      </c>
      <c r="E242" s="55">
        <v>85100</v>
      </c>
      <c r="F242" s="56">
        <v>28676</v>
      </c>
      <c r="G242" s="57">
        <v>19729</v>
      </c>
      <c r="H242" s="108">
        <f t="shared" ca="1" si="6"/>
        <v>62.830555555555556</v>
      </c>
      <c r="I242" s="109">
        <f t="shared" ca="1" si="7"/>
        <v>38.330555555555556</v>
      </c>
      <c r="IL242" s="37"/>
      <c r="IM242" s="37"/>
      <c r="IN242" s="37"/>
      <c r="IO242" s="37"/>
    </row>
    <row r="243" spans="2:249" x14ac:dyDescent="0.25">
      <c r="B243" s="52">
        <v>1127</v>
      </c>
      <c r="C243" s="54" t="s">
        <v>47</v>
      </c>
      <c r="D243" s="53" t="s">
        <v>79</v>
      </c>
      <c r="E243" s="55">
        <v>85600</v>
      </c>
      <c r="F243" s="56">
        <v>34199</v>
      </c>
      <c r="G243" s="57">
        <v>18789</v>
      </c>
      <c r="H243" s="108">
        <f t="shared" ca="1" si="6"/>
        <v>65.400000000000006</v>
      </c>
      <c r="I243" s="109">
        <f t="shared" ca="1" si="7"/>
        <v>23.211111111111112</v>
      </c>
      <c r="IL243" s="37"/>
      <c r="IM243" s="37"/>
      <c r="IN243" s="37"/>
      <c r="IO243" s="37"/>
    </row>
    <row r="244" spans="2:249" x14ac:dyDescent="0.25">
      <c r="B244" s="52">
        <v>1238</v>
      </c>
      <c r="C244" s="53" t="s">
        <v>424</v>
      </c>
      <c r="D244" s="54" t="s">
        <v>425</v>
      </c>
      <c r="E244" s="55">
        <v>99400</v>
      </c>
      <c r="F244" s="56">
        <v>31605</v>
      </c>
      <c r="G244" s="57">
        <v>17609</v>
      </c>
      <c r="H244" s="108">
        <f t="shared" ca="1" si="6"/>
        <v>68.63055555555556</v>
      </c>
      <c r="I244" s="109">
        <f t="shared" ca="1" si="7"/>
        <v>30.31111111111111</v>
      </c>
      <c r="IL244" s="37"/>
      <c r="IM244" s="37"/>
      <c r="IN244" s="37"/>
      <c r="IO244" s="37"/>
    </row>
    <row r="245" spans="2:249" x14ac:dyDescent="0.25">
      <c r="B245" s="52">
        <v>1239</v>
      </c>
      <c r="C245" s="53" t="s">
        <v>426</v>
      </c>
      <c r="D245" s="54" t="s">
        <v>427</v>
      </c>
      <c r="E245" s="55">
        <v>50200</v>
      </c>
      <c r="F245" s="56">
        <v>28553</v>
      </c>
      <c r="G245" s="57">
        <v>20104</v>
      </c>
      <c r="H245" s="108">
        <f t="shared" ca="1" si="6"/>
        <v>61.802777777777777</v>
      </c>
      <c r="I245" s="109">
        <f t="shared" ca="1" si="7"/>
        <v>38.666666666666664</v>
      </c>
      <c r="IL245" s="37"/>
      <c r="IM245" s="37"/>
      <c r="IN245" s="37"/>
      <c r="IO245" s="37"/>
    </row>
    <row r="246" spans="2:249" x14ac:dyDescent="0.25">
      <c r="B246" s="52">
        <v>1240</v>
      </c>
      <c r="C246" s="53" t="s">
        <v>428</v>
      </c>
      <c r="D246" s="53" t="s">
        <v>429</v>
      </c>
      <c r="E246" s="55">
        <v>48000</v>
      </c>
      <c r="F246" s="56">
        <v>28183</v>
      </c>
      <c r="G246" s="57">
        <v>18435</v>
      </c>
      <c r="H246" s="108">
        <f t="shared" ca="1" si="6"/>
        <v>66.36944444444444</v>
      </c>
      <c r="I246" s="109">
        <f t="shared" ca="1" si="7"/>
        <v>39.68611111111111</v>
      </c>
      <c r="IL246" s="37"/>
      <c r="IM246" s="37"/>
      <c r="IN246" s="37"/>
      <c r="IO246" s="37"/>
    </row>
    <row r="247" spans="2:249" x14ac:dyDescent="0.25">
      <c r="B247" s="52">
        <v>1241</v>
      </c>
      <c r="C247" s="53" t="s">
        <v>430</v>
      </c>
      <c r="D247" s="54" t="s">
        <v>431</v>
      </c>
      <c r="E247" s="55">
        <v>87700</v>
      </c>
      <c r="F247" s="56">
        <v>35251</v>
      </c>
      <c r="G247" s="57">
        <v>21493</v>
      </c>
      <c r="H247" s="108">
        <f t="shared" ca="1" si="6"/>
        <v>58</v>
      </c>
      <c r="I247" s="109">
        <f t="shared" ca="1" si="7"/>
        <v>20.330555555555556</v>
      </c>
      <c r="IL247" s="37"/>
      <c r="IM247" s="37"/>
      <c r="IN247" s="37"/>
      <c r="IO247" s="37"/>
    </row>
    <row r="248" spans="2:249" x14ac:dyDescent="0.25">
      <c r="B248" s="52">
        <v>1242</v>
      </c>
      <c r="C248" s="53" t="s">
        <v>432</v>
      </c>
      <c r="D248" s="53" t="s">
        <v>433</v>
      </c>
      <c r="E248" s="55">
        <v>89100</v>
      </c>
      <c r="F248" s="56">
        <v>32538</v>
      </c>
      <c r="G248" s="57">
        <v>27317</v>
      </c>
      <c r="H248" s="108">
        <f t="shared" ca="1" si="6"/>
        <v>42.052777777777777</v>
      </c>
      <c r="I248" s="109">
        <f t="shared" ca="1" si="7"/>
        <v>27.761111111111113</v>
      </c>
      <c r="IL248" s="37"/>
      <c r="IM248" s="37"/>
      <c r="IN248" s="37"/>
      <c r="IO248" s="37"/>
    </row>
    <row r="249" spans="2:249" x14ac:dyDescent="0.25">
      <c r="B249" s="52">
        <v>1243</v>
      </c>
      <c r="C249" s="53" t="s">
        <v>434</v>
      </c>
      <c r="D249" s="53" t="s">
        <v>435</v>
      </c>
      <c r="E249" s="55">
        <v>36000</v>
      </c>
      <c r="F249" s="56">
        <v>38629</v>
      </c>
      <c r="G249" s="57">
        <v>23607</v>
      </c>
      <c r="H249" s="108">
        <f t="shared" ca="1" si="6"/>
        <v>52.211111111111109</v>
      </c>
      <c r="I249" s="109">
        <f t="shared" ca="1" si="7"/>
        <v>11.083333333333334</v>
      </c>
      <c r="IL249" s="37"/>
      <c r="IM249" s="37"/>
      <c r="IN249" s="37"/>
      <c r="IO249" s="37"/>
    </row>
    <row r="250" spans="2:249" x14ac:dyDescent="0.25">
      <c r="B250" s="52">
        <v>1244</v>
      </c>
      <c r="C250" s="53" t="s">
        <v>282</v>
      </c>
      <c r="D250" s="53" t="s">
        <v>436</v>
      </c>
      <c r="E250" s="55">
        <v>62600</v>
      </c>
      <c r="F250" s="56">
        <v>35366</v>
      </c>
      <c r="G250" s="57">
        <v>19787</v>
      </c>
      <c r="H250" s="108">
        <f t="shared" ca="1" si="6"/>
        <v>62.666666666666664</v>
      </c>
      <c r="I250" s="109">
        <f t="shared" ca="1" si="7"/>
        <v>20.016666666666666</v>
      </c>
      <c r="IL250" s="37"/>
      <c r="IM250" s="37"/>
      <c r="IN250" s="37"/>
      <c r="IO250" s="37"/>
    </row>
    <row r="251" spans="2:249" x14ac:dyDescent="0.25">
      <c r="B251" s="52">
        <v>1245</v>
      </c>
      <c r="C251" s="53" t="s">
        <v>371</v>
      </c>
      <c r="D251" s="54" t="s">
        <v>437</v>
      </c>
      <c r="E251" s="55">
        <v>81300</v>
      </c>
      <c r="F251" s="56">
        <v>36599</v>
      </c>
      <c r="G251" s="57">
        <v>25152</v>
      </c>
      <c r="H251" s="108">
        <f t="shared" ca="1" si="6"/>
        <v>47.983333333333334</v>
      </c>
      <c r="I251" s="109">
        <f t="shared" ca="1" si="7"/>
        <v>16.638888888888889</v>
      </c>
      <c r="IL251" s="37"/>
      <c r="IM251" s="37"/>
      <c r="IN251" s="37"/>
      <c r="IO251" s="37"/>
    </row>
    <row r="252" spans="2:249" x14ac:dyDescent="0.25">
      <c r="B252" s="52">
        <v>1246</v>
      </c>
      <c r="C252" s="53" t="s">
        <v>438</v>
      </c>
      <c r="D252" s="53" t="s">
        <v>439</v>
      </c>
      <c r="E252" s="55">
        <v>66600</v>
      </c>
      <c r="F252" s="56">
        <v>32460</v>
      </c>
      <c r="G252" s="57">
        <v>22004</v>
      </c>
      <c r="H252" s="108">
        <f t="shared" ca="1" si="6"/>
        <v>56.597222222222221</v>
      </c>
      <c r="I252" s="109">
        <f t="shared" ca="1" si="7"/>
        <v>27.975000000000001</v>
      </c>
      <c r="IL252" s="37"/>
      <c r="IM252" s="37"/>
      <c r="IN252" s="37"/>
      <c r="IO252" s="37"/>
    </row>
    <row r="253" spans="2:249" x14ac:dyDescent="0.25">
      <c r="B253" s="52">
        <v>1103</v>
      </c>
      <c r="C253" s="54" t="s">
        <v>440</v>
      </c>
      <c r="D253" s="54" t="s">
        <v>441</v>
      </c>
      <c r="E253" s="55">
        <v>54900</v>
      </c>
      <c r="F253" s="56">
        <v>34351</v>
      </c>
      <c r="G253" s="57">
        <v>24583</v>
      </c>
      <c r="H253" s="108">
        <f t="shared" ca="1" si="6"/>
        <v>49.536111111111111</v>
      </c>
      <c r="I253" s="109">
        <f t="shared" ca="1" si="7"/>
        <v>22.797222222222221</v>
      </c>
      <c r="IL253" s="37"/>
      <c r="IM253" s="37"/>
      <c r="IN253" s="37"/>
      <c r="IO253" s="37"/>
    </row>
    <row r="254" spans="2:249" x14ac:dyDescent="0.25">
      <c r="B254" s="52">
        <v>1192</v>
      </c>
      <c r="C254" s="53" t="s">
        <v>442</v>
      </c>
      <c r="D254" s="53" t="s">
        <v>443</v>
      </c>
      <c r="E254" s="55">
        <v>89500</v>
      </c>
      <c r="F254" s="56">
        <v>33841</v>
      </c>
      <c r="G254" s="57">
        <v>24488</v>
      </c>
      <c r="H254" s="108">
        <f t="shared" ca="1" si="6"/>
        <v>49.8</v>
      </c>
      <c r="I254" s="109">
        <f t="shared" ca="1" si="7"/>
        <v>24.191666666666666</v>
      </c>
      <c r="IL254" s="37"/>
      <c r="IM254" s="37"/>
      <c r="IN254" s="37"/>
      <c r="IO254" s="37"/>
    </row>
    <row r="255" spans="2:249" x14ac:dyDescent="0.25">
      <c r="B255" s="52">
        <v>1249</v>
      </c>
      <c r="C255" s="53" t="s">
        <v>444</v>
      </c>
      <c r="D255" s="54" t="s">
        <v>445</v>
      </c>
      <c r="E255" s="55">
        <v>58100</v>
      </c>
      <c r="F255" s="56">
        <v>27761</v>
      </c>
      <c r="G255" s="57">
        <v>19943</v>
      </c>
      <c r="H255" s="108">
        <f t="shared" ca="1" si="6"/>
        <v>62.241666666666667</v>
      </c>
      <c r="I255" s="109">
        <f t="shared" ca="1" si="7"/>
        <v>40.838888888888889</v>
      </c>
      <c r="IL255" s="37"/>
      <c r="IM255" s="37"/>
      <c r="IN255" s="37"/>
      <c r="IO255" s="37"/>
    </row>
    <row r="256" spans="2:249" x14ac:dyDescent="0.25">
      <c r="B256" s="52">
        <v>1250</v>
      </c>
      <c r="C256" s="53" t="s">
        <v>446</v>
      </c>
      <c r="D256" s="58" t="s">
        <v>447</v>
      </c>
      <c r="E256" s="55">
        <v>85900</v>
      </c>
      <c r="F256" s="56">
        <v>32208</v>
      </c>
      <c r="G256" s="57">
        <v>20635</v>
      </c>
      <c r="H256" s="108">
        <f t="shared" ca="1" si="6"/>
        <v>60.347222222222221</v>
      </c>
      <c r="I256" s="109">
        <f t="shared" ca="1" si="7"/>
        <v>28.661111111111111</v>
      </c>
      <c r="IL256" s="37"/>
      <c r="IM256" s="37"/>
      <c r="IN256" s="37"/>
      <c r="IO256" s="37"/>
    </row>
    <row r="257" spans="2:249" ht="16.5" thickBot="1" x14ac:dyDescent="0.3">
      <c r="B257" s="59">
        <v>1251</v>
      </c>
      <c r="C257" s="60" t="s">
        <v>448</v>
      </c>
      <c r="D257" s="61" t="s">
        <v>144</v>
      </c>
      <c r="E257" s="62">
        <v>92300</v>
      </c>
      <c r="F257" s="63">
        <v>38997</v>
      </c>
      <c r="G257" s="64">
        <v>25582</v>
      </c>
      <c r="H257" s="108">
        <f t="shared" ca="1" si="6"/>
        <v>46.805555555555557</v>
      </c>
      <c r="I257" s="109">
        <f t="shared" ca="1" si="7"/>
        <v>10.074999999999999</v>
      </c>
      <c r="IL257" s="37"/>
      <c r="IM257" s="37"/>
      <c r="IN257" s="37"/>
      <c r="IO257" s="37"/>
    </row>
    <row r="258" spans="2:249" x14ac:dyDescent="0.25">
      <c r="J258" s="65"/>
    </row>
    <row r="259" spans="2:249" x14ac:dyDescent="0.25">
      <c r="H259" s="66"/>
      <c r="J259" s="65"/>
    </row>
    <row r="260" spans="2:249" x14ac:dyDescent="0.25">
      <c r="J260" s="65"/>
    </row>
    <row r="261" spans="2:249" x14ac:dyDescent="0.25">
      <c r="J261" s="65"/>
    </row>
    <row r="262" spans="2:249" x14ac:dyDescent="0.25">
      <c r="J262" s="65"/>
    </row>
    <row r="263" spans="2:249" x14ac:dyDescent="0.25">
      <c r="J263" s="65"/>
    </row>
    <row r="264" spans="2:249" x14ac:dyDescent="0.25">
      <c r="J264" s="65"/>
    </row>
    <row r="265" spans="2:249" x14ac:dyDescent="0.25">
      <c r="J265" s="65"/>
    </row>
    <row r="266" spans="2:249" x14ac:dyDescent="0.25">
      <c r="J266" s="65"/>
    </row>
    <row r="267" spans="2:249" x14ac:dyDescent="0.25">
      <c r="J267" s="65"/>
    </row>
    <row r="268" spans="2:249" x14ac:dyDescent="0.25">
      <c r="J268" s="65"/>
    </row>
    <row r="269" spans="2:249" x14ac:dyDescent="0.25">
      <c r="J269" s="65"/>
    </row>
    <row r="270" spans="2:249" x14ac:dyDescent="0.25">
      <c r="J270" s="65"/>
    </row>
    <row r="271" spans="2:249" x14ac:dyDescent="0.25">
      <c r="J271" s="65"/>
    </row>
    <row r="272" spans="2:249" x14ac:dyDescent="0.25">
      <c r="J272" s="65"/>
    </row>
    <row r="273" spans="10:10" x14ac:dyDescent="0.25">
      <c r="J273" s="65"/>
    </row>
    <row r="274" spans="10:10" x14ac:dyDescent="0.25">
      <c r="J274" s="65"/>
    </row>
    <row r="275" spans="10:10" x14ac:dyDescent="0.25">
      <c r="J275" s="65"/>
    </row>
  </sheetData>
  <sheetProtection formatCells="0" formatColumns="0" formatRows="0" insertColumns="0" insertRows="0" insertHyperlinks="0" deleteColumns="0" deleteRows="0" sort="0" autoFilter="0" pivotTables="0"/>
  <mergeCells count="2">
    <mergeCell ref="B1:I1"/>
    <mergeCell ref="B4:I5"/>
  </mergeCells>
  <phoneticPr fontId="3" type="noConversion"/>
  <pageMargins left="0.75" right="0.75" top="1" bottom="1" header="0.5" footer="0.5"/>
  <pageSetup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4" workbookViewId="0">
      <selection activeCell="H6" sqref="H6"/>
    </sheetView>
  </sheetViews>
  <sheetFormatPr defaultColWidth="8.7109375" defaultRowHeight="15" x14ac:dyDescent="0.25"/>
  <cols>
    <col min="1" max="1" width="14.5703125" style="71" customWidth="1"/>
    <col min="2" max="2" width="10.85546875" style="71" customWidth="1"/>
    <col min="3" max="4" width="15.5703125" style="72" customWidth="1"/>
    <col min="5" max="6" width="13.42578125" style="72" customWidth="1"/>
    <col min="7" max="7" width="13.28515625" style="73" customWidth="1"/>
    <col min="8" max="16384" width="8.7109375" style="72"/>
  </cols>
  <sheetData>
    <row r="1" spans="1:9" ht="78" customHeight="1" x14ac:dyDescent="0.25">
      <c r="A1" s="124" t="s">
        <v>478</v>
      </c>
      <c r="B1" s="124"/>
      <c r="C1" s="124"/>
      <c r="D1" s="124"/>
      <c r="E1" s="124"/>
      <c r="F1" s="124"/>
    </row>
    <row r="2" spans="1:9" ht="15.75" x14ac:dyDescent="0.25">
      <c r="A2" s="74"/>
      <c r="B2" s="74"/>
      <c r="C2" s="75"/>
      <c r="D2" s="75"/>
      <c r="E2" s="75"/>
      <c r="F2" s="75"/>
    </row>
    <row r="3" spans="1:9" s="78" customFormat="1" ht="22.5" customHeight="1" x14ac:dyDescent="0.2">
      <c r="A3" s="76"/>
      <c r="B3" s="76"/>
      <c r="C3" s="125" t="s">
        <v>470</v>
      </c>
      <c r="D3" s="125"/>
      <c r="E3" s="125" t="s">
        <v>471</v>
      </c>
      <c r="F3" s="125"/>
      <c r="G3" s="77"/>
    </row>
    <row r="4" spans="1:9" s="78" customFormat="1" ht="20.100000000000001" customHeight="1" x14ac:dyDescent="0.2">
      <c r="A4" s="79" t="s">
        <v>472</v>
      </c>
      <c r="B4" s="79" t="s">
        <v>473</v>
      </c>
      <c r="C4" s="79" t="s">
        <v>474</v>
      </c>
      <c r="D4" s="79" t="s">
        <v>475</v>
      </c>
      <c r="E4" s="79" t="s">
        <v>474</v>
      </c>
      <c r="F4" s="79" t="s">
        <v>475</v>
      </c>
      <c r="G4" s="77"/>
    </row>
    <row r="5" spans="1:9" s="78" customFormat="1" ht="20.100000000000001" customHeight="1" x14ac:dyDescent="0.2">
      <c r="A5" s="80">
        <f ca="1">DATE(YEAR(TODAY()),MONTH(TODAY())+1,DAY(G5))</f>
        <v>42718</v>
      </c>
      <c r="B5" s="81">
        <v>0.79166666666666663</v>
      </c>
      <c r="C5" s="122" t="s">
        <v>479</v>
      </c>
      <c r="D5" s="123"/>
      <c r="E5" s="101">
        <f ca="1">DATEDIF(NOW(),A5,"d")</f>
        <v>40</v>
      </c>
      <c r="F5" s="101">
        <f ca="1">TEXT((A5+B5)-NOW(),"[h]")-E5*24</f>
        <v>8</v>
      </c>
      <c r="G5" s="83">
        <v>41957</v>
      </c>
      <c r="H5" s="82"/>
      <c r="I5" s="82"/>
    </row>
    <row r="6" spans="1:9" s="78" customFormat="1" ht="20.100000000000001" customHeight="1" x14ac:dyDescent="0.2">
      <c r="A6" s="80">
        <f t="shared" ref="A6:A9" ca="1" si="0">DATE(YEAR(TODAY()),MONTH(TODAY())+1,DAY(G6))</f>
        <v>42721</v>
      </c>
      <c r="B6" s="81">
        <v>0.79166666666666663</v>
      </c>
      <c r="C6" s="101" t="str">
        <f ca="1">TEXT((A6+B6)-(A5+B5),"d")</f>
        <v>3</v>
      </c>
      <c r="D6" s="101">
        <f ca="1">TEXT((A6+B6)-(A5+B5),"[h]")-C6*24</f>
        <v>0</v>
      </c>
      <c r="E6" s="101">
        <f t="shared" ref="E6:E16" ca="1" si="1">DATEDIF(NOW(),A6,"d")</f>
        <v>43</v>
      </c>
      <c r="F6" s="101">
        <f t="shared" ref="F6:F16" ca="1" si="2">TEXT((A6+B6)-NOW(),"[h]")-E6*24</f>
        <v>8</v>
      </c>
      <c r="G6" s="83">
        <v>41960</v>
      </c>
      <c r="H6" s="82"/>
      <c r="I6" s="82"/>
    </row>
    <row r="7" spans="1:9" s="78" customFormat="1" ht="20.100000000000001" customHeight="1" x14ac:dyDescent="0.2">
      <c r="A7" s="80">
        <f t="shared" ca="1" si="0"/>
        <v>42725</v>
      </c>
      <c r="B7" s="81">
        <v>0.54166666666666663</v>
      </c>
      <c r="C7" s="101" t="str">
        <f t="shared" ref="C7:C16" ca="1" si="3">TEXT((A7+B7)-(A6+B6),"d")</f>
        <v>3</v>
      </c>
      <c r="D7" s="101">
        <f t="shared" ref="D7:D16" ca="1" si="4">TEXT((A7+B7)-(A6+B6),"[h]")-C7*24</f>
        <v>18</v>
      </c>
      <c r="E7" s="101">
        <f t="shared" ca="1" si="1"/>
        <v>47</v>
      </c>
      <c r="F7" s="101">
        <f t="shared" ca="1" si="2"/>
        <v>2</v>
      </c>
      <c r="G7" s="83">
        <v>41964</v>
      </c>
      <c r="H7" s="82"/>
      <c r="I7" s="82"/>
    </row>
    <row r="8" spans="1:9" s="78" customFormat="1" ht="20.100000000000001" customHeight="1" x14ac:dyDescent="0.2">
      <c r="A8" s="80">
        <f ca="1">DATE(YEAR(TODAY()),MONTH(TODAY())+1,DAY(G8))</f>
        <v>42728</v>
      </c>
      <c r="B8" s="81">
        <v>0.79166666666666663</v>
      </c>
      <c r="C8" s="101" t="str">
        <f t="shared" ca="1" si="3"/>
        <v>3</v>
      </c>
      <c r="D8" s="101">
        <f t="shared" ca="1" si="4"/>
        <v>6</v>
      </c>
      <c r="E8" s="101">
        <f t="shared" ca="1" si="1"/>
        <v>50</v>
      </c>
      <c r="F8" s="101">
        <f t="shared" ca="1" si="2"/>
        <v>8</v>
      </c>
      <c r="G8" s="83">
        <v>41967</v>
      </c>
      <c r="H8" s="82"/>
      <c r="I8" s="82"/>
    </row>
    <row r="9" spans="1:9" s="78" customFormat="1" ht="20.100000000000001" customHeight="1" x14ac:dyDescent="0.2">
      <c r="A9" s="80">
        <f t="shared" ca="1" si="0"/>
        <v>42730</v>
      </c>
      <c r="B9" s="81">
        <v>0.79166666666666663</v>
      </c>
      <c r="C9" s="101" t="str">
        <f t="shared" ca="1" si="3"/>
        <v>2</v>
      </c>
      <c r="D9" s="101">
        <f t="shared" ca="1" si="4"/>
        <v>0</v>
      </c>
      <c r="E9" s="101">
        <f t="shared" ca="1" si="1"/>
        <v>52</v>
      </c>
      <c r="F9" s="101">
        <f t="shared" ca="1" si="2"/>
        <v>8</v>
      </c>
      <c r="G9" s="83">
        <v>41969</v>
      </c>
      <c r="H9" s="82"/>
      <c r="I9" s="82"/>
    </row>
    <row r="10" spans="1:9" s="78" customFormat="1" ht="20.100000000000001" customHeight="1" x14ac:dyDescent="0.2">
      <c r="A10" s="80">
        <f ca="1">DATE(YEAR(TODAY()),MONTH(TODAY())+2,DAY(G10))</f>
        <v>42737</v>
      </c>
      <c r="B10" s="81">
        <v>0.85416666666666663</v>
      </c>
      <c r="C10" s="101" t="str">
        <f t="shared" ca="1" si="3"/>
        <v>7</v>
      </c>
      <c r="D10" s="101">
        <f t="shared" ca="1" si="4"/>
        <v>1</v>
      </c>
      <c r="E10" s="101">
        <f t="shared" ca="1" si="1"/>
        <v>59</v>
      </c>
      <c r="F10" s="101">
        <f t="shared" ca="1" si="2"/>
        <v>9</v>
      </c>
      <c r="G10" s="83">
        <v>41975</v>
      </c>
      <c r="H10" s="82"/>
      <c r="I10" s="82"/>
    </row>
    <row r="11" spans="1:9" ht="20.100000000000001" customHeight="1" x14ac:dyDescent="0.25">
      <c r="A11" s="80">
        <f t="shared" ref="A11:A15" ca="1" si="5">DATE(YEAR(TODAY()),MONTH(TODAY())+2,DAY(G11))</f>
        <v>42740</v>
      </c>
      <c r="B11" s="81">
        <v>0.79166666666666663</v>
      </c>
      <c r="C11" s="101" t="str">
        <f t="shared" ca="1" si="3"/>
        <v>2</v>
      </c>
      <c r="D11" s="101">
        <f t="shared" ca="1" si="4"/>
        <v>22</v>
      </c>
      <c r="E11" s="101">
        <f t="shared" ca="1" si="1"/>
        <v>62</v>
      </c>
      <c r="F11" s="101">
        <f t="shared" ca="1" si="2"/>
        <v>8</v>
      </c>
      <c r="G11" s="83">
        <v>41978</v>
      </c>
      <c r="H11" s="82"/>
      <c r="I11" s="82"/>
    </row>
    <row r="12" spans="1:9" ht="20.100000000000001" customHeight="1" x14ac:dyDescent="0.25">
      <c r="A12" s="80">
        <f t="shared" ca="1" si="5"/>
        <v>42744</v>
      </c>
      <c r="B12" s="81">
        <v>0.875</v>
      </c>
      <c r="C12" s="101" t="str">
        <f t="shared" ca="1" si="3"/>
        <v>4</v>
      </c>
      <c r="D12" s="101">
        <f t="shared" ca="1" si="4"/>
        <v>2</v>
      </c>
      <c r="E12" s="101">
        <f t="shared" ca="1" si="1"/>
        <v>66</v>
      </c>
      <c r="F12" s="101">
        <f t="shared" ca="1" si="2"/>
        <v>10</v>
      </c>
      <c r="G12" s="83">
        <v>41982</v>
      </c>
      <c r="H12" s="82"/>
      <c r="I12" s="82"/>
    </row>
    <row r="13" spans="1:9" ht="20.100000000000001" customHeight="1" x14ac:dyDescent="0.25">
      <c r="A13" s="80">
        <f t="shared" ca="1" si="5"/>
        <v>42749</v>
      </c>
      <c r="B13" s="81">
        <v>0.75</v>
      </c>
      <c r="C13" s="101" t="str">
        <f t="shared" ca="1" si="3"/>
        <v>4</v>
      </c>
      <c r="D13" s="101">
        <f t="shared" ca="1" si="4"/>
        <v>21</v>
      </c>
      <c r="E13" s="101">
        <f t="shared" ca="1" si="1"/>
        <v>71</v>
      </c>
      <c r="F13" s="101">
        <f t="shared" ca="1" si="2"/>
        <v>7</v>
      </c>
      <c r="G13" s="83">
        <v>41987</v>
      </c>
      <c r="H13" s="82"/>
      <c r="I13" s="82"/>
    </row>
    <row r="14" spans="1:9" ht="20.100000000000001" customHeight="1" x14ac:dyDescent="0.25">
      <c r="A14" s="80">
        <f t="shared" ca="1" si="5"/>
        <v>42755</v>
      </c>
      <c r="B14" s="81">
        <v>0.5</v>
      </c>
      <c r="C14" s="101" t="str">
        <f t="shared" ca="1" si="3"/>
        <v>5</v>
      </c>
      <c r="D14" s="101">
        <f t="shared" ca="1" si="4"/>
        <v>18</v>
      </c>
      <c r="E14" s="101">
        <f t="shared" ca="1" si="1"/>
        <v>77</v>
      </c>
      <c r="F14" s="101">
        <f t="shared" ca="1" si="2"/>
        <v>1</v>
      </c>
      <c r="G14" s="83">
        <v>41993</v>
      </c>
      <c r="H14" s="82"/>
      <c r="I14" s="82"/>
    </row>
    <row r="15" spans="1:9" ht="20.100000000000001" customHeight="1" x14ac:dyDescent="0.25">
      <c r="A15" s="80">
        <f t="shared" ca="1" si="5"/>
        <v>42758</v>
      </c>
      <c r="B15" s="81">
        <v>0.79166666666666663</v>
      </c>
      <c r="C15" s="101" t="str">
        <f t="shared" ca="1" si="3"/>
        <v>3</v>
      </c>
      <c r="D15" s="101">
        <f t="shared" ca="1" si="4"/>
        <v>7</v>
      </c>
      <c r="E15" s="101">
        <f t="shared" ca="1" si="1"/>
        <v>80</v>
      </c>
      <c r="F15" s="101">
        <f t="shared" ca="1" si="2"/>
        <v>8</v>
      </c>
      <c r="G15" s="83">
        <v>41996</v>
      </c>
      <c r="H15" s="82"/>
      <c r="I15" s="82"/>
    </row>
    <row r="16" spans="1:9" ht="20.100000000000001" customHeight="1" x14ac:dyDescent="0.25">
      <c r="A16" s="80">
        <f ca="1">DATE(YEAR(TODAY()),MONTH(TODAY())+2,DAY(G16))</f>
        <v>42762</v>
      </c>
      <c r="B16" s="81">
        <v>0.58333333333333337</v>
      </c>
      <c r="C16" s="101" t="str">
        <f t="shared" ca="1" si="3"/>
        <v>3</v>
      </c>
      <c r="D16" s="101">
        <f t="shared" ca="1" si="4"/>
        <v>19</v>
      </c>
      <c r="E16" s="101">
        <f t="shared" ca="1" si="1"/>
        <v>84</v>
      </c>
      <c r="F16" s="101">
        <f t="shared" ca="1" si="2"/>
        <v>3</v>
      </c>
      <c r="G16" s="83">
        <v>42000</v>
      </c>
      <c r="H16" s="82"/>
      <c r="I16" s="82"/>
    </row>
  </sheetData>
  <sheetProtection formatCells="0" formatColumns="0" formatRows="0" insertColumns="0" insertRows="0" insertHyperlinks="0" deleteColumns="0" deleteRows="0" sort="0" autoFilter="0" pivotTables="0"/>
  <mergeCells count="4">
    <mergeCell ref="C5:D5"/>
    <mergeCell ref="A1:F1"/>
    <mergeCell ref="C3:D3"/>
    <mergeCell ref="E3: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L8" sqref="L8"/>
    </sheetView>
  </sheetViews>
  <sheetFormatPr defaultColWidth="8.7109375" defaultRowHeight="15.75" x14ac:dyDescent="0.2"/>
  <cols>
    <col min="1" max="1" width="4.42578125" style="84" customWidth="1"/>
    <col min="2" max="8" width="8.7109375" style="88"/>
    <col min="9" max="9" width="12.85546875" style="88" customWidth="1"/>
    <col min="10" max="11" width="10" style="88" customWidth="1"/>
    <col min="12" max="12" width="8.42578125" style="91" customWidth="1"/>
    <col min="13" max="13" width="5.42578125" style="91" customWidth="1"/>
    <col min="14" max="14" width="8.7109375" style="92"/>
    <col min="15" max="15" width="12.28515625" style="88" customWidth="1"/>
    <col min="16" max="16" width="17.42578125" style="88" bestFit="1" customWidth="1"/>
    <col min="17" max="16384" width="8.7109375" style="88"/>
  </cols>
  <sheetData>
    <row r="1" spans="1:16" x14ac:dyDescent="0.2">
      <c r="B1" s="85"/>
      <c r="C1" s="86"/>
      <c r="D1" s="86"/>
      <c r="E1" s="86"/>
      <c r="F1" s="86"/>
      <c r="G1" s="86"/>
      <c r="H1" s="87"/>
      <c r="I1" s="95" t="s">
        <v>474</v>
      </c>
      <c r="J1" s="96" t="s">
        <v>475</v>
      </c>
      <c r="K1" s="96" t="s">
        <v>481</v>
      </c>
      <c r="M1" s="94"/>
      <c r="N1" s="93"/>
    </row>
    <row r="2" spans="1:16" ht="27.6" customHeight="1" x14ac:dyDescent="0.2">
      <c r="A2" s="84">
        <v>1</v>
      </c>
      <c r="B2" s="126" t="s">
        <v>476</v>
      </c>
      <c r="C2" s="127"/>
      <c r="D2" s="127"/>
      <c r="E2" s="127"/>
      <c r="F2" s="127"/>
      <c r="G2" s="127"/>
      <c r="H2" s="128"/>
      <c r="I2" s="99" t="str">
        <f ca="1">TEXT((NOW())-(DATE(2016,10,31)),"d")</f>
        <v>4</v>
      </c>
      <c r="J2" s="99">
        <f ca="1">TEXT((NOW())-(DATE(2016,10,31)),"[h]")-I2*24</f>
        <v>10</v>
      </c>
      <c r="K2" s="98">
        <f ca="1">MINUTE((NOW()-DATE(2016,10,4)))</f>
        <v>58</v>
      </c>
      <c r="O2" s="110"/>
      <c r="P2" s="110">
        <v>42674</v>
      </c>
    </row>
    <row r="3" spans="1:16" ht="29.1" customHeight="1" x14ac:dyDescent="0.2">
      <c r="A3" s="84">
        <v>2</v>
      </c>
      <c r="B3" s="126" t="s">
        <v>480</v>
      </c>
      <c r="C3" s="127"/>
      <c r="D3" s="127"/>
      <c r="E3" s="127"/>
      <c r="F3" s="127"/>
      <c r="G3" s="127"/>
      <c r="H3" s="128"/>
      <c r="I3" s="100">
        <f ca="1">TODAY()+(19*365)+(6*30)+5</f>
        <v>49798</v>
      </c>
      <c r="J3" s="99">
        <f t="shared" ref="J3:J4" ca="1" si="0">SUM(I3*24)</f>
        <v>1195152</v>
      </c>
      <c r="K3" s="98">
        <f t="shared" ref="K3:K4" ca="1" si="1">MINUTE((NOW()-DATE(2016,10,4)))</f>
        <v>58</v>
      </c>
      <c r="L3" s="89"/>
      <c r="M3" s="89"/>
      <c r="N3" s="90"/>
      <c r="P3" s="110">
        <v>42656</v>
      </c>
    </row>
    <row r="4" spans="1:16" ht="22.5" customHeight="1" x14ac:dyDescent="0.2">
      <c r="A4" s="84">
        <v>3</v>
      </c>
      <c r="B4" s="126" t="s">
        <v>477</v>
      </c>
      <c r="C4" s="127"/>
      <c r="D4" s="127"/>
      <c r="E4" s="127"/>
      <c r="F4" s="127"/>
      <c r="G4" s="127"/>
      <c r="H4" s="128"/>
      <c r="I4" s="98">
        <f ca="1">DATEDIF("12/3/1994",TODAY(),"d")</f>
        <v>8007</v>
      </c>
      <c r="J4" s="99">
        <f t="shared" ca="1" si="0"/>
        <v>192168</v>
      </c>
      <c r="K4" s="98">
        <f t="shared" ca="1" si="1"/>
        <v>58</v>
      </c>
      <c r="L4" s="89"/>
      <c r="M4" s="89"/>
      <c r="N4" s="90"/>
    </row>
  </sheetData>
  <sheetProtection formatCells="0" formatColumns="0" formatRows="0" insertColumns="0" insertRows="0"/>
  <mergeCells count="3">
    <mergeCell ref="B2:H2"/>
    <mergeCell ref="B3:H3"/>
    <mergeCell ref="B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C8" sqref="C8"/>
    </sheetView>
  </sheetViews>
  <sheetFormatPr defaultColWidth="9.140625" defaultRowHeight="12.75" x14ac:dyDescent="0.2"/>
  <cols>
    <col min="1" max="1" width="19.140625" style="4" customWidth="1"/>
    <col min="2" max="2" width="16.42578125" style="5" customWidth="1"/>
    <col min="3" max="3" width="17" style="5" customWidth="1"/>
    <col min="4" max="4" width="9.140625" style="6"/>
    <col min="5" max="16384" width="9.140625" style="4"/>
  </cols>
  <sheetData>
    <row r="1" spans="1:4" s="3" customFormat="1" ht="15" customHeight="1" x14ac:dyDescent="0.2">
      <c r="A1" s="1"/>
      <c r="B1" s="131" t="s">
        <v>469</v>
      </c>
      <c r="C1" s="132"/>
      <c r="D1" s="2"/>
    </row>
    <row r="2" spans="1:4" s="3" customFormat="1" ht="15" customHeight="1" thickBot="1" x14ac:dyDescent="0.25">
      <c r="A2" s="1"/>
      <c r="B2" s="133" t="s">
        <v>464</v>
      </c>
      <c r="C2" s="134"/>
      <c r="D2" s="2"/>
    </row>
    <row r="3" spans="1:4" ht="15" customHeight="1" thickBot="1" x14ac:dyDescent="0.25"/>
    <row r="4" spans="1:4" ht="15" customHeight="1" thickBot="1" x14ac:dyDescent="0.25">
      <c r="B4" s="129" t="s">
        <v>466</v>
      </c>
      <c r="C4" s="130"/>
    </row>
    <row r="5" spans="1:4" ht="15" customHeight="1" thickBot="1" x14ac:dyDescent="0.25">
      <c r="B5" s="7" t="s">
        <v>1</v>
      </c>
      <c r="C5" s="8" t="s">
        <v>2</v>
      </c>
      <c r="D5" s="9"/>
    </row>
    <row r="6" spans="1:4" x14ac:dyDescent="0.2">
      <c r="A6" s="10"/>
      <c r="B6" s="11" t="s">
        <v>482</v>
      </c>
      <c r="C6" s="12" t="s">
        <v>483</v>
      </c>
      <c r="D6" s="9"/>
    </row>
    <row r="7" spans="1:4" ht="13.5" thickBot="1" x14ac:dyDescent="0.25">
      <c r="A7" s="10"/>
      <c r="B7" s="13"/>
      <c r="C7" s="14"/>
      <c r="D7" s="9"/>
    </row>
    <row r="8" spans="1:4" ht="14.25" thickTop="1" thickBot="1" x14ac:dyDescent="0.25">
      <c r="A8" s="10" t="s">
        <v>465</v>
      </c>
      <c r="B8" s="15" t="s">
        <v>484</v>
      </c>
      <c r="C8" s="16"/>
      <c r="D8" s="9"/>
    </row>
    <row r="9" spans="1:4" ht="13.5" thickTop="1" x14ac:dyDescent="0.2"/>
    <row r="10" spans="1:4" ht="13.5" thickBot="1" x14ac:dyDescent="0.25">
      <c r="B10" s="4"/>
      <c r="C10" s="4"/>
    </row>
    <row r="11" spans="1:4" ht="48" customHeight="1" thickBot="1" x14ac:dyDescent="0.25">
      <c r="B11" s="135" t="s">
        <v>459</v>
      </c>
      <c r="C11" s="136"/>
    </row>
  </sheetData>
  <mergeCells count="4">
    <mergeCell ref="B4:C4"/>
    <mergeCell ref="B1:C1"/>
    <mergeCell ref="B2:C2"/>
    <mergeCell ref="B11:C11"/>
  </mergeCells>
  <phoneticPr fontId="3" type="noConversion"/>
  <pageMargins left="0.75" right="0.75" top="1" bottom="1" header="0.5" footer="0.5"/>
  <pageSetup orientation="portrait" horizontalDpi="4294967293"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Part 1</vt:lpstr>
      <vt:lpstr>Part 2</vt:lpstr>
      <vt:lpstr>Part 3</vt:lpstr>
      <vt:lpstr>Part 4</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1901-01-01T05:00:00Z</cp:lastPrinted>
  <dcterms:created xsi:type="dcterms:W3CDTF">1901-01-01T05:00:00Z</dcterms:created>
  <dcterms:modified xsi:type="dcterms:W3CDTF">2016-11-04T14:59:50Z</dcterms:modified>
</cp:coreProperties>
</file>