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<sst xmlns="http://schemas.openxmlformats.org/spreadsheetml/2006/main" count="114" uniqueCount="81">
  <si>
    <t>Cost Benefit Analysis</t>
  </si>
  <si>
    <t>Costs:</t>
  </si>
  <si>
    <t>Product Type</t>
  </si>
  <si>
    <t>Description</t>
  </si>
  <si>
    <t>Est. Cost at Year 0</t>
  </si>
  <si>
    <t>Est. Cost at Year 1</t>
  </si>
  <si>
    <t>Est. Cost at Year 2</t>
  </si>
  <si>
    <t>Est. Cost at Year 3</t>
  </si>
  <si>
    <t>Est. Cost at Year 4</t>
  </si>
  <si>
    <t>Est. Cost at Year 5</t>
  </si>
  <si>
    <t>Content Management System (CMS)</t>
  </si>
  <si>
    <t>Expression Engine CMS and Web Manager with ExpressoStore e-commerce</t>
  </si>
  <si>
    <t>-</t>
  </si>
  <si>
    <t>Web Storage</t>
  </si>
  <si>
    <t>Google Drive Storage 100 GB's ($2/mon.)</t>
  </si>
  <si>
    <t>External Backup</t>
  </si>
  <si>
    <t>Western Digital 2TB External Hard Drive</t>
  </si>
  <si>
    <t>Anti Virus Software</t>
  </si>
  <si>
    <t>Avira Antivirus Software</t>
  </si>
  <si>
    <t>Go Daddy Domain</t>
  </si>
  <si>
    <t>Domain for Karoline's website ($15/yr)</t>
  </si>
  <si>
    <t>Printer</t>
  </si>
  <si>
    <t>Canon Office and Business MX922 All-In-One Printer, Wireless and mobile printing</t>
  </si>
  <si>
    <t>Paper</t>
  </si>
  <si>
    <t>500 sheets/year</t>
  </si>
  <si>
    <t>Ink Cartridges</t>
  </si>
  <si>
    <t>E-Z Ink (TM) Compatible Ink Cartridge Replacement for Canon MX922 (3 Large Black, 3 Cyan, 3 Magenta, 3 Yellow, 3 Small Black) 15 pack: 1 cartridge/year</t>
  </si>
  <si>
    <t>Quicken</t>
  </si>
  <si>
    <t>Accounting System</t>
  </si>
  <si>
    <t>PayPal</t>
  </si>
  <si>
    <t>Electronic Payment Processing System (Online: 2.9% +.30 per transaction)</t>
  </si>
  <si>
    <t>Project Integration and Installation</t>
  </si>
  <si>
    <r>
      <rPr/>
      <t xml:space="preserve">The personnel cost to integrate and install Karoline's system.
</t>
    </r>
    <r>
      <rPr/>
      <t>Personnel Include:</t>
    </r>
    <r>
      <rPr/>
      <t xml:space="preserve">
- 1 System's Analyst  @ $35/hr for 35 hrs
- 1 System Developer @ $35/hr for 35 hrs</t>
    </r>
  </si>
  <si>
    <t>TOTAL ESTIMATED COST:</t>
  </si>
  <si>
    <t>TOTAL ESTIMATED CUMULATIVE COST:</t>
  </si>
  <si>
    <t>Year 0</t>
  </si>
  <si>
    <t>Year 1</t>
  </si>
  <si>
    <t>Year 2</t>
  </si>
  <si>
    <t>Year 3</t>
  </si>
  <si>
    <t>Year 4</t>
  </si>
  <si>
    <t>Year 5</t>
  </si>
  <si>
    <t>Benefits:</t>
  </si>
  <si>
    <t>HISTORICAL:</t>
  </si>
  <si>
    <r>
      <rPr>
        <b/>
      </rPr>
      <t>Time Spent:</t>
    </r>
    <r>
      <t xml:space="preserve"> 5 hrs per week</t>
    </r>
  </si>
  <si>
    <t>Increased Sales (Social Media Presence, Automatic System)</t>
  </si>
  <si>
    <r>
      <rPr>
        <b/>
      </rPr>
      <t xml:space="preserve">Time Spent on Creating Cakes: </t>
    </r>
    <r>
      <t>2.5 hrs per week</t>
    </r>
  </si>
  <si>
    <t>Reduction in Labor</t>
  </si>
  <si>
    <r>
      <rPr>
        <b/>
      </rPr>
      <t>AVG. Cake Time:</t>
    </r>
    <r>
      <t xml:space="preserve"> 2 hours per cake</t>
    </r>
  </si>
  <si>
    <t>TOTAL BENEFITS (Per Year):</t>
  </si>
  <si>
    <r>
      <rPr>
        <b/>
      </rPr>
      <t>AVG. Cake Cost:</t>
    </r>
    <r>
      <t xml:space="preserve"> $45</t>
    </r>
  </si>
  <si>
    <r>
      <rPr>
        <b/>
      </rPr>
      <t>Revenue per Year:</t>
    </r>
    <r>
      <t xml:space="preserve"> $2,925</t>
    </r>
  </si>
  <si>
    <t>Total Cost:</t>
  </si>
  <si>
    <t>Total Benefits - Total Cost:</t>
  </si>
  <si>
    <t>Cumulative Net Cash Flow:</t>
  </si>
  <si>
    <t>NPV:</t>
  </si>
  <si>
    <t>YR0</t>
  </si>
  <si>
    <t>YR1</t>
  </si>
  <si>
    <t>YR2</t>
  </si>
  <si>
    <t>YR3</t>
  </si>
  <si>
    <t>YR4</t>
  </si>
  <si>
    <t>YR5</t>
  </si>
  <si>
    <t>ROI:</t>
  </si>
  <si>
    <t>Net Present Cost:</t>
  </si>
  <si>
    <t>Breal Even Point:</t>
  </si>
  <si>
    <t>Between Year 2-3</t>
  </si>
  <si>
    <t>Net Present Benefits</t>
  </si>
  <si>
    <t>Calculations</t>
  </si>
  <si>
    <t>Historical</t>
  </si>
  <si>
    <t>Projected</t>
  </si>
  <si>
    <r>
      <rPr>
        <b/>
      </rPr>
      <t>Time Spent:</t>
    </r>
    <r>
      <t xml:space="preserve"> 6 hrs per week</t>
    </r>
  </si>
  <si>
    <r>
      <rPr>
        <b/>
      </rPr>
      <t>Time Spent:</t>
    </r>
    <r>
      <t xml:space="preserve"> 10+ hrs per week</t>
    </r>
  </si>
  <si>
    <r>
      <rPr>
        <b/>
      </rPr>
      <t xml:space="preserve">Time Spent on Creating Cakes: </t>
    </r>
    <r>
      <t>3 hrs per week</t>
    </r>
  </si>
  <si>
    <r>
      <rPr>
        <b/>
      </rPr>
      <t>Time Spent on Creating Cakes:</t>
    </r>
    <r>
      <t xml:space="preserve"> 5 hrs per week</t>
    </r>
  </si>
  <si>
    <r>
      <rPr>
        <b/>
      </rPr>
      <t>AVG. Cake Time:</t>
    </r>
    <r>
      <t xml:space="preserve"> 2 hours per cake</t>
    </r>
  </si>
  <si>
    <r>
      <rPr>
        <b/>
      </rPr>
      <t>AVG Cake Time:</t>
    </r>
    <r>
      <t xml:space="preserve"> 1.5 hours per cake</t>
    </r>
  </si>
  <si>
    <r>
      <rPr>
        <b/>
      </rPr>
      <t>AVG. Cake Cost:</t>
    </r>
    <r>
      <t xml:space="preserve"> $45</t>
    </r>
  </si>
  <si>
    <r>
      <rPr>
        <b/>
      </rPr>
      <t>AVG. Cake Cost:</t>
    </r>
    <r>
      <t xml:space="preserve"> $45</t>
    </r>
  </si>
  <si>
    <r>
      <rPr>
        <b/>
      </rPr>
      <t>Revenue per Year:</t>
    </r>
    <r>
      <t xml:space="preserve"> $6,240</t>
    </r>
  </si>
  <si>
    <r>
      <rPr>
        <b/>
      </rPr>
      <t>Est. Revenue per Year:</t>
    </r>
    <r>
      <t xml:space="preserve"> $7,800</t>
    </r>
  </si>
  <si>
    <t>Est. Increase in Revenue:</t>
  </si>
  <si>
    <t>$1,560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</si>
</sst>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1">
    <font>
      <sz val="10.0"/>
      <color rgb="FF000000"/>
      <name val="Arial"/>
    </font>
    <font>
      <sz val="18.0"/>
    </font>
    <font>
      <b/>
      <u/>
      <sz val="12.0"/>
    </font>
    <font>
      <b/>
    </font>
    <font/>
    <font>
      <color rgb="FF000000"/>
      <name val="&quot;Amazon Ember&quot;"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  <font>
      <b/>
      <u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2" fontId="5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3" fontId="7" numFmtId="0" xfId="0" applyAlignment="1" applyFill="1" applyFont="1">
      <alignment readingOrder="0" shrinkToFit="0" wrapText="1"/>
    </xf>
    <xf borderId="0" fillId="3" fontId="8" numFmtId="164" xfId="0" applyAlignment="1" applyFont="1" applyNumberFormat="1">
      <alignment horizontal="center" readingOrder="0" shrinkToFit="0" wrapText="1"/>
    </xf>
    <xf borderId="0" fillId="3" fontId="9" numFmtId="164" xfId="0" applyAlignment="1" applyFont="1" applyNumberFormat="1">
      <alignment horizontal="center" readingOrder="0" shrinkToFit="0" wrapText="1"/>
    </xf>
    <xf borderId="0" fillId="4" fontId="10" numFmtId="0" xfId="0" applyAlignment="1" applyFill="1" applyFont="1">
      <alignment readingOrder="0"/>
    </xf>
    <xf borderId="0" fillId="4" fontId="11" numFmtId="164" xfId="0" applyAlignment="1" applyFont="1" applyNumberFormat="1">
      <alignment horizontal="center" readingOrder="0"/>
    </xf>
    <xf borderId="0" fillId="4" fontId="12" numFmtId="164" xfId="0" applyAlignment="1" applyFont="1" applyNumberFormat="1">
      <alignment horizontal="center" readingOrder="0"/>
    </xf>
    <xf borderId="0" fillId="5" fontId="13" numFmtId="164" xfId="0" applyFill="1" applyFont="1" applyNumberFormat="1"/>
    <xf borderId="0" fillId="0" fontId="14" numFmtId="0" xfId="0" applyAlignment="1" applyFont="1">
      <alignment readingOrder="0"/>
    </xf>
    <xf borderId="0" fillId="0" fontId="3" numFmtId="0" xfId="0" applyFont="1"/>
    <xf borderId="0" fillId="0" fontId="15" numFmtId="164" xfId="0" applyAlignment="1" applyFont="1" applyNumberFormat="1">
      <alignment readingOrder="0" shrinkToFit="0" wrapText="1"/>
    </xf>
    <xf borderId="1" fillId="0" fontId="16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1"/>
    </xf>
    <xf borderId="0" fillId="0" fontId="3" numFmtId="164" xfId="0" applyFont="1" applyNumberFormat="1"/>
    <xf borderId="3" fillId="0" fontId="4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4" xfId="0" applyFont="1" applyNumberFormat="1"/>
    <xf borderId="0" fillId="0" fontId="4" numFmtId="164" xfId="0" applyFont="1" applyNumberFormat="1"/>
    <xf borderId="0" fillId="0" fontId="3" numFmtId="164" xfId="0" applyAlignment="1" applyFont="1" applyNumberFormat="1">
      <alignment readingOrder="0"/>
    </xf>
    <xf borderId="0" fillId="0" fontId="4" numFmtId="10" xfId="0" applyFont="1" applyNumberFormat="1"/>
    <xf borderId="0" fillId="0" fontId="3" numFmtId="164" xfId="0" applyFont="1" applyNumberFormat="1"/>
    <xf borderId="4" fillId="0" fontId="3" numFmtId="0" xfId="0" applyAlignment="1" applyBorder="1" applyFont="1">
      <alignment readingOrder="0"/>
    </xf>
    <xf borderId="5" fillId="0" fontId="4" numFmtId="0" xfId="0" applyBorder="1" applyFont="1"/>
    <xf borderId="6" fillId="0" fontId="17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0" fillId="0" fontId="19" numFmtId="0" xfId="0" applyAlignment="1" applyFont="1">
      <alignment horizontal="right" readingOrder="0"/>
    </xf>
    <xf borderId="8" fillId="5" fontId="20" numFmtId="0" xfId="0" applyAlignment="1" applyBorder="1" applyFont="1">
      <alignment horizontal="right" readingOrder="0"/>
    </xf>
    <xf borderId="9" fillId="5" fontId="3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86"/>
    <col customWidth="1" min="2" max="2" width="37.0"/>
    <col customWidth="1" min="3" max="3" width="17.86"/>
    <col customWidth="1" min="4" max="4" width="17.57"/>
    <col customWidth="1" min="5" max="5" width="17.43"/>
    <col customWidth="1" min="6" max="6" width="18.14"/>
    <col customWidth="1" min="7" max="7" width="17.71"/>
    <col customWidth="1" min="8" max="8" width="18.14"/>
  </cols>
  <sheetData>
    <row r="1">
      <c r="B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>
      <c r="A4" s="4" t="s">
        <v>10</v>
      </c>
      <c r="B4" s="4" t="s">
        <v>11</v>
      </c>
      <c r="C4" s="5">
        <v>550.0</v>
      </c>
      <c r="D4" s="5" t="s">
        <v>12</v>
      </c>
      <c r="E4" s="5" t="s">
        <v>12</v>
      </c>
      <c r="F4" s="5" t="s">
        <v>12</v>
      </c>
      <c r="G4" s="6" t="s">
        <v>12</v>
      </c>
      <c r="H4" s="6" t="s">
        <v>12</v>
      </c>
    </row>
    <row r="5">
      <c r="A5" s="7" t="s">
        <v>13</v>
      </c>
      <c r="B5" s="7" t="s">
        <v>14</v>
      </c>
      <c r="C5" s="8" t="s">
        <v>12</v>
      </c>
      <c r="D5" s="5">
        <v>24.0</v>
      </c>
      <c r="E5" s="5">
        <v>24.0</v>
      </c>
      <c r="F5" s="5">
        <v>24.0</v>
      </c>
      <c r="G5" s="5">
        <v>24.0</v>
      </c>
      <c r="H5" s="5">
        <v>24.0</v>
      </c>
    </row>
    <row r="6">
      <c r="A6" s="7" t="s">
        <v>15</v>
      </c>
      <c r="B6" s="7" t="s">
        <v>16</v>
      </c>
      <c r="C6" s="9">
        <v>65.0</v>
      </c>
      <c r="D6" s="5" t="s">
        <v>12</v>
      </c>
      <c r="E6" s="5" t="s">
        <v>12</v>
      </c>
      <c r="F6" s="5" t="s">
        <v>12</v>
      </c>
      <c r="G6" s="9" t="s">
        <v>12</v>
      </c>
      <c r="H6" s="9" t="s">
        <v>12</v>
      </c>
    </row>
    <row r="7" ht="23.25" customHeight="1">
      <c r="A7" s="7" t="s">
        <v>17</v>
      </c>
      <c r="B7" s="7" t="s">
        <v>18</v>
      </c>
      <c r="C7" s="9" t="s">
        <v>12</v>
      </c>
      <c r="D7" s="5">
        <v>99.99</v>
      </c>
      <c r="E7" s="5">
        <v>99.99</v>
      </c>
      <c r="F7" s="5">
        <v>99.99</v>
      </c>
      <c r="G7" s="5">
        <v>99.99</v>
      </c>
      <c r="H7" s="5">
        <v>99.99</v>
      </c>
    </row>
    <row r="8" ht="23.25" customHeight="1">
      <c r="A8" s="7" t="s">
        <v>19</v>
      </c>
      <c r="B8" s="7" t="s">
        <v>20</v>
      </c>
      <c r="C8" s="9" t="s">
        <v>12</v>
      </c>
      <c r="D8" s="5">
        <v>15.0</v>
      </c>
      <c r="E8" s="5">
        <v>15.0</v>
      </c>
      <c r="F8" s="5">
        <v>15.0</v>
      </c>
      <c r="G8" s="5">
        <v>15.0</v>
      </c>
      <c r="H8" s="5">
        <v>15.0</v>
      </c>
    </row>
    <row r="9" ht="33.75" customHeight="1">
      <c r="A9" s="7" t="s">
        <v>21</v>
      </c>
      <c r="B9" s="10" t="s">
        <v>22</v>
      </c>
      <c r="C9" s="6">
        <v>70.0</v>
      </c>
      <c r="D9" s="5" t="s">
        <v>12</v>
      </c>
      <c r="E9" s="5" t="s">
        <v>12</v>
      </c>
      <c r="F9" s="5" t="s">
        <v>12</v>
      </c>
      <c r="G9" s="8" t="s">
        <v>12</v>
      </c>
      <c r="H9" s="8" t="s">
        <v>12</v>
      </c>
    </row>
    <row r="10">
      <c r="A10" s="7" t="s">
        <v>23</v>
      </c>
      <c r="B10" s="7" t="s">
        <v>24</v>
      </c>
      <c r="C10" s="8" t="s">
        <v>12</v>
      </c>
      <c r="D10" s="5">
        <v>9.0</v>
      </c>
      <c r="E10" s="5">
        <v>9.0</v>
      </c>
      <c r="F10" s="5">
        <v>9.0</v>
      </c>
      <c r="G10" s="5">
        <v>9.0</v>
      </c>
      <c r="H10" s="5">
        <v>9.0</v>
      </c>
    </row>
    <row r="11">
      <c r="A11" s="7" t="s">
        <v>25</v>
      </c>
      <c r="B11" s="4" t="s">
        <v>26</v>
      </c>
      <c r="C11" s="8" t="s">
        <v>12</v>
      </c>
      <c r="D11" s="5">
        <v>20.0</v>
      </c>
      <c r="E11" s="5">
        <v>20.0</v>
      </c>
      <c r="F11" s="5">
        <v>20.0</v>
      </c>
      <c r="G11" s="5">
        <v>20.0</v>
      </c>
      <c r="H11" s="5">
        <v>20.0</v>
      </c>
    </row>
    <row r="12">
      <c r="A12" s="7" t="s">
        <v>27</v>
      </c>
      <c r="B12" s="4" t="s">
        <v>28</v>
      </c>
      <c r="C12" s="8" t="s">
        <v>12</v>
      </c>
      <c r="D12" s="5">
        <v>100.0</v>
      </c>
      <c r="E12" s="5">
        <v>100.0</v>
      </c>
      <c r="F12" s="5">
        <v>100.0</v>
      </c>
      <c r="G12" s="5">
        <v>100.0</v>
      </c>
      <c r="H12" s="5">
        <v>100.0</v>
      </c>
    </row>
    <row r="13">
      <c r="A13" s="7" t="s">
        <v>29</v>
      </c>
      <c r="B13" s="4" t="s">
        <v>30</v>
      </c>
      <c r="C13" s="11" t="s">
        <v>12</v>
      </c>
      <c r="D13" s="5">
        <v>500.0</v>
      </c>
      <c r="E13" s="5">
        <v>600.0</v>
      </c>
      <c r="F13" s="5">
        <v>700.0</v>
      </c>
      <c r="G13" s="6">
        <v>800.0</v>
      </c>
      <c r="H13" s="6">
        <v>900.0</v>
      </c>
    </row>
    <row r="14">
      <c r="A14" s="7" t="s">
        <v>31</v>
      </c>
      <c r="B14" s="12" t="s">
        <v>32</v>
      </c>
      <c r="C14" s="13">
        <v>2450.0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</row>
    <row r="15">
      <c r="B15" s="14" t="s">
        <v>33</v>
      </c>
      <c r="C15" s="15">
        <f t="shared" ref="C15:H15" si="1">SUM(C4:C14)</f>
        <v>3135</v>
      </c>
      <c r="D15" s="15">
        <f t="shared" si="1"/>
        <v>767.99</v>
      </c>
      <c r="E15" s="15">
        <f t="shared" si="1"/>
        <v>867.99</v>
      </c>
      <c r="F15" s="15">
        <f t="shared" si="1"/>
        <v>967.99</v>
      </c>
      <c r="G15" s="16">
        <f t="shared" si="1"/>
        <v>1067.99</v>
      </c>
      <c r="H15" s="16">
        <f t="shared" si="1"/>
        <v>1167.99</v>
      </c>
    </row>
    <row r="16">
      <c r="B16" s="17" t="s">
        <v>34</v>
      </c>
      <c r="C16" s="18">
        <f>C15</f>
        <v>3135</v>
      </c>
      <c r="D16" s="18">
        <f t="shared" ref="D16:H16" si="2">D15+C16</f>
        <v>3902.99</v>
      </c>
      <c r="E16" s="18">
        <f t="shared" si="2"/>
        <v>4770.98</v>
      </c>
      <c r="F16" s="18">
        <f t="shared" si="2"/>
        <v>5738.97</v>
      </c>
      <c r="G16" s="19">
        <f t="shared" si="2"/>
        <v>6806.96</v>
      </c>
      <c r="H16" s="19">
        <f t="shared" si="2"/>
        <v>7974.95</v>
      </c>
      <c r="I16" s="20">
        <f>H16</f>
        <v>7974.95</v>
      </c>
    </row>
    <row r="17">
      <c r="A17" s="2"/>
      <c r="C17" s="12"/>
      <c r="D17" s="21"/>
      <c r="E17" s="21"/>
      <c r="F17" s="22"/>
    </row>
    <row r="18">
      <c r="A18" s="2"/>
      <c r="C18" s="12" t="s">
        <v>35</v>
      </c>
      <c r="D18" s="12" t="s">
        <v>36</v>
      </c>
      <c r="E18" s="12" t="s">
        <v>37</v>
      </c>
      <c r="F18" s="12" t="s">
        <v>38</v>
      </c>
      <c r="G18" s="12" t="s">
        <v>39</v>
      </c>
      <c r="H18" s="12" t="s">
        <v>40</v>
      </c>
    </row>
    <row r="19">
      <c r="B19" s="2" t="s">
        <v>41</v>
      </c>
      <c r="C19" s="23"/>
    </row>
    <row r="20">
      <c r="A20" s="24" t="s">
        <v>42</v>
      </c>
      <c r="B20" s="3" t="s">
        <v>2</v>
      </c>
      <c r="C20" s="25"/>
      <c r="D20" s="3"/>
      <c r="E20" s="3"/>
    </row>
    <row r="21">
      <c r="A21" s="26" t="s">
        <v>43</v>
      </c>
      <c r="B21" s="4" t="s">
        <v>44</v>
      </c>
      <c r="C21" s="25">
        <v>0.0</v>
      </c>
      <c r="D21" s="25">
        <v>2000.0</v>
      </c>
      <c r="E21" s="27">
        <f t="shared" ref="E21:H21" si="3">D21*1.1</f>
        <v>2200</v>
      </c>
      <c r="F21" s="27">
        <f t="shared" si="3"/>
        <v>2420</v>
      </c>
      <c r="G21" s="27">
        <f t="shared" si="3"/>
        <v>2662</v>
      </c>
      <c r="H21" s="27">
        <f t="shared" si="3"/>
        <v>2928.2</v>
      </c>
    </row>
    <row r="22">
      <c r="A22" s="26" t="s">
        <v>45</v>
      </c>
      <c r="B22" s="7" t="s">
        <v>46</v>
      </c>
      <c r="C22" s="25">
        <v>0.0</v>
      </c>
      <c r="D22" s="25">
        <v>50.0</v>
      </c>
      <c r="E22" s="25">
        <v>50.0</v>
      </c>
      <c r="F22" s="25">
        <v>50.0</v>
      </c>
      <c r="G22" s="25">
        <v>50.0</v>
      </c>
      <c r="H22" s="25">
        <v>50.0</v>
      </c>
    </row>
    <row r="23">
      <c r="A23" s="26" t="s">
        <v>47</v>
      </c>
      <c r="B23" s="3" t="s">
        <v>48</v>
      </c>
      <c r="C23" s="28">
        <f t="shared" ref="C23:H23" si="4">SUM(C21:C22)</f>
        <v>0</v>
      </c>
      <c r="D23" s="28">
        <f t="shared" si="4"/>
        <v>2050</v>
      </c>
      <c r="E23" s="28">
        <f t="shared" si="4"/>
        <v>2250</v>
      </c>
      <c r="F23" s="28">
        <f t="shared" si="4"/>
        <v>2470</v>
      </c>
      <c r="G23" s="28">
        <f t="shared" si="4"/>
        <v>2712</v>
      </c>
      <c r="H23" s="28">
        <f t="shared" si="4"/>
        <v>2978.2</v>
      </c>
      <c r="I23" s="20">
        <f>SUM(C23:H23)</f>
        <v>12460.2</v>
      </c>
    </row>
    <row r="24">
      <c r="A24" s="26" t="s">
        <v>49</v>
      </c>
      <c r="D24" s="25"/>
      <c r="E24" s="25"/>
      <c r="F24" s="25"/>
      <c r="G24" s="25"/>
      <c r="H24" s="25"/>
      <c r="I24" s="25"/>
    </row>
    <row r="25">
      <c r="A25" s="29" t="s">
        <v>50</v>
      </c>
      <c r="B25" s="30"/>
      <c r="D25" s="22"/>
      <c r="E25" s="22"/>
      <c r="F25" s="22"/>
      <c r="G25" s="22"/>
      <c r="H25" s="22"/>
    </row>
    <row r="26">
      <c r="C26" s="31"/>
    </row>
    <row r="27">
      <c r="C27" s="31"/>
    </row>
    <row r="28">
      <c r="B28" s="12" t="s">
        <v>35</v>
      </c>
      <c r="C28" s="12" t="s">
        <v>36</v>
      </c>
      <c r="D28" s="12" t="s">
        <v>37</v>
      </c>
      <c r="E28" s="12" t="s">
        <v>38</v>
      </c>
      <c r="F28" s="12" t="s">
        <v>39</v>
      </c>
      <c r="G28" s="12" t="s">
        <v>40</v>
      </c>
    </row>
    <row r="29">
      <c r="A29" s="21" t="s">
        <v>51</v>
      </c>
      <c r="B29" s="32">
        <f t="shared" ref="B29:G29" si="5">C15</f>
        <v>3135</v>
      </c>
      <c r="C29" s="32">
        <f t="shared" si="5"/>
        <v>767.99</v>
      </c>
      <c r="D29" s="32">
        <f t="shared" si="5"/>
        <v>867.99</v>
      </c>
      <c r="E29" s="32">
        <f t="shared" si="5"/>
        <v>967.99</v>
      </c>
      <c r="F29" s="33">
        <f t="shared" si="5"/>
        <v>1067.99</v>
      </c>
      <c r="G29" s="33">
        <f t="shared" si="5"/>
        <v>1167.99</v>
      </c>
    </row>
    <row r="30">
      <c r="A30" s="21" t="s">
        <v>52</v>
      </c>
      <c r="B30" s="25">
        <v>-3135.0</v>
      </c>
      <c r="C30" s="33">
        <f t="shared" ref="C30:G30" si="6">D23-D15</f>
        <v>1282.01</v>
      </c>
      <c r="D30" s="33">
        <f t="shared" si="6"/>
        <v>1382.01</v>
      </c>
      <c r="E30" s="33">
        <f t="shared" si="6"/>
        <v>1502.01</v>
      </c>
      <c r="F30" s="33">
        <f t="shared" si="6"/>
        <v>1644.01</v>
      </c>
      <c r="G30" s="33">
        <f t="shared" si="6"/>
        <v>1810.21</v>
      </c>
    </row>
    <row r="31">
      <c r="A31" s="21" t="s">
        <v>53</v>
      </c>
      <c r="B31" s="34">
        <f>B30</f>
        <v>-3135</v>
      </c>
      <c r="C31" s="34">
        <f t="shared" ref="C31:G31" si="7">B31+C30</f>
        <v>-1852.99</v>
      </c>
      <c r="D31" s="34">
        <f t="shared" si="7"/>
        <v>-470.98</v>
      </c>
      <c r="E31" s="34">
        <f t="shared" si="7"/>
        <v>1031.03</v>
      </c>
      <c r="F31" s="34">
        <f t="shared" si="7"/>
        <v>2675.04</v>
      </c>
      <c r="G31" s="34">
        <f t="shared" si="7"/>
        <v>4485.25</v>
      </c>
    </row>
    <row r="32">
      <c r="C32" s="31"/>
      <c r="D32" s="31"/>
      <c r="E32" s="31"/>
      <c r="F32" s="31"/>
      <c r="G32" s="31"/>
    </row>
    <row r="33">
      <c r="C33" s="31"/>
      <c r="D33" s="31"/>
      <c r="E33" s="31"/>
      <c r="F33" s="31"/>
      <c r="G33" s="31"/>
    </row>
    <row r="34">
      <c r="C34" s="31"/>
      <c r="D34" s="31"/>
      <c r="E34" s="31"/>
      <c r="F34" s="31"/>
      <c r="G34" s="31"/>
    </row>
    <row r="35">
      <c r="A35" s="7" t="s">
        <v>54</v>
      </c>
      <c r="B35" s="33">
        <f>N37-N36</f>
        <v>3846.423535</v>
      </c>
      <c r="C35" s="31"/>
      <c r="D35" s="31"/>
      <c r="E35" s="31"/>
      <c r="F35" s="31"/>
      <c r="G35" s="31"/>
      <c r="H35" s="7" t="s">
        <v>55</v>
      </c>
      <c r="I35" s="7" t="s">
        <v>56</v>
      </c>
      <c r="J35" s="7" t="s">
        <v>57</v>
      </c>
      <c r="K35" s="7" t="s">
        <v>58</v>
      </c>
      <c r="L35" s="7" t="s">
        <v>59</v>
      </c>
      <c r="M35" s="7" t="s">
        <v>60</v>
      </c>
    </row>
    <row r="36">
      <c r="A36" s="7" t="s">
        <v>61</v>
      </c>
      <c r="B36" s="35">
        <f>(I23-I16)/I23</f>
        <v>0.3599661322</v>
      </c>
      <c r="C36" s="31"/>
      <c r="D36" s="31"/>
      <c r="E36" s="31"/>
      <c r="F36" s="31"/>
      <c r="G36" s="31" t="s">
        <v>62</v>
      </c>
      <c r="H36" s="32">
        <f t="shared" ref="H36:I36" si="8">C15</f>
        <v>3135</v>
      </c>
      <c r="I36" s="32">
        <f t="shared" si="8"/>
        <v>767.99</v>
      </c>
      <c r="J36" s="32">
        <f>E15/(1+0.03)^2</f>
        <v>818.1638232</v>
      </c>
      <c r="K36" s="32">
        <f>F15/(1+0.03)^3</f>
        <v>885.8479748</v>
      </c>
      <c r="L36" s="33">
        <f>G15/(1+0.03)^4</f>
        <v>948.8952823</v>
      </c>
      <c r="M36" s="33">
        <f>H15/(1+0.03)^5</f>
        <v>1007.518434</v>
      </c>
      <c r="N36" s="36">
        <f t="shared" ref="N36:N37" si="10">SUM(H36:M36)</f>
        <v>7563.415514</v>
      </c>
    </row>
    <row r="37">
      <c r="A37" s="7" t="s">
        <v>63</v>
      </c>
      <c r="B37" s="7" t="s">
        <v>64</v>
      </c>
      <c r="G37" s="7" t="s">
        <v>65</v>
      </c>
      <c r="H37" s="33">
        <f t="shared" ref="H37:I37" si="9">C23</f>
        <v>0</v>
      </c>
      <c r="I37" s="33">
        <f t="shared" si="9"/>
        <v>2050</v>
      </c>
      <c r="J37" s="33">
        <f>E23/(1+0.03)^2</f>
        <v>2120.840796</v>
      </c>
      <c r="K37" s="33">
        <f>F23/(1+0.03)^3</f>
        <v>2260.399899</v>
      </c>
      <c r="L37" s="33">
        <f>G23/(1+0.03)^4</f>
        <v>2409.576874</v>
      </c>
      <c r="M37" s="33">
        <f>H23/(1+0.03)^5</f>
        <v>2569.021482</v>
      </c>
      <c r="N37" s="28">
        <f t="shared" si="10"/>
        <v>11409.83905</v>
      </c>
    </row>
    <row r="41">
      <c r="A41" s="21"/>
      <c r="B41" s="21"/>
      <c r="C41" s="22"/>
    </row>
    <row r="42">
      <c r="A42" s="3"/>
      <c r="B42" s="37" t="s">
        <v>66</v>
      </c>
      <c r="C42" s="38"/>
      <c r="D42" s="3"/>
    </row>
    <row r="43">
      <c r="A43" s="21"/>
      <c r="B43" s="39" t="s">
        <v>67</v>
      </c>
      <c r="C43" s="40" t="s">
        <v>68</v>
      </c>
      <c r="D43" s="21"/>
    </row>
    <row r="44">
      <c r="A44" s="7"/>
      <c r="B44" s="41" t="s">
        <v>69</v>
      </c>
      <c r="C44" s="42" t="s">
        <v>70</v>
      </c>
      <c r="D44" s="7"/>
    </row>
    <row r="45">
      <c r="A45" s="7"/>
      <c r="B45" s="41" t="s">
        <v>71</v>
      </c>
      <c r="C45" s="42" t="s">
        <v>72</v>
      </c>
      <c r="D45" s="7"/>
    </row>
    <row r="46">
      <c r="A46" s="7"/>
      <c r="B46" s="41" t="s">
        <v>73</v>
      </c>
      <c r="C46" s="42" t="s">
        <v>74</v>
      </c>
      <c r="D46" s="7"/>
    </row>
    <row r="47">
      <c r="A47" s="7"/>
      <c r="B47" s="41" t="s">
        <v>75</v>
      </c>
      <c r="C47" s="42" t="s">
        <v>76</v>
      </c>
      <c r="D47" s="7"/>
    </row>
    <row r="48">
      <c r="A48" s="7"/>
      <c r="B48" s="41" t="s">
        <v>77</v>
      </c>
      <c r="C48" s="42" t="s">
        <v>78</v>
      </c>
      <c r="D48" s="7"/>
    </row>
    <row r="49">
      <c r="B49" s="43"/>
      <c r="C49" s="44"/>
    </row>
    <row r="50">
      <c r="A50" s="45"/>
      <c r="B50" s="46" t="s">
        <v>79</v>
      </c>
      <c r="C50" s="47" t="s">
        <v>80</v>
      </c>
      <c r="D50" s="45"/>
    </row>
    <row r="53">
      <c r="A53" s="3"/>
      <c r="B53" s="3"/>
      <c r="C53" s="3"/>
    </row>
  </sheetData>
  <drawing r:id="rId1"/>
</worksheet>
</file>