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1000" windowHeight="17460" tabRatio="888" activeTab="4"/>
  </bookViews>
  <sheets>
    <sheet name="FOSSILS" sheetId="1" r:id="rId1"/>
    <sheet name="Hominin-Carnivora" sheetId="4" r:id="rId2"/>
    <sheet name="Specimen Counts" sheetId="2" r:id="rId3"/>
    <sheet name="All Mammals Regressions" sheetId="3" r:id="rId4"/>
    <sheet name="CC vs Time" sheetId="6" r:id="rId5"/>
  </sheets>
  <calcPr calcId="140000" calcMode="manual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4" i="6"/>
  <c r="I2" i="1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3" i="4"/>
  <c r="I2" i="4"/>
  <c r="K3" i="4"/>
  <c r="J3" i="4"/>
  <c r="K2" i="4"/>
  <c r="J2" i="4"/>
  <c r="B14" i="2"/>
  <c r="L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M36" i="1"/>
  <c r="N36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J36" i="1"/>
  <c r="K36" i="1"/>
  <c r="I36" i="1"/>
  <c r="F17" i="2"/>
  <c r="H17" i="2"/>
  <c r="F24" i="2"/>
  <c r="G24" i="2"/>
  <c r="H24" i="2"/>
  <c r="F23" i="2"/>
  <c r="H23" i="2"/>
  <c r="F10" i="2"/>
  <c r="H10" i="2"/>
  <c r="F9" i="2"/>
  <c r="F8" i="2"/>
  <c r="H8" i="2"/>
  <c r="F7" i="2"/>
  <c r="H7" i="2"/>
  <c r="H6" i="2"/>
  <c r="H9" i="2"/>
  <c r="F25" i="2"/>
  <c r="H25" i="2"/>
  <c r="F18" i="2"/>
  <c r="H18" i="2"/>
  <c r="F26" i="2"/>
  <c r="H26" i="2"/>
  <c r="F19" i="2"/>
  <c r="H19" i="2"/>
  <c r="F20" i="2"/>
  <c r="H20" i="2"/>
  <c r="F21" i="2"/>
  <c r="H21" i="2"/>
  <c r="F22" i="2"/>
  <c r="H22" i="2"/>
  <c r="F16" i="2"/>
  <c r="H16" i="2"/>
  <c r="E3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4" i="1"/>
  <c r="I3" i="1"/>
  <c r="E2" i="1"/>
</calcChain>
</file>

<file path=xl/comments1.xml><?xml version="1.0" encoding="utf-8"?>
<comments xmlns="http://schemas.openxmlformats.org/spreadsheetml/2006/main">
  <authors>
    <author>Brian Schilder</author>
  </authors>
  <commentList>
    <comment ref="C1" authorId="0">
      <text>
        <r>
          <rPr>
            <b/>
            <sz val="9"/>
            <color indexed="81"/>
            <rFont val="Calibri"/>
            <family val="2"/>
          </rPr>
          <t xml:space="preserve">estimate from multiple regression of this variable
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>P-value from multiple regression for this value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Estimates only for instances where p&lt;0.05</t>
        </r>
      </text>
    </comment>
    <comment ref="C35" authorId="0">
      <text>
        <r>
          <rPr>
            <b/>
            <sz val="9"/>
            <color indexed="81"/>
            <rFont val="Calibri"/>
            <family val="2"/>
          </rPr>
          <t xml:space="preserve">estimate from multiple regression of this variable
</t>
        </r>
      </text>
    </comment>
    <comment ref="F35" authorId="0">
      <text>
        <r>
          <rPr>
            <b/>
            <sz val="9"/>
            <color indexed="81"/>
            <rFont val="Calibri"/>
            <family val="2"/>
          </rPr>
          <t>P-value from multiple regression for this value</t>
        </r>
      </text>
    </comment>
    <comment ref="I35" authorId="0">
      <text>
        <r>
          <rPr>
            <b/>
            <sz val="9"/>
            <color indexed="81"/>
            <rFont val="Calibri"/>
            <family val="2"/>
          </rPr>
          <t>Estimates only for instances where p&lt;0.05</t>
        </r>
      </text>
    </comment>
    <comment ref="L35" authorId="0">
      <text>
        <r>
          <rPr>
            <b/>
            <sz val="9"/>
            <color indexed="81"/>
            <rFont val="Calibri"/>
            <family val="2"/>
          </rPr>
          <t>Estimates only for instances where p&lt;0.05</t>
        </r>
      </text>
    </comment>
  </commentList>
</comments>
</file>

<file path=xl/comments2.xml><?xml version="1.0" encoding="utf-8"?>
<comments xmlns="http://schemas.openxmlformats.org/spreadsheetml/2006/main">
  <authors>
    <author>Brian Schilder</author>
  </authors>
  <commentList>
    <comment ref="C1" authorId="0">
      <text>
        <r>
          <rPr>
            <b/>
            <sz val="9"/>
            <color indexed="81"/>
            <rFont val="Calibri"/>
            <family val="2"/>
          </rPr>
          <t xml:space="preserve">estimate from multiple regression of this variable
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>P-value from multiple regression for this value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Estimates only for instances where p&lt;0.05</t>
        </r>
      </text>
    </comment>
  </commentList>
</comments>
</file>

<file path=xl/comments3.xml><?xml version="1.0" encoding="utf-8"?>
<comments xmlns="http://schemas.openxmlformats.org/spreadsheetml/2006/main">
  <authors>
    <author>Brian Schilder</author>
  </authors>
  <commentList>
    <comment ref="F3" authorId="0">
      <text>
        <r>
          <rPr>
            <b/>
            <sz val="9"/>
            <color indexed="81"/>
            <rFont val="Calibri"/>
            <family val="2"/>
          </rPr>
          <t>Estimates only for instances where p&lt;0.05</t>
        </r>
      </text>
    </comment>
  </commentList>
</comments>
</file>

<file path=xl/sharedStrings.xml><?xml version="1.0" encoding="utf-8"?>
<sst xmlns="http://schemas.openxmlformats.org/spreadsheetml/2006/main" count="333" uniqueCount="141">
  <si>
    <t>Order</t>
  </si>
  <si>
    <t>Interval</t>
  </si>
  <si>
    <t>5Mya</t>
  </si>
  <si>
    <t>HomininPrimates</t>
  </si>
  <si>
    <t>oxy_M_est</t>
  </si>
  <si>
    <t>oxy_SD_est</t>
  </si>
  <si>
    <t>oxy_slope_est</t>
  </si>
  <si>
    <t>oxy_M_P</t>
  </si>
  <si>
    <t>oxy_SD_P</t>
  </si>
  <si>
    <t>oxy_slope_P</t>
  </si>
  <si>
    <t>Artiodactyla</t>
  </si>
  <si>
    <t>Carnivora</t>
  </si>
  <si>
    <t>Cetacea</t>
  </si>
  <si>
    <t>Perissodactyla</t>
  </si>
  <si>
    <t>Primates</t>
  </si>
  <si>
    <t>1Mya</t>
  </si>
  <si>
    <t>400k</t>
  </si>
  <si>
    <t>200k</t>
  </si>
  <si>
    <t>oxy_M_estSIG</t>
  </si>
  <si>
    <t>oxy_SD_estSIG</t>
  </si>
  <si>
    <t>oxy_slope_estSIG</t>
  </si>
  <si>
    <t>Suborder</t>
  </si>
  <si>
    <t>Ruminanta</t>
  </si>
  <si>
    <t>Tylopoda</t>
  </si>
  <si>
    <t>Feliformes</t>
  </si>
  <si>
    <t>Caniformes</t>
  </si>
  <si>
    <t>Odontoceti</t>
  </si>
  <si>
    <t>FOSSILS</t>
  </si>
  <si>
    <t>1  HomininAnthropoidea   14</t>
  </si>
  <si>
    <t>2         Anthropoidea   20</t>
  </si>
  <si>
    <t>3         Afrosoricida    0</t>
  </si>
  <si>
    <t>4          Archaeoceti    6</t>
  </si>
  <si>
    <t>5            Arctoidea   44</t>
  </si>
  <si>
    <t>6         Ceratomorpha    7</t>
  </si>
  <si>
    <t>7             Cynoidea   43</t>
  </si>
  <si>
    <t>8       Erinaceomorpha    0</t>
  </si>
  <si>
    <t>9           Feliformes   42</t>
  </si>
  <si>
    <t>10         Hippomorpha    7</t>
  </si>
  <si>
    <t>11       Macroscelidea    0</t>
  </si>
  <si>
    <t>12          Odontoceti   20</t>
  </si>
  <si>
    <t>13    Plesiadapiformes    4</t>
  </si>
  <si>
    <t>14          Prosimians    9</t>
  </si>
  <si>
    <t>15           Ruminanta    8</t>
  </si>
  <si>
    <t>16          Scandentia    0</t>
  </si>
  <si>
    <t>17        Soricomorpha    1</t>
  </si>
  <si>
    <t>18           Suiformes    1</t>
  </si>
  <si>
    <t>19            Tylopoda   11</t>
  </si>
  <si>
    <t>By Order</t>
  </si>
  <si>
    <t>By Suborder</t>
  </si>
  <si>
    <t>EXTANT</t>
  </si>
  <si>
    <t>Hippomorpha</t>
  </si>
  <si>
    <t>Ceratomorpha</t>
  </si>
  <si>
    <t>Anthropoidea</t>
  </si>
  <si>
    <t>Prosimians</t>
  </si>
  <si>
    <t xml:space="preserve">Artiodactyla  </t>
  </si>
  <si>
    <t xml:space="preserve">Carnivora </t>
  </si>
  <si>
    <t xml:space="preserve">Cetacea  </t>
  </si>
  <si>
    <t xml:space="preserve">Perissodactyla </t>
  </si>
  <si>
    <t xml:space="preserve">Primates  </t>
  </si>
  <si>
    <t>Total Nodes</t>
  </si>
  <si>
    <t>Extant Tips</t>
  </si>
  <si>
    <t>First Node</t>
  </si>
  <si>
    <t>Last Node</t>
  </si>
  <si>
    <t>Arctoidea</t>
  </si>
  <si>
    <t xml:space="preserve">Ceratomorpha </t>
  </si>
  <si>
    <t xml:space="preserve">Cynoidea </t>
  </si>
  <si>
    <t xml:space="preserve"> Hippomorpha</t>
  </si>
  <si>
    <t xml:space="preserve"> Ruminanta</t>
  </si>
  <si>
    <t>Anthropoidea-Prosimian</t>
  </si>
  <si>
    <t>Splits</t>
  </si>
  <si>
    <t>402-406</t>
  </si>
  <si>
    <t>364-377</t>
  </si>
  <si>
    <t># Ancestral Nodes</t>
  </si>
  <si>
    <t>1   Artiodactyla   45</t>
  </si>
  <si>
    <t>2      Carnivora  290</t>
  </si>
  <si>
    <t>3        Cetacea   58</t>
  </si>
  <si>
    <t>4    Insectivore   30</t>
  </si>
  <si>
    <t>5 Perissodactyla   24</t>
  </si>
  <si>
    <t>6       Primates   61</t>
  </si>
  <si>
    <t>Table Counts</t>
  </si>
  <si>
    <t>1      Afrosoricida   10</t>
  </si>
  <si>
    <t>2      Anthropoidea   31</t>
  </si>
  <si>
    <t>3       Archaeoceti    6</t>
  </si>
  <si>
    <t>5      Ceratomorpha   12</t>
  </si>
  <si>
    <t>7    Erinaceomorpha    4</t>
  </si>
  <si>
    <t>8        Feliformes  109</t>
  </si>
  <si>
    <t>9       Hippomorpha   12</t>
  </si>
  <si>
    <t>10    Macroscelidea    2</t>
  </si>
  <si>
    <t>11       Odontoceti   52</t>
  </si>
  <si>
    <t>12 Plesiadapiformes    4</t>
  </si>
  <si>
    <t>13       Prosimians   26</t>
  </si>
  <si>
    <t>14        Ruminanta   24</t>
  </si>
  <si>
    <t>15       Scandentia    1</t>
  </si>
  <si>
    <t>16     Soricomorpha   13</t>
  </si>
  <si>
    <t>17        Suiformes    7</t>
  </si>
  <si>
    <t>18         Tylopoda   14</t>
  </si>
  <si>
    <t>4         Arctoidea  108</t>
  </si>
  <si>
    <t>6          Cynoidea   73</t>
  </si>
  <si>
    <t>Caniformes-Feliformes</t>
  </si>
  <si>
    <t>Split Node</t>
  </si>
  <si>
    <t>?</t>
  </si>
  <si>
    <t>oxy_SD_ NORM</t>
  </si>
  <si>
    <t>oxy_M_NORM</t>
  </si>
  <si>
    <t>oxy_slope_NORM</t>
  </si>
  <si>
    <t xml:space="preserve"> HomininPrimates </t>
  </si>
  <si>
    <t xml:space="preserve"> Artiodactyla</t>
  </si>
  <si>
    <t xml:space="preserve">Insectivore    </t>
  </si>
  <si>
    <t xml:space="preserve"> Perissodactyla</t>
  </si>
  <si>
    <t># Species</t>
  </si>
  <si>
    <t>Hominins</t>
  </si>
  <si>
    <t>Multiple Regressions Using All Orders Lumped Together</t>
  </si>
  <si>
    <t>1MY</t>
  </si>
  <si>
    <t>Coefficients:</t>
  </si>
  <si>
    <t xml:space="preserve">                        Estimate Std. Error t value Pr(&gt;|t|)    </t>
  </si>
  <si>
    <t>(Intercept)              2.88391    0.38533   7.484 1.75e-12 ***</t>
  </si>
  <si>
    <t>fossils$X1Mya_M_oxy      0.76847    0.12329   6.233 2.34e-09 ***</t>
  </si>
  <si>
    <t xml:space="preserve">fossils$X1Mya_slope_oxy -0.40478    0.26803  -1.510    0.132    </t>
  </si>
  <si>
    <t xml:space="preserve">fossils$X1Mya_SD_oxy     0.02777    1.24032   0.022    0.982 </t>
  </si>
  <si>
    <t>400K</t>
  </si>
  <si>
    <t>(Intercept)               2.8993     0.4053   7.154 1.26e-11 ***</t>
  </si>
  <si>
    <t>fossils$X400k_M_oxy       0.6982     0.1216   5.741 3.13e-08 ***</t>
  </si>
  <si>
    <t xml:space="preserve">fossils$X400k_slope_oxy  -0.2370     0.1343  -1.765    0.079 .  </t>
  </si>
  <si>
    <t xml:space="preserve">fossils$X400k_SD_oxy      0.4793     1.5157   0.316    0.752   </t>
  </si>
  <si>
    <t>(Intercept)              2.91087    0.32932   8.839 3.29e-16 ***</t>
  </si>
  <si>
    <t>fossils$X200k_M_oxy      0.57341    0.12779   4.487 1.17e-05 ***</t>
  </si>
  <si>
    <t xml:space="preserve">fossils$X200k_slope_oxy  0.02414    0.08330   0.290    0.772    </t>
  </si>
  <si>
    <t xml:space="preserve">fossils$X200k_SD_oxy     1.36844    1.42949   0.957    0.339  </t>
  </si>
  <si>
    <t>200K</t>
  </si>
  <si>
    <t xml:space="preserve">            Estimate Std. Error t value Pr(&gt;|t|)    </t>
  </si>
  <si>
    <t>(Intercept) 5.485179   0.182848  29.999  &lt; 2e-16 ***</t>
  </si>
  <si>
    <t>fossils$MYA 0.044691   0.006499   6.877 6.25e-11 ***</t>
  </si>
  <si>
    <t>OLS: CC regressed against Time</t>
  </si>
  <si>
    <t>Carnivores</t>
  </si>
  <si>
    <t>100k</t>
  </si>
  <si>
    <t>TOTAL</t>
  </si>
  <si>
    <t>All time</t>
  </si>
  <si>
    <t>CC vs. Time: By Order (OLS Results)</t>
  </si>
  <si>
    <t>P</t>
  </si>
  <si>
    <t>estSIG</t>
  </si>
  <si>
    <t>estimate</t>
  </si>
  <si>
    <t>adj-R2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</si>
</sst>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indexed="81"/>
      <name val="Calibri"/>
      <family val="2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theme="1"/>
      <name val="Calibri"/>
      <scheme val="minor"/>
    </font>
    <font>
      <sz val="18"/>
      <color theme="1"/>
      <name val="Calibri"/>
      <scheme val="minor"/>
    </font>
    <font>
      <b/>
      <sz val="16"/>
      <color theme="1"/>
      <name val="Calibri"/>
      <scheme val="minor"/>
    </font>
    <font>
      <b/>
      <sz val="30"/>
      <color rgb="FF366092"/>
      <name val="Calibri"/>
    </font>
    <font>
      <sz val="30"/>
      <color rgb="FF366092"/>
      <name val="Calibri"/>
    </font>
    <font>
      <b/>
      <sz val="30"/>
      <name val="Calibri"/>
    </font>
    <font>
      <i/>
      <sz val="30"/>
      <name val="Calibri"/>
    </font>
    <font>
      <b/>
      <sz val="24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000000"/>
      </right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/>
      <diagonal/>
    </border>
    <border>
      <left/>
      <right style="thin">
        <color rgb="FF000000"/>
      </right>
      <top style="thin">
        <color rgb="FF4F81BD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4F81BD"/>
      </bottom>
      <diagonal/>
    </border>
    <border>
      <left/>
      <right style="thin">
        <color rgb="FF000000"/>
      </right>
      <top/>
      <bottom style="thin">
        <color rgb="FF4F81BD"/>
      </bottom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10" borderId="0" xfId="0" applyFill="1"/>
    <xf numFmtId="0" fontId="6" fillId="0" borderId="0" xfId="0" applyFont="1"/>
    <xf numFmtId="0" fontId="7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horizontal="right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11" borderId="0" xfId="0" applyFill="1"/>
    <xf numFmtId="0" fontId="6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/>
    <xf numFmtId="0" fontId="0" fillId="10" borderId="0" xfId="0" applyFill="1" applyBorder="1" applyAlignment="1">
      <alignment horizontal="right"/>
    </xf>
    <xf numFmtId="0" fontId="1" fillId="12" borderId="0" xfId="0" applyFont="1" applyFill="1"/>
    <xf numFmtId="0" fontId="0" fillId="0" borderId="0" xfId="0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13" borderId="0" xfId="0" applyFont="1" applyFill="1"/>
    <xf numFmtId="0" fontId="11" fillId="0" borderId="3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4" fillId="0" borderId="4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3" fillId="0" borderId="7" xfId="0" applyFont="1" applyBorder="1" applyAlignment="1">
      <alignment horizontal="left" wrapText="1"/>
    </xf>
    <xf numFmtId="0" fontId="15" fillId="0" borderId="0" xfId="0" applyFont="1"/>
    <xf numFmtId="0" fontId="0" fillId="14" borderId="0" xfId="0" applyFill="1"/>
    <xf numFmtId="11" fontId="0" fillId="0" borderId="0" xfId="0" applyNumberFormat="1"/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right" vertical="bottom" textRotation="0" wrapText="0" indent="0" justifyLastLine="0" shrinkToFit="0" readingOrder="0"/>
    </dxf>
    <dxf>
      <border outline="0">
        <right style="thin">
          <color auto="1"/>
        </right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5MY Intervals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invertIfNegative val="0"/>
          <c:cat>
            <c:strRef>
              <c:f>FOSSILS!$A$2:$A$7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FOSSILS!$I$2:$I$7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0.6862</c:v>
                </c:pt>
                <c:pt idx="3">
                  <c:v>0.0</c:v>
                </c:pt>
                <c:pt idx="4">
                  <c:v>0.0</c:v>
                </c:pt>
                <c:pt idx="5">
                  <c:v>1.2592</c:v>
                </c:pt>
              </c:numCache>
            </c:numRef>
          </c:val>
        </c:ser>
        <c:ser>
          <c:idx val="1"/>
          <c:order val="1"/>
          <c:tx>
            <c:v>SD</c:v>
          </c:tx>
          <c:invertIfNegative val="0"/>
          <c:cat>
            <c:strRef>
              <c:f>FOSSILS!$A$2:$A$7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FOSSILS!$J$2:$J$7</c:f>
              <c:numCache>
                <c:formatCode>General</c:formatCode>
                <c:ptCount val="6"/>
                <c:pt idx="0">
                  <c:v>0.0</c:v>
                </c:pt>
                <c:pt idx="1">
                  <c:v>-7.8651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Slope</c:v>
          </c:tx>
          <c:invertIfNegative val="0"/>
          <c:cat>
            <c:strRef>
              <c:f>FOSSILS!$A$2:$A$7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FOSSILS!$K$2:$K$7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-2.3958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692744"/>
        <c:axId val="-2028690952"/>
      </c:barChart>
      <c:catAx>
        <c:axId val="-202869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90952"/>
        <c:crosses val="autoZero"/>
        <c:auto val="1"/>
        <c:lblAlgn val="ctr"/>
        <c:lblOffset val="100"/>
        <c:noMultiLvlLbl val="0"/>
      </c:catAx>
      <c:valAx>
        <c:axId val="-202869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92744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/>
    </a:solidFill>
    <a:ln w="25400" cap="flat" cmpd="sng" algn="ctr">
      <a:solidFill>
        <a:schemeClr val="dk1">
          <a:shade val="50000"/>
        </a:schemeClr>
      </a:solidFill>
      <a:prstDash val="solid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4000"/>
              <a:t>1</a:t>
            </a:r>
            <a:r>
              <a:rPr lang="en-US" sz="4000" baseline="0"/>
              <a:t>MY Intervals</a:t>
            </a:r>
            <a:endParaRPr lang="en-US" sz="40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invertIfNegative val="0"/>
          <c:cat>
            <c:strRef>
              <c:f>FOSSILS!$A$8:$A$13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FOSSILS!$I$8:$I$13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0.67816</c:v>
                </c:pt>
                <c:pt idx="3">
                  <c:v>0.0</c:v>
                </c:pt>
                <c:pt idx="4">
                  <c:v>0.6947</c:v>
                </c:pt>
                <c:pt idx="5">
                  <c:v>1.1103</c:v>
                </c:pt>
              </c:numCache>
            </c:numRef>
          </c:val>
        </c:ser>
        <c:ser>
          <c:idx val="1"/>
          <c:order val="1"/>
          <c:tx>
            <c:v>SD</c:v>
          </c:tx>
          <c:invertIfNegative val="0"/>
          <c:cat>
            <c:strRef>
              <c:f>FOSSILS!$A$8:$A$13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FOSSILS!$J$8:$J$13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1.7338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Slope</c:v>
          </c:tx>
          <c:invertIfNegative val="0"/>
          <c:cat>
            <c:strRef>
              <c:f>FOSSILS!$A$8:$A$13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FOSSILS!$K$8:$K$13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510008"/>
        <c:axId val="-2115981016"/>
      </c:barChart>
      <c:catAx>
        <c:axId val="-2116510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" lastClr="FFFFFF">
                    <a:alpha val="0"/>
                  </a:sysClr>
                </a:solidFill>
              </a:defRPr>
            </a:pPr>
            <a:endParaRPr lang="en-US"/>
          </a:p>
        </c:txPr>
        <c:crossAx val="-2115981016"/>
        <c:crosses val="autoZero"/>
        <c:auto val="1"/>
        <c:lblAlgn val="ctr"/>
        <c:lblOffset val="100"/>
        <c:noMultiLvlLbl val="0"/>
      </c:catAx>
      <c:valAx>
        <c:axId val="-211598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-2116510008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legend>
      <c:legendPos val="r"/>
      <c:layout/>
      <c:overlay val="0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solidFill>
      <a:schemeClr val="dk1"/>
    </a:solidFill>
    <a:ln w="38100" cap="flat" cmpd="sng" algn="ctr">
      <a:noFill/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000"/>
            </a:pPr>
            <a:r>
              <a:rPr lang="en-US" sz="4000"/>
              <a:t>400K</a:t>
            </a:r>
            <a:r>
              <a:rPr lang="en-US" sz="4000" baseline="0"/>
              <a:t> Intervals</a:t>
            </a:r>
            <a:endParaRPr lang="en-US" sz="40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invertIfNegative val="0"/>
          <c:cat>
            <c:strRef>
              <c:f>FOSSILS!$A$14:$A$19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FOSSILS!$I$14:$I$19</c:f>
              <c:numCache>
                <c:formatCode>General</c:formatCode>
                <c:ptCount val="6"/>
                <c:pt idx="0">
                  <c:v>1.175717</c:v>
                </c:pt>
                <c:pt idx="1">
                  <c:v>0.0</c:v>
                </c:pt>
                <c:pt idx="2">
                  <c:v>0.59632</c:v>
                </c:pt>
                <c:pt idx="3">
                  <c:v>0.0</c:v>
                </c:pt>
                <c:pt idx="4">
                  <c:v>0.645</c:v>
                </c:pt>
                <c:pt idx="5">
                  <c:v>1.1176</c:v>
                </c:pt>
              </c:numCache>
            </c:numRef>
          </c:val>
        </c:ser>
        <c:ser>
          <c:idx val="1"/>
          <c:order val="1"/>
          <c:tx>
            <c:v>SD</c:v>
          </c:tx>
          <c:invertIfNegative val="0"/>
          <c:cat>
            <c:strRef>
              <c:f>FOSSILS!$A$14:$A$19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FOSSILS!$J$14:$J$19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Slope</c:v>
          </c:tx>
          <c:invertIfNegative val="0"/>
          <c:cat>
            <c:strRef>
              <c:f>FOSSILS!$A$14:$A$19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FOSSILS!$K$14:$K$19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378264"/>
        <c:axId val="1279308424"/>
      </c:barChart>
      <c:catAx>
        <c:axId val="12733782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" lastClr="FFFFFF">
                    <a:alpha val="0"/>
                  </a:sysClr>
                </a:solidFill>
              </a:defRPr>
            </a:pPr>
            <a:endParaRPr lang="en-US"/>
          </a:p>
        </c:txPr>
        <c:crossAx val="1279308424"/>
        <c:crosses val="autoZero"/>
        <c:auto val="1"/>
        <c:lblAlgn val="ctr"/>
        <c:lblOffset val="100"/>
        <c:noMultiLvlLbl val="0"/>
      </c:catAx>
      <c:valAx>
        <c:axId val="1279308424"/>
        <c:scaling>
          <c:orientation val="minMax"/>
          <c:max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1273378264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legend>
      <c:legendPos val="r"/>
      <c:layout/>
      <c:overlay val="0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solidFill>
      <a:schemeClr val="dk1"/>
    </a:solidFill>
    <a:ln w="38100" cap="flat" cmpd="sng" algn="ctr">
      <a:noFill/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000"/>
            </a:pPr>
            <a:r>
              <a:rPr lang="en-US" sz="4000"/>
              <a:t>200K Intervals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09328050134969"/>
          <c:y val="0.144104815880825"/>
          <c:w val="0.401069778147684"/>
          <c:h val="0.61508347789804"/>
        </c:manualLayout>
      </c:layout>
      <c:barChart>
        <c:barDir val="col"/>
        <c:grouping val="clustered"/>
        <c:varyColors val="0"/>
        <c:ser>
          <c:idx val="0"/>
          <c:order val="0"/>
          <c:tx>
            <c:v>Trend</c:v>
          </c:tx>
          <c:invertIfNegative val="0"/>
          <c:cat>
            <c:strRef>
              <c:f>FOSSILS!$A$20:$A$25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FOSSILS!$I$20:$I$25</c:f>
              <c:numCache>
                <c:formatCode>General</c:formatCode>
                <c:ptCount val="6"/>
                <c:pt idx="0">
                  <c:v>1.40606</c:v>
                </c:pt>
                <c:pt idx="1">
                  <c:v>0.0</c:v>
                </c:pt>
                <c:pt idx="2">
                  <c:v>0.51555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v>Variability</c:v>
          </c:tx>
          <c:invertIfNegative val="0"/>
          <c:cat>
            <c:strRef>
              <c:f>FOSSILS!$A$20:$A$25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FOSSILS!$J$20:$J$25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0.21707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Rate</c:v>
          </c:tx>
          <c:invertIfNegative val="0"/>
          <c:cat>
            <c:strRef>
              <c:f>FOSSILS!$A$20:$A$25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FOSSILS!$K$20:$K$25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225480"/>
        <c:axId val="-2023229432"/>
      </c:barChart>
      <c:catAx>
        <c:axId val="-20232254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500">
                <a:solidFill>
                  <a:sysClr val="window" lastClr="FFFFFF"/>
                </a:solidFill>
              </a:defRPr>
            </a:pPr>
            <a:endParaRPr lang="en-US"/>
          </a:p>
        </c:txPr>
        <c:crossAx val="-2023229432"/>
        <c:crosses val="autoZero"/>
        <c:auto val="1"/>
        <c:lblAlgn val="ctr"/>
        <c:lblOffset val="100"/>
        <c:noMultiLvlLbl val="0"/>
      </c:catAx>
      <c:valAx>
        <c:axId val="-2023229432"/>
        <c:scaling>
          <c:orientation val="minMax"/>
          <c:max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-2023225480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legend>
      <c:legendPos val="r"/>
      <c:legendEntry>
        <c:idx val="0"/>
        <c:txPr>
          <a:bodyPr/>
          <a:lstStyle/>
          <a:p>
            <a:pPr>
              <a:defRPr sz="8000" b="1">
                <a:solidFill>
                  <a:schemeClr val="tx2">
                    <a:lumMod val="40000"/>
                    <a:lumOff val="60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000" b="1">
                <a:solidFill>
                  <a:schemeClr val="accent2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000" b="1">
                <a:solidFill>
                  <a:schemeClr val="accent3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564939254453014"/>
          <c:y val="0.218591506944908"/>
          <c:w val="0.427383201200478"/>
          <c:h val="0.659432714939373"/>
        </c:manualLayout>
      </c:layout>
      <c:overlay val="0"/>
      <c:txPr>
        <a:bodyPr/>
        <a:lstStyle/>
        <a:p>
          <a:pPr>
            <a:defRPr sz="8000" b="1"/>
          </a:pPr>
          <a:endParaRPr lang="en-US"/>
        </a:p>
      </c:txPr>
    </c:legend>
    <c:plotVisOnly val="1"/>
    <c:dispBlanksAs val="gap"/>
    <c:showDLblsOverMax val="0"/>
  </c:chart>
  <c:spPr>
    <a:solidFill>
      <a:schemeClr val="dk1"/>
    </a:solidFill>
    <a:ln w="38100" cap="flat" cmpd="sng" algn="ctr">
      <a:noFill/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000"/>
            </a:pPr>
            <a:r>
              <a:rPr lang="en-US" sz="4000"/>
              <a:t>1</a:t>
            </a:r>
            <a:r>
              <a:rPr lang="en-US" sz="4000" baseline="0"/>
              <a:t>MY Intervals</a:t>
            </a:r>
            <a:endParaRPr lang="en-US" sz="40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'Hominin-Carnivora'!$A$2:$A$3</c:f>
              <c:strCache>
                <c:ptCount val="2"/>
                <c:pt idx="0">
                  <c:v>Hominins</c:v>
                </c:pt>
                <c:pt idx="1">
                  <c:v>Carnivores</c:v>
                </c:pt>
              </c:strCache>
            </c:strRef>
          </c:cat>
          <c:val>
            <c:numRef>
              <c:f>'Hominin-Carnivora'!$I$2:$I$3</c:f>
              <c:numCache>
                <c:formatCode>General</c:formatCode>
                <c:ptCount val="2"/>
                <c:pt idx="0">
                  <c:v>0.0</c:v>
                </c:pt>
                <c:pt idx="1">
                  <c:v>-8.405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'Hominin-Carnivora'!$A$2:$A$3</c:f>
              <c:strCache>
                <c:ptCount val="2"/>
                <c:pt idx="0">
                  <c:v>Hominins</c:v>
                </c:pt>
                <c:pt idx="1">
                  <c:v>Carnivores</c:v>
                </c:pt>
              </c:strCache>
            </c:strRef>
          </c:cat>
          <c:val>
            <c:numRef>
              <c:f>'Hominin-Carnivora'!$J$2:$J$3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'Hominin-Carnivora'!$A$2:$A$3</c:f>
              <c:strCache>
                <c:ptCount val="2"/>
                <c:pt idx="0">
                  <c:v>Hominins</c:v>
                </c:pt>
                <c:pt idx="1">
                  <c:v>Carnivores</c:v>
                </c:pt>
              </c:strCache>
            </c:strRef>
          </c:cat>
          <c:val>
            <c:numRef>
              <c:f>'Hominin-Carnivora'!$K$2:$K$3</c:f>
              <c:numCache>
                <c:formatCode>General</c:formatCode>
                <c:ptCount val="2"/>
                <c:pt idx="0">
                  <c:v>0.0</c:v>
                </c:pt>
                <c:pt idx="1">
                  <c:v>62.592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680344"/>
        <c:axId val="1279035944"/>
      </c:barChart>
      <c:catAx>
        <c:axId val="14236803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" lastClr="FFFFFF">
                    <a:alpha val="0"/>
                  </a:sysClr>
                </a:solidFill>
              </a:defRPr>
            </a:pPr>
            <a:endParaRPr lang="en-US"/>
          </a:p>
        </c:txPr>
        <c:crossAx val="1279035944"/>
        <c:crosses val="autoZero"/>
        <c:auto val="1"/>
        <c:lblAlgn val="ctr"/>
        <c:lblOffset val="100"/>
        <c:noMultiLvlLbl val="0"/>
      </c:catAx>
      <c:valAx>
        <c:axId val="127903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1423680344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dk1"/>
    </a:solidFill>
    <a:ln w="38100" cap="flat" cmpd="sng" algn="ctr">
      <a:noFill/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000"/>
            </a:pPr>
            <a:r>
              <a:rPr lang="en-US" sz="4000"/>
              <a:t>400K</a:t>
            </a:r>
            <a:r>
              <a:rPr lang="en-US" sz="4000" baseline="0"/>
              <a:t> Intervals</a:t>
            </a:r>
            <a:endParaRPr lang="en-US" sz="40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'Hominin-Carnivora'!$A$4:$A$5</c:f>
              <c:strCache>
                <c:ptCount val="2"/>
                <c:pt idx="0">
                  <c:v>Hominins</c:v>
                </c:pt>
                <c:pt idx="1">
                  <c:v>Carnivores</c:v>
                </c:pt>
              </c:strCache>
            </c:strRef>
          </c:cat>
          <c:val>
            <c:numRef>
              <c:f>'Hominin-Carnivora'!$I$4:$I$5</c:f>
              <c:numCache>
                <c:formatCode>General</c:formatCode>
                <c:ptCount val="2"/>
                <c:pt idx="0">
                  <c:v>1.175717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'Hominin-Carnivora'!$A$4:$A$5</c:f>
              <c:strCache>
                <c:ptCount val="2"/>
                <c:pt idx="0">
                  <c:v>Hominins</c:v>
                </c:pt>
                <c:pt idx="1">
                  <c:v>Carnivores</c:v>
                </c:pt>
              </c:strCache>
            </c:strRef>
          </c:cat>
          <c:val>
            <c:numRef>
              <c:f>'Hominin-Carnivora'!$J$4:$J$5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'Hominin-Carnivora'!$A$4:$A$5</c:f>
              <c:strCache>
                <c:ptCount val="2"/>
                <c:pt idx="0">
                  <c:v>Hominins</c:v>
                </c:pt>
                <c:pt idx="1">
                  <c:v>Carnivores</c:v>
                </c:pt>
              </c:strCache>
            </c:strRef>
          </c:cat>
          <c:val>
            <c:numRef>
              <c:f>'Hominin-Carnivora'!$K$4:$K$5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1017816"/>
        <c:axId val="-2022897368"/>
      </c:barChart>
      <c:catAx>
        <c:axId val="-2031017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" lastClr="FFFFFF">
                    <a:alpha val="0"/>
                  </a:sysClr>
                </a:solidFill>
              </a:defRPr>
            </a:pPr>
            <a:endParaRPr lang="en-US"/>
          </a:p>
        </c:txPr>
        <c:crossAx val="-2022897368"/>
        <c:crosses val="autoZero"/>
        <c:auto val="1"/>
        <c:lblAlgn val="ctr"/>
        <c:lblOffset val="100"/>
        <c:noMultiLvlLbl val="0"/>
      </c:catAx>
      <c:valAx>
        <c:axId val="-2022897368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-2031017816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dk1"/>
    </a:solidFill>
    <a:ln w="38100" cap="flat" cmpd="sng" algn="ctr">
      <a:noFill/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000"/>
            </a:pPr>
            <a:r>
              <a:rPr lang="en-US" sz="4000"/>
              <a:t>200K</a:t>
            </a:r>
            <a:r>
              <a:rPr lang="en-US" sz="4000" baseline="0"/>
              <a:t> Intervals</a:t>
            </a:r>
            <a:endParaRPr lang="en-US" sz="40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'Hominin-Carnivora'!$A$6:$A$7</c:f>
              <c:strCache>
                <c:ptCount val="2"/>
                <c:pt idx="0">
                  <c:v>Hominins</c:v>
                </c:pt>
                <c:pt idx="1">
                  <c:v>Carnivores</c:v>
                </c:pt>
              </c:strCache>
            </c:strRef>
          </c:cat>
          <c:val>
            <c:numRef>
              <c:f>'Hominin-Carnivora'!$I$6:$I$7</c:f>
              <c:numCache>
                <c:formatCode>General</c:formatCode>
                <c:ptCount val="2"/>
                <c:pt idx="0">
                  <c:v>1.40606</c:v>
                </c:pt>
                <c:pt idx="1">
                  <c:v>5.8998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'Hominin-Carnivora'!$A$6:$A$7</c:f>
              <c:strCache>
                <c:ptCount val="2"/>
                <c:pt idx="0">
                  <c:v>Hominins</c:v>
                </c:pt>
                <c:pt idx="1">
                  <c:v>Carnivores</c:v>
                </c:pt>
              </c:strCache>
            </c:strRef>
          </c:cat>
          <c:val>
            <c:numRef>
              <c:f>'Hominin-Carnivora'!$J$6:$J$7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'Hominin-Carnivora'!$A$6:$A$7</c:f>
              <c:strCache>
                <c:ptCount val="2"/>
                <c:pt idx="0">
                  <c:v>Hominins</c:v>
                </c:pt>
                <c:pt idx="1">
                  <c:v>Carnivores</c:v>
                </c:pt>
              </c:strCache>
            </c:strRef>
          </c:cat>
          <c:val>
            <c:numRef>
              <c:f>'Hominin-Carnivora'!$K$6:$K$7</c:f>
              <c:numCache>
                <c:formatCode>General</c:formatCode>
                <c:ptCount val="2"/>
                <c:pt idx="0">
                  <c:v>0.0</c:v>
                </c:pt>
                <c:pt idx="1">
                  <c:v>96.7728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690136"/>
        <c:axId val="-2023459064"/>
      </c:barChart>
      <c:catAx>
        <c:axId val="-21156901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500"/>
            </a:pPr>
            <a:endParaRPr lang="en-US"/>
          </a:p>
        </c:txPr>
        <c:crossAx val="-2023459064"/>
        <c:crosses val="autoZero"/>
        <c:auto val="1"/>
        <c:lblAlgn val="ctr"/>
        <c:lblOffset val="100"/>
        <c:noMultiLvlLbl val="0"/>
      </c:catAx>
      <c:valAx>
        <c:axId val="-202345906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-2115690136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dk1"/>
    </a:solidFill>
    <a:ln w="38100" cap="flat" cmpd="sng" algn="ctr">
      <a:noFill/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100K</a:t>
            </a:r>
            <a:r>
              <a:rPr lang="en-US" baseline="0"/>
              <a:t> Intervals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'Hominin-Carnivora'!$A$8:$A$9</c:f>
              <c:strCache>
                <c:ptCount val="2"/>
                <c:pt idx="0">
                  <c:v>Hominins</c:v>
                </c:pt>
                <c:pt idx="1">
                  <c:v>Carnivores</c:v>
                </c:pt>
              </c:strCache>
            </c:strRef>
          </c:cat>
          <c:val>
            <c:numRef>
              <c:f>'Hominin-Carnivora'!$I$8:$I$9</c:f>
              <c:numCache>
                <c:formatCode>General</c:formatCode>
                <c:ptCount val="2"/>
                <c:pt idx="0">
                  <c:v>1.26018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'Hominin-Carnivora'!$A$8:$A$9</c:f>
              <c:strCache>
                <c:ptCount val="2"/>
                <c:pt idx="0">
                  <c:v>Hominins</c:v>
                </c:pt>
                <c:pt idx="1">
                  <c:v>Carnivores</c:v>
                </c:pt>
              </c:strCache>
            </c:strRef>
          </c:cat>
          <c:val>
            <c:numRef>
              <c:f>'Hominin-Carnivora'!$J$8:$J$9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'Hominin-Carnivora'!$A$8:$A$9</c:f>
              <c:strCache>
                <c:ptCount val="2"/>
                <c:pt idx="0">
                  <c:v>Hominins</c:v>
                </c:pt>
                <c:pt idx="1">
                  <c:v>Carnivores</c:v>
                </c:pt>
              </c:strCache>
            </c:strRef>
          </c:cat>
          <c:val>
            <c:numRef>
              <c:f>'Hominin-Carnivora'!$K$8:$K$9</c:f>
              <c:numCache>
                <c:formatCode>General</c:formatCode>
                <c:ptCount val="2"/>
                <c:pt idx="0">
                  <c:v>0.0</c:v>
                </c:pt>
                <c:pt idx="1">
                  <c:v>21.72707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174024"/>
        <c:axId val="1273480648"/>
      </c:barChart>
      <c:catAx>
        <c:axId val="126917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3480648"/>
        <c:crosses val="autoZero"/>
        <c:auto val="1"/>
        <c:lblAlgn val="ctr"/>
        <c:lblOffset val="100"/>
        <c:noMultiLvlLbl val="0"/>
      </c:catAx>
      <c:valAx>
        <c:axId val="1273480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174024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dk1"/>
    </a:solidFill>
    <a:ln w="38100" cap="flat" cmpd="sng" algn="ctr">
      <a:noFill/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'CC vs Time'!$A$4:$A$9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'CC vs Time'!$F$4:$F$9</c:f>
              <c:numCache>
                <c:formatCode>General</c:formatCode>
                <c:ptCount val="6"/>
                <c:pt idx="0">
                  <c:v>-0.41453</c:v>
                </c:pt>
                <c:pt idx="1">
                  <c:v>-0.08429</c:v>
                </c:pt>
                <c:pt idx="2">
                  <c:v>-0.037916</c:v>
                </c:pt>
                <c:pt idx="3">
                  <c:v>0.0</c:v>
                </c:pt>
                <c:pt idx="4">
                  <c:v>-0.03712</c:v>
                </c:pt>
                <c:pt idx="5">
                  <c:v>-0.05664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925752"/>
        <c:axId val="1281255592"/>
      </c:barChart>
      <c:catAx>
        <c:axId val="1280925752"/>
        <c:scaling>
          <c:orientation val="minMax"/>
        </c:scaling>
        <c:delete val="0"/>
        <c:axPos val="t"/>
        <c:majorTickMark val="out"/>
        <c:minorTickMark val="none"/>
        <c:tickLblPos val="nextTo"/>
        <c:crossAx val="1281255592"/>
        <c:crosses val="autoZero"/>
        <c:auto val="1"/>
        <c:lblAlgn val="ctr"/>
        <c:lblOffset val="100"/>
        <c:noMultiLvlLbl val="0"/>
      </c:catAx>
      <c:valAx>
        <c:axId val="128125559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092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2540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'CC vs Time'!$A$4:$A$9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'CC vs Time'!$D$4:$D$9</c:f>
              <c:numCache>
                <c:formatCode>General</c:formatCode>
                <c:ptCount val="6"/>
                <c:pt idx="0">
                  <c:v>0.8458</c:v>
                </c:pt>
                <c:pt idx="1">
                  <c:v>0.4041</c:v>
                </c:pt>
                <c:pt idx="2">
                  <c:v>0.1391</c:v>
                </c:pt>
                <c:pt idx="3">
                  <c:v>-0.00614</c:v>
                </c:pt>
                <c:pt idx="4">
                  <c:v>0.3375</c:v>
                </c:pt>
                <c:pt idx="5">
                  <c:v>0.2977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906584"/>
        <c:axId val="1287460120"/>
      </c:barChart>
      <c:catAx>
        <c:axId val="128090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87460120"/>
        <c:crosses val="autoZero"/>
        <c:auto val="1"/>
        <c:lblAlgn val="ctr"/>
        <c:lblOffset val="100"/>
        <c:noMultiLvlLbl val="0"/>
      </c:catAx>
      <c:valAx>
        <c:axId val="128746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090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</a:t>
            </a:r>
            <a:r>
              <a:rPr lang="en-US" baseline="0"/>
              <a:t>MY Intervals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invertIfNegative val="0"/>
          <c:cat>
            <c:strRef>
              <c:f>FOSSILS!$A$8:$A$13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FOSSILS!$I$8:$I$13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0.67816</c:v>
                </c:pt>
                <c:pt idx="3">
                  <c:v>0.0</c:v>
                </c:pt>
                <c:pt idx="4">
                  <c:v>0.6947</c:v>
                </c:pt>
                <c:pt idx="5">
                  <c:v>1.1103</c:v>
                </c:pt>
              </c:numCache>
            </c:numRef>
          </c:val>
        </c:ser>
        <c:ser>
          <c:idx val="1"/>
          <c:order val="1"/>
          <c:tx>
            <c:v>SD</c:v>
          </c:tx>
          <c:invertIfNegative val="0"/>
          <c:cat>
            <c:strRef>
              <c:f>FOSSILS!$A$8:$A$13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FOSSILS!$J$8:$J$13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1.7338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Slope</c:v>
          </c:tx>
          <c:invertIfNegative val="0"/>
          <c:cat>
            <c:strRef>
              <c:f>FOSSILS!$A$8:$A$13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FOSSILS!$K$8:$K$13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069080"/>
        <c:axId val="1270072056"/>
      </c:barChart>
      <c:catAx>
        <c:axId val="127006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0072056"/>
        <c:crosses val="autoZero"/>
        <c:auto val="1"/>
        <c:lblAlgn val="ctr"/>
        <c:lblOffset val="100"/>
        <c:noMultiLvlLbl val="0"/>
      </c:catAx>
      <c:valAx>
        <c:axId val="127007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069080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/>
    </a:solidFill>
    <a:ln w="38100" cap="flat" cmpd="sng" algn="ctr">
      <a:solidFill>
        <a:schemeClr val="lt1"/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400K</a:t>
            </a:r>
            <a:r>
              <a:rPr lang="en-US" baseline="0"/>
              <a:t> Intervals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invertIfNegative val="0"/>
          <c:cat>
            <c:strRef>
              <c:f>FOSSILS!$A$14:$A$19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FOSSILS!$I$14:$I$19</c:f>
              <c:numCache>
                <c:formatCode>General</c:formatCode>
                <c:ptCount val="6"/>
                <c:pt idx="0">
                  <c:v>1.175717</c:v>
                </c:pt>
                <c:pt idx="1">
                  <c:v>0.0</c:v>
                </c:pt>
                <c:pt idx="2">
                  <c:v>0.59632</c:v>
                </c:pt>
                <c:pt idx="3">
                  <c:v>0.0</c:v>
                </c:pt>
                <c:pt idx="4">
                  <c:v>0.645</c:v>
                </c:pt>
                <c:pt idx="5">
                  <c:v>1.1176</c:v>
                </c:pt>
              </c:numCache>
            </c:numRef>
          </c:val>
        </c:ser>
        <c:ser>
          <c:idx val="1"/>
          <c:order val="1"/>
          <c:tx>
            <c:v>SD</c:v>
          </c:tx>
          <c:invertIfNegative val="0"/>
          <c:cat>
            <c:strRef>
              <c:f>FOSSILS!$A$14:$A$19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FOSSILS!$J$14:$J$19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Slope</c:v>
          </c:tx>
          <c:invertIfNegative val="0"/>
          <c:cat>
            <c:strRef>
              <c:f>FOSSILS!$A$14:$A$19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FOSSILS!$K$14:$K$19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834504"/>
        <c:axId val="1269837480"/>
      </c:barChart>
      <c:catAx>
        <c:axId val="126983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837480"/>
        <c:crosses val="autoZero"/>
        <c:auto val="1"/>
        <c:lblAlgn val="ctr"/>
        <c:lblOffset val="100"/>
        <c:noMultiLvlLbl val="0"/>
      </c:catAx>
      <c:valAx>
        <c:axId val="1269837480"/>
        <c:scaling>
          <c:orientation val="minMax"/>
          <c:max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834504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/>
    </a:solidFill>
    <a:ln w="38100" cap="flat" cmpd="sng" algn="ctr">
      <a:solidFill>
        <a:schemeClr val="lt1"/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200K Intervals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invertIfNegative val="0"/>
          <c:cat>
            <c:strRef>
              <c:f>FOSSILS!$A$20:$A$25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FOSSILS!$I$20:$I$25</c:f>
              <c:numCache>
                <c:formatCode>General</c:formatCode>
                <c:ptCount val="6"/>
                <c:pt idx="0">
                  <c:v>1.40606</c:v>
                </c:pt>
                <c:pt idx="1">
                  <c:v>0.0</c:v>
                </c:pt>
                <c:pt idx="2">
                  <c:v>0.51555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v>SD</c:v>
          </c:tx>
          <c:invertIfNegative val="0"/>
          <c:cat>
            <c:strRef>
              <c:f>FOSSILS!$A$20:$A$25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FOSSILS!$J$20:$J$25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0.21707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Slope</c:v>
          </c:tx>
          <c:invertIfNegative val="0"/>
          <c:cat>
            <c:strRef>
              <c:f>FOSSILS!$A$20:$A$25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FOSSILS!$K$20:$K$25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871432"/>
        <c:axId val="1269874408"/>
      </c:barChart>
      <c:catAx>
        <c:axId val="126987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874408"/>
        <c:crosses val="autoZero"/>
        <c:auto val="1"/>
        <c:lblAlgn val="ctr"/>
        <c:lblOffset val="100"/>
        <c:noMultiLvlLbl val="0"/>
      </c:catAx>
      <c:valAx>
        <c:axId val="1269874408"/>
        <c:scaling>
          <c:orientation val="minMax"/>
          <c:max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871432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/>
    </a:solidFill>
    <a:ln w="38100" cap="flat" cmpd="sng" algn="ctr">
      <a:solidFill>
        <a:schemeClr val="lt1"/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Oxygen Isotope vs. CC (5My Intervals)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invertIfNegative val="0"/>
          <c:cat>
            <c:strRef>
              <c:f>FOSSILS!$A$36:$A$45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FOSSILS!$I$36:$I$45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2.1851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v>SD</c:v>
          </c:tx>
          <c:invertIfNegative val="0"/>
          <c:cat>
            <c:strRef>
              <c:f>FOSSILS!$A$36:$A$45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FOSSILS!$J$36:$J$45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-13.03745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v>Slope</c:v>
          </c:tx>
          <c:invertIfNegative val="0"/>
          <c:cat>
            <c:strRef>
              <c:f>FOSSILS!$A$36:$A$45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FOSSILS!$K$36:$K$45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14.86493</c:v>
                </c:pt>
                <c:pt idx="3">
                  <c:v>-5.8754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908632"/>
        <c:axId val="1269911608"/>
      </c:barChart>
      <c:catAx>
        <c:axId val="126990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911608"/>
        <c:crosses val="autoZero"/>
        <c:auto val="1"/>
        <c:lblAlgn val="ctr"/>
        <c:lblOffset val="100"/>
        <c:noMultiLvlLbl val="0"/>
      </c:catAx>
      <c:valAx>
        <c:axId val="126991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908632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/>
    </a:solidFill>
    <a:ln w="38100" cap="flat" cmpd="sng" algn="ctr">
      <a:solidFill>
        <a:schemeClr val="lt1"/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Oxygen Isotope vs. CC (1My Intervals)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61458861722634"/>
          <c:y val="0.0337078651685393"/>
          <c:w val="0.804328256363494"/>
          <c:h val="0.46951738476510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invertIfNegative val="0"/>
          <c:cat>
            <c:strRef>
              <c:f>FOSSILS!$A$46:$A$55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FOSSILS!$I$46:$I$55</c:f>
              <c:numCache>
                <c:formatCode>General</c:formatCode>
                <c:ptCount val="10"/>
                <c:pt idx="0">
                  <c:v>0.0</c:v>
                </c:pt>
                <c:pt idx="1">
                  <c:v>2.0665</c:v>
                </c:pt>
                <c:pt idx="2">
                  <c:v>0.0</c:v>
                </c:pt>
                <c:pt idx="3">
                  <c:v>0.5989</c:v>
                </c:pt>
                <c:pt idx="4">
                  <c:v>0.0</c:v>
                </c:pt>
                <c:pt idx="5">
                  <c:v>-1.1757</c:v>
                </c:pt>
                <c:pt idx="6">
                  <c:v>0.0</c:v>
                </c:pt>
                <c:pt idx="7">
                  <c:v>1.3837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v>SD</c:v>
          </c:tx>
          <c:invertIfNegative val="0"/>
          <c:cat>
            <c:strRef>
              <c:f>FOSSILS!$A$46:$A$55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FOSSILS!$J$46:$J$55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v>Slope</c:v>
          </c:tx>
          <c:invertIfNegative val="0"/>
          <c:cat>
            <c:strRef>
              <c:f>FOSSILS!$A$46:$A$55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FOSSILS!$K$46:$K$55</c:f>
              <c:numCache>
                <c:formatCode>General</c:formatCode>
                <c:ptCount val="10"/>
                <c:pt idx="0">
                  <c:v>0.0</c:v>
                </c:pt>
                <c:pt idx="1">
                  <c:v>13.0549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8.2005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945816"/>
        <c:axId val="1269948792"/>
      </c:barChart>
      <c:catAx>
        <c:axId val="126994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948792"/>
        <c:crosses val="autoZero"/>
        <c:auto val="1"/>
        <c:lblAlgn val="ctr"/>
        <c:lblOffset val="100"/>
        <c:noMultiLvlLbl val="0"/>
      </c:catAx>
      <c:valAx>
        <c:axId val="126994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945816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/>
    </a:solidFill>
    <a:ln w="38100" cap="flat" cmpd="sng" algn="ctr">
      <a:solidFill>
        <a:schemeClr val="lt1"/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Oxygen Isotope vs. CC (400K Intervals)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invertIfNegative val="0"/>
          <c:cat>
            <c:strRef>
              <c:f>FOSSILS!$A$56:$A$65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FOSSILS!$I$56:$I$65</c:f>
              <c:numCache>
                <c:formatCode>General</c:formatCode>
                <c:ptCount val="10"/>
                <c:pt idx="0">
                  <c:v>1.175717</c:v>
                </c:pt>
                <c:pt idx="1">
                  <c:v>0.0</c:v>
                </c:pt>
                <c:pt idx="2">
                  <c:v>0.0</c:v>
                </c:pt>
                <c:pt idx="3">
                  <c:v>0.4895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1.3967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v>SD</c:v>
          </c:tx>
          <c:invertIfNegative val="0"/>
          <c:cat>
            <c:strRef>
              <c:f>FOSSILS!$A$56:$A$65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FOSSILS!$J$56:$J$65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0.8901</c:v>
                </c:pt>
                <c:pt idx="6">
                  <c:v>-1.0631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v>Slope</c:v>
          </c:tx>
          <c:invertIfNegative val="0"/>
          <c:cat>
            <c:strRef>
              <c:f>FOSSILS!$A$56:$A$65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FOSSILS!$K$56:$K$65</c:f>
              <c:numCache>
                <c:formatCode>General</c:formatCode>
                <c:ptCount val="10"/>
                <c:pt idx="0">
                  <c:v>0.0</c:v>
                </c:pt>
                <c:pt idx="1">
                  <c:v>12.6785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9.3256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983000"/>
        <c:axId val="1269985976"/>
      </c:barChart>
      <c:catAx>
        <c:axId val="126998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985976"/>
        <c:crosses val="autoZero"/>
        <c:auto val="1"/>
        <c:lblAlgn val="ctr"/>
        <c:lblOffset val="100"/>
        <c:noMultiLvlLbl val="0"/>
      </c:catAx>
      <c:valAx>
        <c:axId val="126998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983000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/>
    </a:solidFill>
    <a:ln w="38100" cap="flat" cmpd="sng" algn="ctr">
      <a:solidFill>
        <a:schemeClr val="lt1"/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Oxygen Isotope vs. CC (200K Intervals)</a:t>
            </a:r>
            <a:endParaRPr lang="en-US"/>
          </a:p>
        </c:rich>
      </c:tx>
      <c:layout/>
      <c:overlay val="0"/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9704440494149"/>
          <c:y val="0.0337078651685393"/>
          <c:w val="0.804172727911528"/>
          <c:h val="0.340901972927541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invertIfNegative val="0"/>
          <c:cat>
            <c:strRef>
              <c:f>FOSSILS!$A$66:$A$75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FOSSILS!$I$66:$I$75</c:f>
              <c:numCache>
                <c:formatCode>General</c:formatCode>
                <c:ptCount val="10"/>
                <c:pt idx="0">
                  <c:v>1.40606</c:v>
                </c:pt>
                <c:pt idx="1">
                  <c:v>0.0</c:v>
                </c:pt>
                <c:pt idx="2">
                  <c:v>0.0</c:v>
                </c:pt>
                <c:pt idx="3">
                  <c:v>0.4798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v>SD</c:v>
          </c:tx>
          <c:invertIfNegative val="0"/>
          <c:cat>
            <c:strRef>
              <c:f>FOSSILS!$A$66:$A$75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FOSSILS!$J$66:$J$75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v>Slope</c:v>
          </c:tx>
          <c:invertIfNegative val="0"/>
          <c:cat>
            <c:strRef>
              <c:f>FOSSILS!$A$66:$A$75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FOSSILS!$K$66:$K$75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14.3474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020248"/>
        <c:axId val="1270023224"/>
      </c:barChart>
      <c:catAx>
        <c:axId val="127002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0023224"/>
        <c:crosses val="autoZero"/>
        <c:auto val="1"/>
        <c:lblAlgn val="ctr"/>
        <c:lblOffset val="100"/>
        <c:noMultiLvlLbl val="0"/>
      </c:catAx>
      <c:valAx>
        <c:axId val="127002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020248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/>
    </a:solidFill>
    <a:ln w="38100" cap="flat" cmpd="sng" algn="ctr">
      <a:solidFill>
        <a:schemeClr val="lt1"/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5MY Intervals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invertIfNegative val="0"/>
          <c:cat>
            <c:strRef>
              <c:f>FOSSILS!$A$2:$A$7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FOSSILS!$I$2:$I$7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0.6862</c:v>
                </c:pt>
                <c:pt idx="3">
                  <c:v>0.0</c:v>
                </c:pt>
                <c:pt idx="4">
                  <c:v>0.0</c:v>
                </c:pt>
                <c:pt idx="5">
                  <c:v>1.2592</c:v>
                </c:pt>
              </c:numCache>
            </c:numRef>
          </c:val>
        </c:ser>
        <c:ser>
          <c:idx val="1"/>
          <c:order val="1"/>
          <c:tx>
            <c:v>SD</c:v>
          </c:tx>
          <c:invertIfNegative val="0"/>
          <c:cat>
            <c:strRef>
              <c:f>FOSSILS!$A$2:$A$7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FOSSILS!$J$2:$J$7</c:f>
              <c:numCache>
                <c:formatCode>General</c:formatCode>
                <c:ptCount val="6"/>
                <c:pt idx="0">
                  <c:v>0.0</c:v>
                </c:pt>
                <c:pt idx="1">
                  <c:v>-7.8651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Slope</c:v>
          </c:tx>
          <c:invertIfNegative val="0"/>
          <c:cat>
            <c:strRef>
              <c:f>FOSSILS!$A$2:$A$7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FOSSILS!$K$2:$K$7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-2.3958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940200"/>
        <c:axId val="-2030612328"/>
      </c:barChart>
      <c:catAx>
        <c:axId val="-2028940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" lastClr="FFFFFF">
                    <a:alpha val="0"/>
                  </a:sysClr>
                </a:solidFill>
              </a:defRPr>
            </a:pPr>
            <a:endParaRPr lang="en-US"/>
          </a:p>
        </c:txPr>
        <c:crossAx val="-2030612328"/>
        <c:crosses val="autoZero"/>
        <c:auto val="1"/>
        <c:lblAlgn val="ctr"/>
        <c:lblOffset val="100"/>
        <c:noMultiLvlLbl val="0"/>
      </c:catAx>
      <c:valAx>
        <c:axId val="-2030612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940200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/>
    </a:solidFill>
    <a:ln w="25400" cap="flat" cmpd="sng" algn="ctr">
      <a:solidFill>
        <a:schemeClr val="dk1">
          <a:shade val="50000"/>
        </a:schemeClr>
      </a:solidFill>
      <a:prstDash val="solid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283631</xdr:colOff>
      <xdr:row>0</xdr:row>
      <xdr:rowOff>135467</xdr:rowOff>
    </xdr:from>
    <xdr:to>
      <xdr:col>22</xdr:col>
      <xdr:colOff>372534</xdr:colOff>
      <xdr:row>12</xdr:row>
      <xdr:rowOff>110067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313267</xdr:colOff>
      <xdr:row>13</xdr:row>
      <xdr:rowOff>25400</xdr:rowOff>
    </xdr:from>
    <xdr:to>
      <xdr:col>22</xdr:col>
      <xdr:colOff>402170</xdr:colOff>
      <xdr:row>25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634999</xdr:colOff>
      <xdr:row>0</xdr:row>
      <xdr:rowOff>135467</xdr:rowOff>
    </xdr:from>
    <xdr:to>
      <xdr:col>30</xdr:col>
      <xdr:colOff>723903</xdr:colOff>
      <xdr:row>12</xdr:row>
      <xdr:rowOff>110067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601133</xdr:colOff>
      <xdr:row>13</xdr:row>
      <xdr:rowOff>25401</xdr:rowOff>
    </xdr:from>
    <xdr:to>
      <xdr:col>30</xdr:col>
      <xdr:colOff>690037</xdr:colOff>
      <xdr:row>25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313267</xdr:colOff>
      <xdr:row>33</xdr:row>
      <xdr:rowOff>169333</xdr:rowOff>
    </xdr:from>
    <xdr:to>
      <xdr:col>22</xdr:col>
      <xdr:colOff>402170</xdr:colOff>
      <xdr:row>45</xdr:row>
      <xdr:rowOff>143933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313267</xdr:colOff>
      <xdr:row>47</xdr:row>
      <xdr:rowOff>25400</xdr:rowOff>
    </xdr:from>
    <xdr:to>
      <xdr:col>22</xdr:col>
      <xdr:colOff>402170</xdr:colOff>
      <xdr:row>59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745066</xdr:colOff>
      <xdr:row>33</xdr:row>
      <xdr:rowOff>194732</xdr:rowOff>
    </xdr:from>
    <xdr:to>
      <xdr:col>31</xdr:col>
      <xdr:colOff>4236</xdr:colOff>
      <xdr:row>45</xdr:row>
      <xdr:rowOff>169332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778933</xdr:colOff>
      <xdr:row>47</xdr:row>
      <xdr:rowOff>67733</xdr:rowOff>
    </xdr:from>
    <xdr:to>
      <xdr:col>31</xdr:col>
      <xdr:colOff>38103</xdr:colOff>
      <xdr:row>59</xdr:row>
      <xdr:rowOff>42333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40</xdr:col>
      <xdr:colOff>88903</xdr:colOff>
      <xdr:row>12</xdr:row>
      <xdr:rowOff>165100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29636</xdr:colOff>
      <xdr:row>13</xdr:row>
      <xdr:rowOff>80433</xdr:rowOff>
    </xdr:from>
    <xdr:to>
      <xdr:col>40</xdr:col>
      <xdr:colOff>118539</xdr:colOff>
      <xdr:row>25</xdr:row>
      <xdr:rowOff>55033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351368</xdr:colOff>
      <xdr:row>1</xdr:row>
      <xdr:rowOff>0</xdr:rowOff>
    </xdr:from>
    <xdr:to>
      <xdr:col>48</xdr:col>
      <xdr:colOff>440272</xdr:colOff>
      <xdr:row>12</xdr:row>
      <xdr:rowOff>165100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317502</xdr:colOff>
      <xdr:row>13</xdr:row>
      <xdr:rowOff>80434</xdr:rowOff>
    </xdr:from>
    <xdr:to>
      <xdr:col>56</xdr:col>
      <xdr:colOff>342900</xdr:colOff>
      <xdr:row>54</xdr:row>
      <xdr:rowOff>25400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182033</xdr:rowOff>
    </xdr:from>
    <xdr:to>
      <xdr:col>8</xdr:col>
      <xdr:colOff>109223</xdr:colOff>
      <xdr:row>21</xdr:row>
      <xdr:rowOff>126153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101600</xdr:rowOff>
    </xdr:from>
    <xdr:to>
      <xdr:col>8</xdr:col>
      <xdr:colOff>109223</xdr:colOff>
      <xdr:row>35</xdr:row>
      <xdr:rowOff>45720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355600</xdr:colOff>
      <xdr:row>10</xdr:row>
      <xdr:rowOff>10160</xdr:rowOff>
    </xdr:from>
    <xdr:to>
      <xdr:col>16</xdr:col>
      <xdr:colOff>464823</xdr:colOff>
      <xdr:row>21</xdr:row>
      <xdr:rowOff>147320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396240</xdr:colOff>
      <xdr:row>23</xdr:row>
      <xdr:rowOff>71120</xdr:rowOff>
    </xdr:from>
    <xdr:to>
      <xdr:col>16</xdr:col>
      <xdr:colOff>505463</xdr:colOff>
      <xdr:row>35</xdr:row>
      <xdr:rowOff>15240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730250</xdr:colOff>
      <xdr:row>0</xdr:row>
      <xdr:rowOff>304800</xdr:rowOff>
    </xdr:from>
    <xdr:to>
      <xdr:col>13</xdr:col>
      <xdr:colOff>349250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13</xdr:col>
      <xdr:colOff>441960</xdr:colOff>
      <xdr:row>31</xdr:row>
      <xdr:rowOff>81280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B12" totalsRowShown="0" tableBorderDxfId="12">
  <autoFilter ref="A6:B12"/>
  <tableColumns count="2">
    <tableColumn id="1" name="Order" dataDxfId="11"/>
    <tableColumn id="2" name="# Speci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5"/>
  <sheetViews>
    <sheetView workbookViewId="0">
      <selection activeCell="I2" sqref="I2"/>
    </sheetView>
  </sheetViews>
  <sheetFormatPr baseColWidth="10" defaultRowHeight="15" x14ac:dyDescent="0"/>
  <cols>
    <col min="5" max="5" width="10.83203125" customWidth="1"/>
  </cols>
  <sheetData>
    <row r="1" spans="1:14" s="1" customFormat="1">
      <c r="A1" s="1" t="s">
        <v>0</v>
      </c>
      <c r="B1" s="1" t="s">
        <v>1</v>
      </c>
      <c r="C1" s="2" t="s">
        <v>4</v>
      </c>
      <c r="D1" s="2" t="s">
        <v>5</v>
      </c>
      <c r="E1" s="2" t="s">
        <v>6</v>
      </c>
      <c r="F1" s="3" t="s">
        <v>7</v>
      </c>
      <c r="G1" s="3" t="s">
        <v>8</v>
      </c>
      <c r="H1" s="3" t="s">
        <v>9</v>
      </c>
      <c r="I1" s="4" t="s">
        <v>18</v>
      </c>
      <c r="J1" s="4" t="s">
        <v>19</v>
      </c>
      <c r="K1" s="4" t="s">
        <v>20</v>
      </c>
      <c r="L1" s="4"/>
      <c r="M1" s="4"/>
      <c r="N1" s="4"/>
    </row>
    <row r="2" spans="1:14">
      <c r="A2" t="s">
        <v>3</v>
      </c>
      <c r="B2" s="5" t="s">
        <v>2</v>
      </c>
      <c r="C2">
        <v>4.1272000000000002</v>
      </c>
      <c r="D2">
        <v>-0.18740000000000001</v>
      </c>
      <c r="E2">
        <f>-2.0782</f>
        <v>-2.0781999999999998</v>
      </c>
      <c r="F2">
        <v>0.153</v>
      </c>
      <c r="G2">
        <v>0.98299999999999998</v>
      </c>
      <c r="H2">
        <v>0.82199999999999995</v>
      </c>
      <c r="I2">
        <f>IF(F2&lt;0.05, C2, 0)</f>
        <v>0</v>
      </c>
      <c r="J2">
        <f>IF(G2&lt;0.05, D2, 0)</f>
        <v>0</v>
      </c>
      <c r="K2">
        <f>IF(H2&lt;0.05, E2, 0)</f>
        <v>0</v>
      </c>
    </row>
    <row r="3" spans="1:14">
      <c r="A3" t="s">
        <v>10</v>
      </c>
      <c r="B3" s="5" t="s">
        <v>2</v>
      </c>
      <c r="C3">
        <v>0.30909999999999999</v>
      </c>
      <c r="D3">
        <v>-7.8651</v>
      </c>
      <c r="E3">
        <v>8.3569999999999993</v>
      </c>
      <c r="F3">
        <v>0.28129999999999999</v>
      </c>
      <c r="G3">
        <v>4.3900000000000002E-2</v>
      </c>
      <c r="H3">
        <v>6.9500000000000006E-2</v>
      </c>
      <c r="I3">
        <f t="shared" ref="I3" si="0">IF(F3&lt;0.05, C3, 0)</f>
        <v>0</v>
      </c>
      <c r="J3">
        <f t="shared" ref="J3:K25" si="1">IF(G3&lt;0.05, D3, 0)</f>
        <v>-7.8651</v>
      </c>
      <c r="K3">
        <f t="shared" si="1"/>
        <v>0</v>
      </c>
    </row>
    <row r="4" spans="1:14">
      <c r="A4" t="s">
        <v>11</v>
      </c>
      <c r="B4" s="5" t="s">
        <v>2</v>
      </c>
      <c r="C4">
        <v>0.68620000000000003</v>
      </c>
      <c r="D4">
        <v>-0.10249999999999999</v>
      </c>
      <c r="E4">
        <v>-2.3957999999999999</v>
      </c>
      <c r="F4">
        <v>3.19E-4</v>
      </c>
      <c r="G4">
        <v>0.88856299999999999</v>
      </c>
      <c r="H4">
        <v>1.6979999999999999E-2</v>
      </c>
      <c r="I4">
        <f>IF(F4&lt;0.05, C4, 0)</f>
        <v>0.68620000000000003</v>
      </c>
      <c r="J4">
        <f t="shared" si="1"/>
        <v>0</v>
      </c>
      <c r="K4">
        <f t="shared" si="1"/>
        <v>-2.3957999999999999</v>
      </c>
    </row>
    <row r="5" spans="1:14">
      <c r="A5" t="s">
        <v>12</v>
      </c>
      <c r="B5" s="5" t="s">
        <v>2</v>
      </c>
      <c r="C5">
        <v>-1.222E-3</v>
      </c>
      <c r="D5">
        <v>-0.73468500000000003</v>
      </c>
      <c r="E5">
        <v>-0.13238</v>
      </c>
      <c r="F5">
        <v>0.995</v>
      </c>
      <c r="G5">
        <v>0.66800000000000004</v>
      </c>
      <c r="H5">
        <v>0.94699999999999995</v>
      </c>
      <c r="I5">
        <f t="shared" ref="I5:I25" si="2">IF(F5&lt;0.05, C5, 0)</f>
        <v>0</v>
      </c>
      <c r="J5">
        <f t="shared" si="1"/>
        <v>0</v>
      </c>
      <c r="K5">
        <f t="shared" si="1"/>
        <v>0</v>
      </c>
    </row>
    <row r="6" spans="1:14">
      <c r="A6" t="s">
        <v>13</v>
      </c>
      <c r="B6" s="5" t="s">
        <v>2</v>
      </c>
      <c r="C6">
        <v>0.44990000000000002</v>
      </c>
      <c r="D6">
        <v>2.1615000000000002</v>
      </c>
      <c r="E6">
        <v>-5.6143999999999998</v>
      </c>
      <c r="F6">
        <v>0.34310000000000002</v>
      </c>
      <c r="G6">
        <v>0.34129999999999999</v>
      </c>
      <c r="H6">
        <v>0.56540000000000001</v>
      </c>
      <c r="I6">
        <f t="shared" si="2"/>
        <v>0</v>
      </c>
      <c r="J6">
        <f t="shared" si="1"/>
        <v>0</v>
      </c>
      <c r="K6">
        <f t="shared" si="1"/>
        <v>0</v>
      </c>
    </row>
    <row r="7" spans="1:14">
      <c r="A7" t="s">
        <v>14</v>
      </c>
      <c r="B7" s="5" t="s">
        <v>2</v>
      </c>
      <c r="C7">
        <v>1.2592000000000001</v>
      </c>
      <c r="D7">
        <v>-1.5165999999999999</v>
      </c>
      <c r="E7">
        <v>-2.4270999999999998</v>
      </c>
      <c r="F7">
        <v>2.7799999999999998E-2</v>
      </c>
      <c r="G7">
        <v>0.64870000000000005</v>
      </c>
      <c r="H7">
        <v>0.69679999999999997</v>
      </c>
      <c r="I7">
        <f t="shared" si="2"/>
        <v>1.2592000000000001</v>
      </c>
      <c r="J7">
        <f t="shared" si="1"/>
        <v>0</v>
      </c>
      <c r="K7">
        <f t="shared" si="1"/>
        <v>0</v>
      </c>
    </row>
    <row r="8" spans="1:14">
      <c r="A8" t="s">
        <v>3</v>
      </c>
      <c r="B8" s="6" t="s">
        <v>15</v>
      </c>
      <c r="C8">
        <v>0.86409999999999998</v>
      </c>
      <c r="D8">
        <v>-1.1315999999999999</v>
      </c>
      <c r="E8">
        <v>2.7532999999999999</v>
      </c>
      <c r="F8">
        <v>6.88E-2</v>
      </c>
      <c r="G8">
        <v>5.2499999999999998E-2</v>
      </c>
      <c r="H8">
        <v>0.2016</v>
      </c>
      <c r="I8">
        <f t="shared" si="2"/>
        <v>0</v>
      </c>
      <c r="J8">
        <f t="shared" si="1"/>
        <v>0</v>
      </c>
      <c r="K8">
        <f t="shared" si="1"/>
        <v>0</v>
      </c>
    </row>
    <row r="9" spans="1:14">
      <c r="A9" t="s">
        <v>10</v>
      </c>
      <c r="B9" s="6" t="s">
        <v>15</v>
      </c>
      <c r="C9">
        <v>0.37890000000000001</v>
      </c>
      <c r="D9">
        <v>0.20830000000000001</v>
      </c>
      <c r="E9">
        <v>4.1856</v>
      </c>
      <c r="F9">
        <v>0.495</v>
      </c>
      <c r="G9">
        <v>0.90900000000000003</v>
      </c>
      <c r="H9">
        <v>0.312</v>
      </c>
      <c r="I9">
        <f t="shared" si="2"/>
        <v>0</v>
      </c>
      <c r="J9">
        <f t="shared" si="1"/>
        <v>0</v>
      </c>
      <c r="K9">
        <f t="shared" si="1"/>
        <v>0</v>
      </c>
    </row>
    <row r="10" spans="1:14">
      <c r="A10" t="s">
        <v>11</v>
      </c>
      <c r="B10" s="6" t="s">
        <v>15</v>
      </c>
      <c r="C10">
        <v>0.67815999999999999</v>
      </c>
      <c r="D10">
        <v>-8.9209999999999998E-2</v>
      </c>
      <c r="E10">
        <v>-1.67218</v>
      </c>
      <c r="F10">
        <v>1.9100000000000001E-4</v>
      </c>
      <c r="G10">
        <v>0.70138</v>
      </c>
      <c r="H10">
        <v>0.15165799999999999</v>
      </c>
      <c r="I10">
        <f t="shared" si="2"/>
        <v>0.67815999999999999</v>
      </c>
      <c r="J10">
        <f t="shared" si="1"/>
        <v>0</v>
      </c>
      <c r="K10">
        <f t="shared" si="1"/>
        <v>0</v>
      </c>
    </row>
    <row r="11" spans="1:14">
      <c r="A11" t="s">
        <v>12</v>
      </c>
      <c r="B11" s="6" t="s">
        <v>15</v>
      </c>
      <c r="C11">
        <v>-0.10539999999999999</v>
      </c>
      <c r="D11">
        <v>1.7338</v>
      </c>
      <c r="E11">
        <v>3.5708000000000002</v>
      </c>
      <c r="F11">
        <v>0.58289999999999997</v>
      </c>
      <c r="G11">
        <v>1.14E-2</v>
      </c>
      <c r="H11">
        <v>0.1658</v>
      </c>
      <c r="I11">
        <f t="shared" si="2"/>
        <v>0</v>
      </c>
      <c r="J11">
        <f t="shared" si="1"/>
        <v>1.7338</v>
      </c>
      <c r="K11">
        <f t="shared" si="1"/>
        <v>0</v>
      </c>
    </row>
    <row r="12" spans="1:14">
      <c r="A12" t="s">
        <v>13</v>
      </c>
      <c r="B12" s="6" t="s">
        <v>15</v>
      </c>
      <c r="C12">
        <v>0.69469999999999998</v>
      </c>
      <c r="D12">
        <v>1.8100000000000002E-2</v>
      </c>
      <c r="E12">
        <v>2.1562999999999999</v>
      </c>
      <c r="F12">
        <v>2.3380000000000001E-2</v>
      </c>
      <c r="G12">
        <v>0.98570000000000002</v>
      </c>
      <c r="H12">
        <v>0.55608999999999997</v>
      </c>
      <c r="I12">
        <f t="shared" si="2"/>
        <v>0.69469999999999998</v>
      </c>
      <c r="J12">
        <f t="shared" si="1"/>
        <v>0</v>
      </c>
      <c r="K12">
        <f t="shared" si="1"/>
        <v>0</v>
      </c>
    </row>
    <row r="13" spans="1:14">
      <c r="A13" t="s">
        <v>14</v>
      </c>
      <c r="B13" s="6" t="s">
        <v>15</v>
      </c>
      <c r="C13">
        <v>1.1103000000000001</v>
      </c>
      <c r="D13">
        <v>-0.71079999999999999</v>
      </c>
      <c r="E13">
        <v>6.6914999999999996</v>
      </c>
      <c r="F13">
        <v>1.4999999999999999E-2</v>
      </c>
      <c r="G13">
        <v>0.56799999999999995</v>
      </c>
      <c r="H13">
        <v>0.152</v>
      </c>
      <c r="I13">
        <f t="shared" si="2"/>
        <v>1.1103000000000001</v>
      </c>
      <c r="J13">
        <f t="shared" si="1"/>
        <v>0</v>
      </c>
      <c r="K13">
        <f t="shared" si="1"/>
        <v>0</v>
      </c>
    </row>
    <row r="14" spans="1:14">
      <c r="A14" t="s">
        <v>3</v>
      </c>
      <c r="B14" s="7" t="s">
        <v>16</v>
      </c>
      <c r="C14">
        <v>1.1757169999999999</v>
      </c>
      <c r="D14">
        <v>-3.656E-3</v>
      </c>
      <c r="E14">
        <v>1.541228</v>
      </c>
      <c r="F14">
        <v>2.1399999999999999E-2</v>
      </c>
      <c r="G14">
        <v>0.98360000000000003</v>
      </c>
      <c r="H14">
        <v>0.3649</v>
      </c>
      <c r="I14">
        <f t="shared" si="2"/>
        <v>1.1757169999999999</v>
      </c>
      <c r="J14">
        <f t="shared" si="1"/>
        <v>0</v>
      </c>
      <c r="K14">
        <f t="shared" si="1"/>
        <v>0</v>
      </c>
    </row>
    <row r="15" spans="1:14">
      <c r="A15" t="s">
        <v>10</v>
      </c>
      <c r="B15" s="7" t="s">
        <v>16</v>
      </c>
      <c r="C15">
        <v>-6.6869999999999999E-2</v>
      </c>
      <c r="D15">
        <v>0.50777000000000005</v>
      </c>
      <c r="E15">
        <v>3.0625200000000001</v>
      </c>
      <c r="F15">
        <v>0.92449999999999999</v>
      </c>
      <c r="G15">
        <v>0.33879999999999999</v>
      </c>
      <c r="H15">
        <v>0.50329999999999997</v>
      </c>
      <c r="I15">
        <f t="shared" si="2"/>
        <v>0</v>
      </c>
      <c r="J15">
        <f t="shared" si="1"/>
        <v>0</v>
      </c>
      <c r="K15">
        <f t="shared" si="1"/>
        <v>0</v>
      </c>
    </row>
    <row r="16" spans="1:14">
      <c r="A16" t="s">
        <v>11</v>
      </c>
      <c r="B16" s="7" t="s">
        <v>16</v>
      </c>
      <c r="C16">
        <v>0.59631999999999996</v>
      </c>
      <c r="D16">
        <v>-1.6160000000000001E-2</v>
      </c>
      <c r="E16">
        <v>-2.11043</v>
      </c>
      <c r="F16">
        <v>7.5299999999999998E-4</v>
      </c>
      <c r="G16">
        <v>0.91251700000000002</v>
      </c>
      <c r="H16">
        <v>0.20711599999999999</v>
      </c>
      <c r="I16">
        <f t="shared" si="2"/>
        <v>0.59631999999999996</v>
      </c>
      <c r="J16">
        <f t="shared" si="1"/>
        <v>0</v>
      </c>
      <c r="K16">
        <f t="shared" si="1"/>
        <v>0</v>
      </c>
    </row>
    <row r="17" spans="1:11">
      <c r="A17" t="s">
        <v>12</v>
      </c>
      <c r="B17" s="7" t="s">
        <v>16</v>
      </c>
      <c r="C17">
        <v>6.7229999999999998E-2</v>
      </c>
      <c r="D17">
        <v>0.36908999999999997</v>
      </c>
      <c r="E17">
        <v>-1.83921</v>
      </c>
      <c r="F17">
        <v>0.78200000000000003</v>
      </c>
      <c r="G17">
        <v>0.19500000000000001</v>
      </c>
      <c r="H17">
        <v>0.45200000000000001</v>
      </c>
      <c r="I17">
        <f t="shared" si="2"/>
        <v>0</v>
      </c>
      <c r="J17">
        <f t="shared" si="1"/>
        <v>0</v>
      </c>
      <c r="K17">
        <f t="shared" si="1"/>
        <v>0</v>
      </c>
    </row>
    <row r="18" spans="1:11">
      <c r="A18" t="s">
        <v>13</v>
      </c>
      <c r="B18" s="7" t="s">
        <v>16</v>
      </c>
      <c r="C18">
        <v>0.64500000000000002</v>
      </c>
      <c r="D18">
        <v>-0.30220000000000002</v>
      </c>
      <c r="E18">
        <v>2.8340999999999998</v>
      </c>
      <c r="F18">
        <v>1.949E-2</v>
      </c>
      <c r="G18">
        <v>0.29141</v>
      </c>
      <c r="H18">
        <v>0.43552000000000002</v>
      </c>
      <c r="I18">
        <f t="shared" si="2"/>
        <v>0.64500000000000002</v>
      </c>
      <c r="J18">
        <f t="shared" si="1"/>
        <v>0</v>
      </c>
      <c r="K18">
        <f t="shared" si="1"/>
        <v>0</v>
      </c>
    </row>
    <row r="19" spans="1:11">
      <c r="A19" t="s">
        <v>14</v>
      </c>
      <c r="B19" s="7" t="s">
        <v>16</v>
      </c>
      <c r="C19">
        <v>1.1175999999999999</v>
      </c>
      <c r="D19">
        <v>0.29599999999999999</v>
      </c>
      <c r="E19">
        <v>5.3148999999999997</v>
      </c>
      <c r="F19">
        <v>2.6800000000000001E-2</v>
      </c>
      <c r="G19">
        <v>0.39660000000000001</v>
      </c>
      <c r="H19">
        <v>0.24859999999999999</v>
      </c>
      <c r="I19">
        <f t="shared" si="2"/>
        <v>1.1175999999999999</v>
      </c>
      <c r="J19">
        <f t="shared" si="1"/>
        <v>0</v>
      </c>
      <c r="K19">
        <f t="shared" si="1"/>
        <v>0</v>
      </c>
    </row>
    <row r="20" spans="1:11">
      <c r="A20" t="s">
        <v>109</v>
      </c>
      <c r="B20" s="8" t="s">
        <v>17</v>
      </c>
      <c r="C20">
        <v>1.4060600000000001</v>
      </c>
      <c r="D20">
        <v>-4.4510000000000001E-2</v>
      </c>
      <c r="E20">
        <v>1.08362</v>
      </c>
      <c r="F20">
        <v>3.9899999999999996E-3</v>
      </c>
      <c r="G20">
        <v>0.49359999999999998</v>
      </c>
      <c r="H20">
        <v>0.45444000000000001</v>
      </c>
      <c r="I20">
        <f t="shared" si="2"/>
        <v>1.4060600000000001</v>
      </c>
      <c r="J20">
        <f t="shared" si="1"/>
        <v>0</v>
      </c>
      <c r="K20">
        <f t="shared" si="1"/>
        <v>0</v>
      </c>
    </row>
    <row r="21" spans="1:11">
      <c r="A21" t="s">
        <v>10</v>
      </c>
      <c r="B21" s="8" t="s">
        <v>17</v>
      </c>
      <c r="C21">
        <v>0.3967</v>
      </c>
      <c r="D21">
        <v>0.63090000000000002</v>
      </c>
      <c r="E21">
        <v>1.0468999999999999</v>
      </c>
      <c r="F21">
        <v>0.60648999999999997</v>
      </c>
      <c r="G21">
        <v>8.1210000000000004E-2</v>
      </c>
      <c r="H21">
        <v>0.85760000000000003</v>
      </c>
      <c r="I21">
        <f t="shared" si="2"/>
        <v>0</v>
      </c>
      <c r="J21">
        <f t="shared" si="1"/>
        <v>0</v>
      </c>
      <c r="K21">
        <f t="shared" si="1"/>
        <v>0</v>
      </c>
    </row>
    <row r="22" spans="1:11">
      <c r="A22" t="s">
        <v>11</v>
      </c>
      <c r="B22" s="8" t="s">
        <v>17</v>
      </c>
      <c r="C22">
        <v>0.51554999999999995</v>
      </c>
      <c r="D22">
        <v>0.21707000000000001</v>
      </c>
      <c r="E22">
        <v>1.2224600000000001</v>
      </c>
      <c r="F22">
        <v>1.34E-3</v>
      </c>
      <c r="G22">
        <v>1.2120000000000001E-2</v>
      </c>
      <c r="H22">
        <v>0.41677999999999998</v>
      </c>
      <c r="I22">
        <f t="shared" si="2"/>
        <v>0.51554999999999995</v>
      </c>
      <c r="J22">
        <f t="shared" si="1"/>
        <v>0.21707000000000001</v>
      </c>
      <c r="K22">
        <f t="shared" si="1"/>
        <v>0</v>
      </c>
    </row>
    <row r="23" spans="1:11">
      <c r="A23" t="s">
        <v>12</v>
      </c>
      <c r="B23" s="8" t="s">
        <v>17</v>
      </c>
      <c r="C23">
        <v>0.14992</v>
      </c>
      <c r="D23">
        <v>8.6989999999999998E-2</v>
      </c>
      <c r="E23">
        <v>-2.2155100000000001</v>
      </c>
      <c r="F23">
        <v>0.46400000000000002</v>
      </c>
      <c r="G23">
        <v>0.58499999999999996</v>
      </c>
      <c r="H23">
        <v>0.221</v>
      </c>
      <c r="I23">
        <f t="shared" si="2"/>
        <v>0</v>
      </c>
      <c r="J23">
        <f t="shared" si="1"/>
        <v>0</v>
      </c>
      <c r="K23">
        <f t="shared" si="1"/>
        <v>0</v>
      </c>
    </row>
    <row r="24" spans="1:11">
      <c r="A24" t="s">
        <v>13</v>
      </c>
      <c r="B24" s="8" t="s">
        <v>17</v>
      </c>
      <c r="C24">
        <v>0.35959999999999998</v>
      </c>
      <c r="D24">
        <v>0.1021</v>
      </c>
      <c r="E24">
        <v>5.3827999999999996</v>
      </c>
      <c r="F24">
        <v>0.28199999999999997</v>
      </c>
      <c r="G24">
        <v>0.72499999999999998</v>
      </c>
      <c r="H24">
        <v>0.19400000000000001</v>
      </c>
      <c r="I24">
        <f t="shared" si="2"/>
        <v>0</v>
      </c>
      <c r="J24">
        <f t="shared" si="1"/>
        <v>0</v>
      </c>
      <c r="K24">
        <f t="shared" si="1"/>
        <v>0</v>
      </c>
    </row>
    <row r="25" spans="1:11">
      <c r="A25" t="s">
        <v>14</v>
      </c>
      <c r="B25" s="8" t="s">
        <v>17</v>
      </c>
      <c r="C25">
        <v>1.0150999999999999</v>
      </c>
      <c r="D25">
        <v>0.23119999999999999</v>
      </c>
      <c r="E25">
        <v>2.6362999999999999</v>
      </c>
      <c r="F25">
        <v>7.6200000000000004E-2</v>
      </c>
      <c r="G25">
        <v>0.17130000000000001</v>
      </c>
      <c r="H25">
        <v>0.56259999999999999</v>
      </c>
      <c r="I25">
        <f t="shared" si="2"/>
        <v>0</v>
      </c>
      <c r="J25">
        <f t="shared" si="1"/>
        <v>0</v>
      </c>
      <c r="K25">
        <f t="shared" si="1"/>
        <v>0</v>
      </c>
    </row>
    <row r="35" spans="1:14" s="1" customFormat="1">
      <c r="A35" s="1" t="s">
        <v>21</v>
      </c>
      <c r="B35" s="1" t="s">
        <v>1</v>
      </c>
      <c r="C35" s="2" t="s">
        <v>4</v>
      </c>
      <c r="D35" s="2" t="s">
        <v>5</v>
      </c>
      <c r="E35" s="2" t="s">
        <v>6</v>
      </c>
      <c r="F35" s="3" t="s">
        <v>7</v>
      </c>
      <c r="G35" s="3" t="s">
        <v>8</v>
      </c>
      <c r="H35" s="3" t="s">
        <v>9</v>
      </c>
      <c r="I35" s="4" t="s">
        <v>18</v>
      </c>
      <c r="J35" s="4" t="s">
        <v>19</v>
      </c>
      <c r="K35" s="4" t="s">
        <v>20</v>
      </c>
      <c r="L35" s="27" t="s">
        <v>102</v>
      </c>
      <c r="M35" s="27" t="s">
        <v>101</v>
      </c>
      <c r="N35" s="27" t="s">
        <v>103</v>
      </c>
    </row>
    <row r="36" spans="1:14">
      <c r="A36" t="s">
        <v>3</v>
      </c>
      <c r="B36" s="5" t="s">
        <v>2</v>
      </c>
      <c r="C36">
        <v>4.1272000000000002</v>
      </c>
      <c r="D36">
        <v>-0.18740000000000001</v>
      </c>
      <c r="E36">
        <f>-2.0782</f>
        <v>-2.0781999999999998</v>
      </c>
      <c r="F36">
        <v>0.153</v>
      </c>
      <c r="G36">
        <v>0.98299999999999998</v>
      </c>
      <c r="H36">
        <v>0.82199999999999995</v>
      </c>
      <c r="I36">
        <f>IF(F36&lt;0.05, C36, 0)</f>
        <v>0</v>
      </c>
      <c r="J36">
        <f>IF(G36&lt;0.05, D36, 0)</f>
        <v>0</v>
      </c>
      <c r="K36">
        <f>IF(H36&lt;0.05, E36, 0)</f>
        <v>0</v>
      </c>
      <c r="L36" t="e">
        <f>LOG(ABS(I36))</f>
        <v>#NUM!</v>
      </c>
      <c r="M36" t="e">
        <f t="shared" ref="M36:N36" si="3">LOG(ABS(J36))</f>
        <v>#NUM!</v>
      </c>
      <c r="N36" t="e">
        <f t="shared" si="3"/>
        <v>#NUM!</v>
      </c>
    </row>
    <row r="37" spans="1:14">
      <c r="A37" t="s">
        <v>22</v>
      </c>
      <c r="B37" s="5" t="s">
        <v>2</v>
      </c>
      <c r="C37">
        <v>0.72289999999999999</v>
      </c>
      <c r="D37">
        <v>-5.3005000000000004</v>
      </c>
      <c r="E37">
        <v>7.3307000000000002</v>
      </c>
      <c r="F37">
        <v>0.65500000000000003</v>
      </c>
      <c r="G37">
        <v>0.5</v>
      </c>
      <c r="H37">
        <v>0.60899999999999999</v>
      </c>
      <c r="I37">
        <f t="shared" ref="I37:I61" si="4">IF(F37&lt;0.05, C37, 0)</f>
        <v>0</v>
      </c>
      <c r="J37">
        <f t="shared" ref="J37:J61" si="5">IF(G37&lt;0.05, D37, 0)</f>
        <v>0</v>
      </c>
      <c r="K37">
        <f t="shared" ref="K37:K61" si="6">IF(H37&lt;0.05, E37, 0)</f>
        <v>0</v>
      </c>
      <c r="L37" t="e">
        <f t="shared" ref="L37:L75" si="7">LOG(ABS(I37))</f>
        <v>#NUM!</v>
      </c>
      <c r="M37" t="e">
        <f t="shared" ref="M37:M75" si="8">LOG(ABS(J37))</f>
        <v>#NUM!</v>
      </c>
      <c r="N37" t="e">
        <f t="shared" ref="N37:N75" si="9">LOG(ABS(K37))</f>
        <v>#NUM!</v>
      </c>
    </row>
    <row r="38" spans="1:14">
      <c r="A38" t="s">
        <v>23</v>
      </c>
      <c r="B38" s="5" t="s">
        <v>2</v>
      </c>
      <c r="C38">
        <v>9.3520000000000006E-2</v>
      </c>
      <c r="D38">
        <v>-13.03745</v>
      </c>
      <c r="E38">
        <v>14.864929999999999</v>
      </c>
      <c r="F38">
        <v>0.86</v>
      </c>
      <c r="G38">
        <v>3.56E-2</v>
      </c>
      <c r="H38">
        <v>2.3599999999999999E-2</v>
      </c>
      <c r="I38">
        <f t="shared" si="4"/>
        <v>0</v>
      </c>
      <c r="J38">
        <f t="shared" si="5"/>
        <v>-13.03745</v>
      </c>
      <c r="K38">
        <f t="shared" si="6"/>
        <v>14.864929999999999</v>
      </c>
      <c r="L38" t="e">
        <f t="shared" si="7"/>
        <v>#NUM!</v>
      </c>
      <c r="M38">
        <f t="shared" si="8"/>
        <v>1.1151926558724983</v>
      </c>
      <c r="N38">
        <f t="shared" si="9"/>
        <v>1.1721628684225367</v>
      </c>
    </row>
    <row r="39" spans="1:14">
      <c r="A39" t="s">
        <v>24</v>
      </c>
      <c r="B39" s="5" t="s">
        <v>2</v>
      </c>
      <c r="C39">
        <v>0.40820000000000001</v>
      </c>
      <c r="D39">
        <v>2.4094000000000002</v>
      </c>
      <c r="E39">
        <v>-5.8754</v>
      </c>
      <c r="F39">
        <v>5.6300000000000003E-2</v>
      </c>
      <c r="G39">
        <v>0.16600000000000001</v>
      </c>
      <c r="H39">
        <v>1.43E-2</v>
      </c>
      <c r="I39">
        <f t="shared" si="4"/>
        <v>0</v>
      </c>
      <c r="J39">
        <f t="shared" si="5"/>
        <v>0</v>
      </c>
      <c r="K39">
        <f t="shared" si="6"/>
        <v>-5.8754</v>
      </c>
      <c r="L39" t="e">
        <f t="shared" si="7"/>
        <v>#NUM!</v>
      </c>
      <c r="M39" t="e">
        <f t="shared" si="8"/>
        <v>#NUM!</v>
      </c>
      <c r="N39">
        <f t="shared" si="9"/>
        <v>0.76903743892321774</v>
      </c>
    </row>
    <row r="40" spans="1:14">
      <c r="A40" t="s">
        <v>25</v>
      </c>
      <c r="B40" s="5" t="s">
        <v>2</v>
      </c>
      <c r="I40">
        <f t="shared" si="4"/>
        <v>0</v>
      </c>
      <c r="J40">
        <f t="shared" si="5"/>
        <v>0</v>
      </c>
      <c r="K40">
        <f t="shared" si="6"/>
        <v>0</v>
      </c>
      <c r="L40" t="e">
        <f t="shared" si="7"/>
        <v>#NUM!</v>
      </c>
      <c r="M40" t="e">
        <f t="shared" si="8"/>
        <v>#NUM!</v>
      </c>
      <c r="N40" t="e">
        <f t="shared" si="9"/>
        <v>#NUM!</v>
      </c>
    </row>
    <row r="41" spans="1:14">
      <c r="A41" t="s">
        <v>26</v>
      </c>
      <c r="B41" s="5" t="s">
        <v>2</v>
      </c>
      <c r="C41">
        <v>-0.32050000000000001</v>
      </c>
      <c r="D41">
        <v>-1.5812999999999999</v>
      </c>
      <c r="E41">
        <v>-1.0266999999999999</v>
      </c>
      <c r="F41">
        <v>0.42599999999999999</v>
      </c>
      <c r="G41">
        <v>0.41499999999999998</v>
      </c>
      <c r="H41">
        <v>0.63600000000000001</v>
      </c>
      <c r="I41">
        <f t="shared" si="4"/>
        <v>0</v>
      </c>
      <c r="J41">
        <f t="shared" si="5"/>
        <v>0</v>
      </c>
      <c r="K41">
        <f t="shared" si="6"/>
        <v>0</v>
      </c>
      <c r="L41" t="e">
        <f t="shared" si="7"/>
        <v>#NUM!</v>
      </c>
      <c r="M41" t="e">
        <f t="shared" si="8"/>
        <v>#NUM!</v>
      </c>
      <c r="N41" t="e">
        <f t="shared" si="9"/>
        <v>#NUM!</v>
      </c>
    </row>
    <row r="42" spans="1:14">
      <c r="A42" t="s">
        <v>50</v>
      </c>
      <c r="B42" s="5" t="s">
        <v>2</v>
      </c>
      <c r="C42">
        <v>2.1522000000000001</v>
      </c>
      <c r="D42">
        <v>0.63770000000000004</v>
      </c>
      <c r="E42" s="12">
        <v>58.042999999999999</v>
      </c>
      <c r="F42">
        <v>0.13800000000000001</v>
      </c>
      <c r="G42">
        <v>0.84699999999999998</v>
      </c>
      <c r="H42">
        <v>0.19500000000000001</v>
      </c>
      <c r="I42">
        <f t="shared" si="4"/>
        <v>0</v>
      </c>
      <c r="J42">
        <f t="shared" si="5"/>
        <v>0</v>
      </c>
      <c r="K42">
        <f t="shared" si="6"/>
        <v>0</v>
      </c>
      <c r="L42" t="e">
        <f t="shared" si="7"/>
        <v>#NUM!</v>
      </c>
      <c r="M42" t="e">
        <f t="shared" si="8"/>
        <v>#NUM!</v>
      </c>
      <c r="N42" t="e">
        <f t="shared" si="9"/>
        <v>#NUM!</v>
      </c>
    </row>
    <row r="43" spans="1:14">
      <c r="A43" t="s">
        <v>51</v>
      </c>
      <c r="B43" s="5" t="s">
        <v>2</v>
      </c>
      <c r="C43">
        <v>2.1850999999999998</v>
      </c>
      <c r="D43">
        <v>1.0873999999999999</v>
      </c>
      <c r="E43">
        <v>11.682700000000001</v>
      </c>
      <c r="F43">
        <v>4.0899999999999999E-2</v>
      </c>
      <c r="G43">
        <v>0.59770000000000001</v>
      </c>
      <c r="H43">
        <v>0.27129999999999999</v>
      </c>
      <c r="I43">
        <f t="shared" si="4"/>
        <v>2.1850999999999998</v>
      </c>
      <c r="J43">
        <f t="shared" si="5"/>
        <v>0</v>
      </c>
      <c r="K43">
        <f t="shared" si="6"/>
        <v>0</v>
      </c>
      <c r="L43">
        <f t="shared" si="7"/>
        <v>0.33947131702928351</v>
      </c>
      <c r="M43" t="e">
        <f t="shared" si="8"/>
        <v>#NUM!</v>
      </c>
      <c r="N43" t="e">
        <f t="shared" si="9"/>
        <v>#NUM!</v>
      </c>
    </row>
    <row r="44" spans="1:14">
      <c r="A44" t="s">
        <v>52</v>
      </c>
      <c r="B44" s="5" t="s">
        <v>2</v>
      </c>
      <c r="C44">
        <v>-1.034</v>
      </c>
      <c r="D44" s="12">
        <v>-31.902000000000001</v>
      </c>
      <c r="E44">
        <v>-3.2839999999999998</v>
      </c>
      <c r="F44">
        <v>0.84499999999999997</v>
      </c>
      <c r="G44">
        <v>0.45800000000000002</v>
      </c>
      <c r="H44">
        <v>0.83399999999999996</v>
      </c>
      <c r="I44">
        <f t="shared" si="4"/>
        <v>0</v>
      </c>
      <c r="J44">
        <f t="shared" si="5"/>
        <v>0</v>
      </c>
      <c r="K44">
        <f t="shared" si="6"/>
        <v>0</v>
      </c>
      <c r="L44" t="e">
        <f t="shared" si="7"/>
        <v>#NUM!</v>
      </c>
      <c r="M44" t="e">
        <f t="shared" si="8"/>
        <v>#NUM!</v>
      </c>
      <c r="N44" t="e">
        <f t="shared" si="9"/>
        <v>#NUM!</v>
      </c>
    </row>
    <row r="45" spans="1:14">
      <c r="A45" t="s">
        <v>53</v>
      </c>
      <c r="B45" s="5" t="s">
        <v>2</v>
      </c>
      <c r="C45">
        <v>2.6419999999999999</v>
      </c>
      <c r="D45">
        <v>-10.122999999999999</v>
      </c>
      <c r="E45">
        <v>45.356999999999999</v>
      </c>
      <c r="F45">
        <v>0.253</v>
      </c>
      <c r="G45">
        <v>0.30499999999999999</v>
      </c>
      <c r="H45">
        <v>0.251</v>
      </c>
      <c r="I45">
        <f t="shared" si="4"/>
        <v>0</v>
      </c>
      <c r="J45">
        <f t="shared" si="5"/>
        <v>0</v>
      </c>
      <c r="K45">
        <f t="shared" si="6"/>
        <v>0</v>
      </c>
      <c r="L45" t="e">
        <f t="shared" si="7"/>
        <v>#NUM!</v>
      </c>
      <c r="M45" t="e">
        <f t="shared" si="8"/>
        <v>#NUM!</v>
      </c>
      <c r="N45" t="e">
        <f t="shared" si="9"/>
        <v>#NUM!</v>
      </c>
    </row>
    <row r="46" spans="1:14">
      <c r="A46" t="s">
        <v>3</v>
      </c>
      <c r="B46" s="6" t="s">
        <v>15</v>
      </c>
      <c r="C46">
        <v>0.86409999999999998</v>
      </c>
      <c r="D46">
        <v>-1.1315999999999999</v>
      </c>
      <c r="E46">
        <v>2.7532999999999999</v>
      </c>
      <c r="F46">
        <v>6.88E-2</v>
      </c>
      <c r="G46">
        <v>5.2499999999999998E-2</v>
      </c>
      <c r="H46">
        <v>0.2016</v>
      </c>
      <c r="I46">
        <f t="shared" si="4"/>
        <v>0</v>
      </c>
      <c r="J46">
        <f t="shared" si="5"/>
        <v>0</v>
      </c>
      <c r="K46">
        <f t="shared" si="6"/>
        <v>0</v>
      </c>
      <c r="L46" t="e">
        <f t="shared" si="7"/>
        <v>#NUM!</v>
      </c>
      <c r="M46" t="e">
        <f t="shared" si="8"/>
        <v>#NUM!</v>
      </c>
      <c r="N46" t="e">
        <f t="shared" si="9"/>
        <v>#NUM!</v>
      </c>
    </row>
    <row r="47" spans="1:14">
      <c r="A47" t="s">
        <v>22</v>
      </c>
      <c r="B47" s="6" t="s">
        <v>15</v>
      </c>
      <c r="C47">
        <v>2.0665</v>
      </c>
      <c r="D47">
        <v>1.4343999999999999</v>
      </c>
      <c r="E47">
        <v>13.0549</v>
      </c>
      <c r="F47">
        <v>4.58E-2</v>
      </c>
      <c r="G47">
        <v>0.31669999999999998</v>
      </c>
      <c r="H47">
        <v>2.3199999999999998E-2</v>
      </c>
      <c r="I47">
        <f t="shared" si="4"/>
        <v>2.0665</v>
      </c>
      <c r="J47">
        <f t="shared" si="5"/>
        <v>0</v>
      </c>
      <c r="K47">
        <f t="shared" si="6"/>
        <v>13.0549</v>
      </c>
      <c r="L47">
        <f t="shared" si="7"/>
        <v>0.315235409617727</v>
      </c>
      <c r="M47" t="e">
        <f t="shared" si="8"/>
        <v>#NUM!</v>
      </c>
      <c r="N47">
        <f t="shared" si="9"/>
        <v>1.1157735494937373</v>
      </c>
    </row>
    <row r="48" spans="1:14">
      <c r="A48" t="s">
        <v>23</v>
      </c>
      <c r="B48" s="6" t="s">
        <v>15</v>
      </c>
      <c r="C48">
        <v>0.48159999999999997</v>
      </c>
      <c r="D48">
        <v>-5.1631999999999998</v>
      </c>
      <c r="E48">
        <v>-4.3815</v>
      </c>
      <c r="F48">
        <v>0.54500000000000004</v>
      </c>
      <c r="G48">
        <v>0.1384</v>
      </c>
      <c r="H48">
        <v>0.55379999999999996</v>
      </c>
      <c r="I48">
        <f t="shared" si="4"/>
        <v>0</v>
      </c>
      <c r="J48">
        <f t="shared" si="5"/>
        <v>0</v>
      </c>
      <c r="K48">
        <f t="shared" si="6"/>
        <v>0</v>
      </c>
      <c r="L48" t="e">
        <f t="shared" si="7"/>
        <v>#NUM!</v>
      </c>
      <c r="M48" t="e">
        <f t="shared" si="8"/>
        <v>#NUM!</v>
      </c>
      <c r="N48" t="e">
        <f t="shared" si="9"/>
        <v>#NUM!</v>
      </c>
    </row>
    <row r="49" spans="1:14">
      <c r="A49" t="s">
        <v>24</v>
      </c>
      <c r="B49" s="6" t="s">
        <v>15</v>
      </c>
      <c r="C49">
        <v>0.59889999999999999</v>
      </c>
      <c r="D49">
        <v>-0.12909999999999999</v>
      </c>
      <c r="E49">
        <v>-2.3182999999999998</v>
      </c>
      <c r="F49">
        <v>7.3000000000000001E-3</v>
      </c>
      <c r="G49">
        <v>0.78359999999999996</v>
      </c>
      <c r="H49">
        <v>0.24940000000000001</v>
      </c>
      <c r="I49">
        <f t="shared" si="4"/>
        <v>0.59889999999999999</v>
      </c>
      <c r="J49">
        <f t="shared" si="5"/>
        <v>0</v>
      </c>
      <c r="K49">
        <f t="shared" si="6"/>
        <v>0</v>
      </c>
      <c r="L49">
        <f t="shared" si="7"/>
        <v>-0.22264568691579123</v>
      </c>
      <c r="M49" t="e">
        <f t="shared" si="8"/>
        <v>#NUM!</v>
      </c>
      <c r="N49" t="e">
        <f t="shared" si="9"/>
        <v>#NUM!</v>
      </c>
    </row>
    <row r="50" spans="1:14">
      <c r="A50" t="s">
        <v>25</v>
      </c>
      <c r="B50" s="6" t="s">
        <v>15</v>
      </c>
      <c r="I50">
        <f t="shared" si="4"/>
        <v>0</v>
      </c>
      <c r="J50">
        <f t="shared" si="5"/>
        <v>0</v>
      </c>
      <c r="K50">
        <f t="shared" si="6"/>
        <v>0</v>
      </c>
      <c r="L50" t="e">
        <f t="shared" si="7"/>
        <v>#NUM!</v>
      </c>
      <c r="M50" t="e">
        <f t="shared" si="8"/>
        <v>#NUM!</v>
      </c>
      <c r="N50" t="e">
        <f t="shared" si="9"/>
        <v>#NUM!</v>
      </c>
    </row>
    <row r="51" spans="1:14">
      <c r="A51" t="s">
        <v>26</v>
      </c>
      <c r="B51" s="6" t="s">
        <v>15</v>
      </c>
      <c r="C51">
        <v>-1.1757</v>
      </c>
      <c r="D51">
        <v>1.4985999999999999</v>
      </c>
      <c r="E51">
        <v>8.2004999999999999</v>
      </c>
      <c r="F51">
        <v>3.3000000000000002E-2</v>
      </c>
      <c r="G51">
        <v>5.6300000000000003E-2</v>
      </c>
      <c r="H51">
        <v>3.1300000000000001E-2</v>
      </c>
      <c r="I51">
        <f t="shared" si="4"/>
        <v>-1.1757</v>
      </c>
      <c r="J51">
        <f t="shared" si="5"/>
        <v>0</v>
      </c>
      <c r="K51">
        <f t="shared" si="6"/>
        <v>8.2004999999999999</v>
      </c>
      <c r="L51">
        <f t="shared" si="7"/>
        <v>7.0296518197765015E-2</v>
      </c>
      <c r="M51" t="e">
        <f t="shared" si="8"/>
        <v>#NUM!</v>
      </c>
      <c r="N51">
        <f t="shared" si="9"/>
        <v>0.91384033294723843</v>
      </c>
    </row>
    <row r="52" spans="1:14">
      <c r="A52" t="s">
        <v>50</v>
      </c>
      <c r="B52" s="6" t="s">
        <v>15</v>
      </c>
      <c r="C52">
        <v>0.46060000000000001</v>
      </c>
      <c r="D52">
        <v>1.0484</v>
      </c>
      <c r="E52">
        <v>0.56020000000000003</v>
      </c>
      <c r="F52">
        <v>0.29799999999999999</v>
      </c>
      <c r="G52">
        <v>0.50900000000000001</v>
      </c>
      <c r="H52">
        <v>0.93130000000000002</v>
      </c>
      <c r="I52">
        <f t="shared" si="4"/>
        <v>0</v>
      </c>
      <c r="J52">
        <f t="shared" si="5"/>
        <v>0</v>
      </c>
      <c r="K52">
        <f t="shared" si="6"/>
        <v>0</v>
      </c>
      <c r="L52" t="e">
        <f t="shared" si="7"/>
        <v>#NUM!</v>
      </c>
      <c r="M52" t="e">
        <f t="shared" si="8"/>
        <v>#NUM!</v>
      </c>
      <c r="N52" t="e">
        <f t="shared" si="9"/>
        <v>#NUM!</v>
      </c>
    </row>
    <row r="53" spans="1:14">
      <c r="A53" t="s">
        <v>51</v>
      </c>
      <c r="B53" s="6" t="s">
        <v>15</v>
      </c>
      <c r="C53" s="12">
        <v>1.3836999999999999</v>
      </c>
      <c r="D53" s="12">
        <v>-1.3791</v>
      </c>
      <c r="E53" s="12">
        <v>1.3784000000000001</v>
      </c>
      <c r="F53">
        <v>1.2800000000000001E-2</v>
      </c>
      <c r="G53">
        <v>0.24340000000000001</v>
      </c>
      <c r="H53">
        <v>0.67820000000000003</v>
      </c>
      <c r="I53">
        <f t="shared" si="4"/>
        <v>1.3836999999999999</v>
      </c>
      <c r="J53">
        <f t="shared" si="5"/>
        <v>0</v>
      </c>
      <c r="K53">
        <f t="shared" si="6"/>
        <v>0</v>
      </c>
      <c r="L53">
        <f t="shared" si="7"/>
        <v>0.14104194093904932</v>
      </c>
      <c r="M53" t="e">
        <f t="shared" si="8"/>
        <v>#NUM!</v>
      </c>
      <c r="N53" t="e">
        <f t="shared" si="9"/>
        <v>#NUM!</v>
      </c>
    </row>
    <row r="54" spans="1:14">
      <c r="A54" t="s">
        <v>52</v>
      </c>
      <c r="B54" s="6" t="s">
        <v>15</v>
      </c>
      <c r="C54">
        <v>7.9320000000000004</v>
      </c>
      <c r="D54">
        <v>10.374000000000001</v>
      </c>
      <c r="E54">
        <v>-10.56</v>
      </c>
      <c r="F54">
        <v>9.4100000000000003E-2</v>
      </c>
      <c r="G54">
        <v>7.0800000000000002E-2</v>
      </c>
      <c r="H54">
        <v>0.41760000000000003</v>
      </c>
      <c r="I54">
        <f t="shared" si="4"/>
        <v>0</v>
      </c>
      <c r="J54">
        <f t="shared" si="5"/>
        <v>0</v>
      </c>
      <c r="K54">
        <f t="shared" si="6"/>
        <v>0</v>
      </c>
      <c r="L54" t="e">
        <f t="shared" si="7"/>
        <v>#NUM!</v>
      </c>
      <c r="M54" t="e">
        <f t="shared" si="8"/>
        <v>#NUM!</v>
      </c>
      <c r="N54" t="e">
        <f t="shared" si="9"/>
        <v>#NUM!</v>
      </c>
    </row>
    <row r="55" spans="1:14">
      <c r="A55" t="s">
        <v>53</v>
      </c>
      <c r="B55" s="6" t="s">
        <v>15</v>
      </c>
      <c r="C55">
        <v>-0.5</v>
      </c>
      <c r="D55">
        <v>2.9849000000000001</v>
      </c>
      <c r="E55">
        <v>4.9005000000000001</v>
      </c>
      <c r="F55">
        <v>0.71</v>
      </c>
      <c r="G55">
        <v>0.48499999999999999</v>
      </c>
      <c r="H55">
        <v>0.51900000000000002</v>
      </c>
      <c r="I55">
        <f t="shared" si="4"/>
        <v>0</v>
      </c>
      <c r="J55">
        <f t="shared" si="5"/>
        <v>0</v>
      </c>
      <c r="K55">
        <f t="shared" si="6"/>
        <v>0</v>
      </c>
      <c r="L55" t="e">
        <f t="shared" si="7"/>
        <v>#NUM!</v>
      </c>
      <c r="M55" t="e">
        <f t="shared" si="8"/>
        <v>#NUM!</v>
      </c>
      <c r="N55" t="e">
        <f t="shared" si="9"/>
        <v>#NUM!</v>
      </c>
    </row>
    <row r="56" spans="1:14">
      <c r="A56" t="s">
        <v>3</v>
      </c>
      <c r="B56" s="7" t="s">
        <v>16</v>
      </c>
      <c r="C56">
        <v>1.1757169999999999</v>
      </c>
      <c r="D56">
        <v>-3.656E-3</v>
      </c>
      <c r="E56">
        <v>1.541228</v>
      </c>
      <c r="F56">
        <v>2.1399999999999999E-2</v>
      </c>
      <c r="G56">
        <v>0.98360000000000003</v>
      </c>
      <c r="H56">
        <v>0.3649</v>
      </c>
      <c r="I56">
        <f t="shared" si="4"/>
        <v>1.1757169999999999</v>
      </c>
      <c r="J56">
        <f t="shared" si="5"/>
        <v>0</v>
      </c>
      <c r="K56">
        <f t="shared" si="6"/>
        <v>0</v>
      </c>
      <c r="L56">
        <f t="shared" si="7"/>
        <v>7.0302797820811419E-2</v>
      </c>
      <c r="M56" t="e">
        <f t="shared" si="8"/>
        <v>#NUM!</v>
      </c>
      <c r="N56" t="e">
        <f t="shared" si="9"/>
        <v>#NUM!</v>
      </c>
    </row>
    <row r="57" spans="1:14">
      <c r="A57" t="s">
        <v>22</v>
      </c>
      <c r="B57" s="7" t="s">
        <v>16</v>
      </c>
      <c r="C57">
        <v>0.82189999999999996</v>
      </c>
      <c r="D57">
        <v>0.43430000000000002</v>
      </c>
      <c r="E57">
        <v>12.6785</v>
      </c>
      <c r="F57">
        <v>0.84630000000000005</v>
      </c>
      <c r="G57">
        <v>0.50390000000000001</v>
      </c>
      <c r="H57">
        <v>2.5700000000000001E-2</v>
      </c>
      <c r="I57">
        <f t="shared" si="4"/>
        <v>0</v>
      </c>
      <c r="J57">
        <f t="shared" si="5"/>
        <v>0</v>
      </c>
      <c r="K57">
        <f t="shared" si="6"/>
        <v>12.6785</v>
      </c>
      <c r="L57" t="e">
        <f t="shared" si="7"/>
        <v>#NUM!</v>
      </c>
      <c r="M57" t="e">
        <f t="shared" si="8"/>
        <v>#NUM!</v>
      </c>
      <c r="N57">
        <f t="shared" si="9"/>
        <v>1.103067874976507</v>
      </c>
    </row>
    <row r="58" spans="1:14">
      <c r="A58" t="s">
        <v>23</v>
      </c>
      <c r="B58" s="7" t="s">
        <v>16</v>
      </c>
      <c r="C58">
        <v>1.5229999999999999</v>
      </c>
      <c r="D58">
        <v>-1.333</v>
      </c>
      <c r="E58">
        <v>-9.2129999999999992</v>
      </c>
      <c r="F58">
        <v>0.27400000000000002</v>
      </c>
      <c r="G58">
        <v>0.497</v>
      </c>
      <c r="H58">
        <v>0.30399999999999999</v>
      </c>
      <c r="I58">
        <f t="shared" si="4"/>
        <v>0</v>
      </c>
      <c r="J58">
        <f t="shared" si="5"/>
        <v>0</v>
      </c>
      <c r="K58">
        <f t="shared" si="6"/>
        <v>0</v>
      </c>
      <c r="L58" t="e">
        <f t="shared" si="7"/>
        <v>#NUM!</v>
      </c>
      <c r="M58" t="e">
        <f t="shared" si="8"/>
        <v>#NUM!</v>
      </c>
      <c r="N58" t="e">
        <f t="shared" si="9"/>
        <v>#NUM!</v>
      </c>
    </row>
    <row r="59" spans="1:14">
      <c r="A59" t="s">
        <v>24</v>
      </c>
      <c r="B59" s="7" t="s">
        <v>16</v>
      </c>
      <c r="C59">
        <v>0.48949999999999999</v>
      </c>
      <c r="D59">
        <v>0.36470000000000002</v>
      </c>
      <c r="E59">
        <v>0.45340000000000003</v>
      </c>
      <c r="F59">
        <v>2.5100000000000001E-2</v>
      </c>
      <c r="G59">
        <v>8.5500000000000007E-2</v>
      </c>
      <c r="H59">
        <v>0.81669999999999998</v>
      </c>
      <c r="I59">
        <f t="shared" si="4"/>
        <v>0.48949999999999999</v>
      </c>
      <c r="J59">
        <f t="shared" si="5"/>
        <v>0</v>
      </c>
      <c r="K59">
        <f t="shared" si="6"/>
        <v>0</v>
      </c>
      <c r="L59">
        <f t="shared" si="7"/>
        <v>-0.31024730386084337</v>
      </c>
      <c r="M59" t="e">
        <f t="shared" si="8"/>
        <v>#NUM!</v>
      </c>
      <c r="N59" t="e">
        <f t="shared" si="9"/>
        <v>#NUM!</v>
      </c>
    </row>
    <row r="60" spans="1:14">
      <c r="A60" t="s">
        <v>25</v>
      </c>
      <c r="B60" s="7" t="s">
        <v>16</v>
      </c>
      <c r="I60">
        <f t="shared" si="4"/>
        <v>0</v>
      </c>
      <c r="J60">
        <f t="shared" si="5"/>
        <v>0</v>
      </c>
      <c r="K60">
        <f t="shared" si="6"/>
        <v>0</v>
      </c>
      <c r="L60" t="e">
        <f t="shared" si="7"/>
        <v>#NUM!</v>
      </c>
      <c r="M60" t="e">
        <f t="shared" si="8"/>
        <v>#NUM!</v>
      </c>
      <c r="N60" t="e">
        <f t="shared" si="9"/>
        <v>#NUM!</v>
      </c>
    </row>
    <row r="61" spans="1:14">
      <c r="A61" t="s">
        <v>26</v>
      </c>
      <c r="B61" s="7" t="s">
        <v>16</v>
      </c>
      <c r="C61">
        <v>-1.8586</v>
      </c>
      <c r="D61">
        <v>0.8901</v>
      </c>
      <c r="E61">
        <v>10.9758</v>
      </c>
      <c r="F61">
        <v>6.2600000000000003E-2</v>
      </c>
      <c r="G61">
        <v>2.81E-2</v>
      </c>
      <c r="H61">
        <v>7.1900000000000006E-2</v>
      </c>
      <c r="I61">
        <f t="shared" si="4"/>
        <v>0</v>
      </c>
      <c r="J61">
        <f t="shared" si="5"/>
        <v>0.8901</v>
      </c>
      <c r="K61">
        <f t="shared" si="6"/>
        <v>0</v>
      </c>
      <c r="L61" t="e">
        <f t="shared" si="7"/>
        <v>#NUM!</v>
      </c>
      <c r="M61">
        <f t="shared" si="8"/>
        <v>-5.0561198963495722E-2</v>
      </c>
      <c r="N61" t="e">
        <f t="shared" si="9"/>
        <v>#NUM!</v>
      </c>
    </row>
    <row r="62" spans="1:14">
      <c r="A62" t="s">
        <v>50</v>
      </c>
      <c r="B62" s="7" t="s">
        <v>16</v>
      </c>
      <c r="C62">
        <v>0.37309999999999999</v>
      </c>
      <c r="D62">
        <v>-1.0630999999999999</v>
      </c>
      <c r="E62">
        <v>9.3255999999999997</v>
      </c>
      <c r="F62">
        <v>8.14E-2</v>
      </c>
      <c r="G62">
        <v>2.4E-2</v>
      </c>
      <c r="H62">
        <v>4.1399999999999999E-2</v>
      </c>
      <c r="I62">
        <f>IF(F62&lt;0.05, C62, 0)</f>
        <v>0</v>
      </c>
      <c r="J62">
        <f>IF(G62&lt;0.05, D62, 0)</f>
        <v>-1.0630999999999999</v>
      </c>
      <c r="K62">
        <f>IF(H62&lt;0.05, E62, 0)</f>
        <v>9.3255999999999997</v>
      </c>
      <c r="L62" t="e">
        <f t="shared" si="7"/>
        <v>#NUM!</v>
      </c>
      <c r="M62">
        <f t="shared" si="8"/>
        <v>2.6574118150334357E-2</v>
      </c>
      <c r="N62">
        <f t="shared" si="9"/>
        <v>0.96967678346263808</v>
      </c>
    </row>
    <row r="63" spans="1:14">
      <c r="A63" t="s">
        <v>51</v>
      </c>
      <c r="B63" s="7" t="s">
        <v>16</v>
      </c>
      <c r="C63">
        <v>1.3967000000000001</v>
      </c>
      <c r="D63">
        <v>0.76739999999999997</v>
      </c>
      <c r="E63">
        <v>10.5402</v>
      </c>
      <c r="F63">
        <v>2.24E-2</v>
      </c>
      <c r="G63">
        <v>0.21160000000000001</v>
      </c>
      <c r="H63">
        <v>0.20810000000000001</v>
      </c>
      <c r="I63">
        <f t="shared" ref="I63:I75" si="10">IF(F63&lt;0.05, C63, 0)</f>
        <v>1.3967000000000001</v>
      </c>
      <c r="J63">
        <f t="shared" ref="J63:J75" si="11">IF(G63&lt;0.05, D63, 0)</f>
        <v>0</v>
      </c>
      <c r="K63">
        <f t="shared" ref="K63:K75" si="12">IF(H63&lt;0.05, E63, 0)</f>
        <v>0</v>
      </c>
      <c r="L63">
        <f t="shared" si="7"/>
        <v>0.14510313314638168</v>
      </c>
      <c r="M63" t="e">
        <f t="shared" si="8"/>
        <v>#NUM!</v>
      </c>
      <c r="N63" t="e">
        <f t="shared" si="9"/>
        <v>#NUM!</v>
      </c>
    </row>
    <row r="64" spans="1:14">
      <c r="A64" t="s">
        <v>52</v>
      </c>
      <c r="B64" s="7" t="s">
        <v>16</v>
      </c>
      <c r="C64">
        <v>9.4990000000000006</v>
      </c>
      <c r="D64">
        <v>1.9410000000000001</v>
      </c>
      <c r="E64">
        <v>-24.477</v>
      </c>
      <c r="F64">
        <v>0.29699999999999999</v>
      </c>
      <c r="G64">
        <v>0.23100000000000001</v>
      </c>
      <c r="H64">
        <v>0.48399999999999999</v>
      </c>
      <c r="I64">
        <f t="shared" si="10"/>
        <v>0</v>
      </c>
      <c r="J64">
        <f t="shared" si="11"/>
        <v>0</v>
      </c>
      <c r="K64">
        <f t="shared" si="12"/>
        <v>0</v>
      </c>
      <c r="L64" t="e">
        <f t="shared" si="7"/>
        <v>#NUM!</v>
      </c>
      <c r="M64" t="e">
        <f t="shared" si="8"/>
        <v>#NUM!</v>
      </c>
      <c r="N64" t="e">
        <f t="shared" si="9"/>
        <v>#NUM!</v>
      </c>
    </row>
    <row r="65" spans="1:14">
      <c r="A65" t="s">
        <v>53</v>
      </c>
      <c r="B65" s="7" t="s">
        <v>16</v>
      </c>
      <c r="C65">
        <v>-0.75939999999999996</v>
      </c>
      <c r="D65">
        <v>-0.91579999999999995</v>
      </c>
      <c r="E65">
        <v>-9.6010000000000009</v>
      </c>
      <c r="F65">
        <v>0.51700000000000002</v>
      </c>
      <c r="G65">
        <v>0.32900000000000001</v>
      </c>
      <c r="H65">
        <v>0.32200000000000001</v>
      </c>
      <c r="I65">
        <f t="shared" si="10"/>
        <v>0</v>
      </c>
      <c r="J65">
        <f t="shared" si="11"/>
        <v>0</v>
      </c>
      <c r="K65">
        <f t="shared" si="12"/>
        <v>0</v>
      </c>
      <c r="L65" t="e">
        <f t="shared" si="7"/>
        <v>#NUM!</v>
      </c>
      <c r="M65" t="e">
        <f t="shared" si="8"/>
        <v>#NUM!</v>
      </c>
      <c r="N65" t="e">
        <f t="shared" si="9"/>
        <v>#NUM!</v>
      </c>
    </row>
    <row r="66" spans="1:14">
      <c r="A66" t="s">
        <v>3</v>
      </c>
      <c r="B66" s="8" t="s">
        <v>17</v>
      </c>
      <c r="C66">
        <v>1.4060600000000001</v>
      </c>
      <c r="D66">
        <v>-4.4510000000000001E-2</v>
      </c>
      <c r="E66">
        <v>1.08362</v>
      </c>
      <c r="F66">
        <v>3.9899999999999996E-3</v>
      </c>
      <c r="G66">
        <v>0.49359999999999998</v>
      </c>
      <c r="H66">
        <v>0.45444000000000001</v>
      </c>
      <c r="I66">
        <f t="shared" si="10"/>
        <v>1.4060600000000001</v>
      </c>
      <c r="J66">
        <f t="shared" si="11"/>
        <v>0</v>
      </c>
      <c r="K66">
        <f t="shared" si="12"/>
        <v>0</v>
      </c>
      <c r="L66">
        <f t="shared" si="7"/>
        <v>0.14800385348105571</v>
      </c>
      <c r="M66" t="e">
        <f t="shared" si="8"/>
        <v>#NUM!</v>
      </c>
      <c r="N66" t="e">
        <f t="shared" si="9"/>
        <v>#NUM!</v>
      </c>
    </row>
    <row r="67" spans="1:14">
      <c r="A67" t="s">
        <v>22</v>
      </c>
      <c r="B67" s="8" t="s">
        <v>17</v>
      </c>
      <c r="C67">
        <v>0.33879999999999999</v>
      </c>
      <c r="D67">
        <v>0.61319999999999997</v>
      </c>
      <c r="E67">
        <v>3.7017000000000002</v>
      </c>
      <c r="F67">
        <v>0.89100000000000001</v>
      </c>
      <c r="G67">
        <v>0.372</v>
      </c>
      <c r="H67">
        <v>0.82599999999999996</v>
      </c>
      <c r="I67">
        <f t="shared" si="10"/>
        <v>0</v>
      </c>
      <c r="J67">
        <f t="shared" si="11"/>
        <v>0</v>
      </c>
      <c r="K67">
        <f t="shared" si="12"/>
        <v>0</v>
      </c>
      <c r="L67" t="e">
        <f t="shared" si="7"/>
        <v>#NUM!</v>
      </c>
      <c r="M67" t="e">
        <f t="shared" si="8"/>
        <v>#NUM!</v>
      </c>
      <c r="N67" t="e">
        <f t="shared" si="9"/>
        <v>#NUM!</v>
      </c>
    </row>
    <row r="68" spans="1:14">
      <c r="A68" t="s">
        <v>23</v>
      </c>
      <c r="B68" s="8" t="s">
        <v>17</v>
      </c>
      <c r="C68">
        <v>0.32250000000000001</v>
      </c>
      <c r="D68">
        <v>0.60209999999999997</v>
      </c>
      <c r="E68">
        <v>1.9313</v>
      </c>
      <c r="F68">
        <v>0.748</v>
      </c>
      <c r="G68">
        <v>0.35</v>
      </c>
      <c r="H68">
        <v>0.83399999999999996</v>
      </c>
      <c r="I68">
        <f t="shared" si="10"/>
        <v>0</v>
      </c>
      <c r="J68">
        <f t="shared" si="11"/>
        <v>0</v>
      </c>
      <c r="K68">
        <f t="shared" si="12"/>
        <v>0</v>
      </c>
      <c r="L68" t="e">
        <f t="shared" si="7"/>
        <v>#NUM!</v>
      </c>
      <c r="M68" t="e">
        <f t="shared" si="8"/>
        <v>#NUM!</v>
      </c>
      <c r="N68" t="e">
        <f t="shared" si="9"/>
        <v>#NUM!</v>
      </c>
    </row>
    <row r="69" spans="1:14">
      <c r="A69" t="s">
        <v>24</v>
      </c>
      <c r="B69" s="8" t="s">
        <v>17</v>
      </c>
      <c r="C69">
        <v>0.4798</v>
      </c>
      <c r="D69">
        <v>0.18840000000000001</v>
      </c>
      <c r="E69">
        <v>-0.2077</v>
      </c>
      <c r="F69">
        <v>2.1299999999999999E-2</v>
      </c>
      <c r="G69">
        <v>0.08</v>
      </c>
      <c r="H69">
        <v>0.9133</v>
      </c>
      <c r="I69">
        <f t="shared" si="10"/>
        <v>0.4798</v>
      </c>
      <c r="J69">
        <f t="shared" si="11"/>
        <v>0</v>
      </c>
      <c r="K69">
        <f t="shared" si="12"/>
        <v>0</v>
      </c>
      <c r="L69">
        <f t="shared" si="7"/>
        <v>-0.31893975636818817</v>
      </c>
      <c r="M69" t="e">
        <f t="shared" si="8"/>
        <v>#NUM!</v>
      </c>
      <c r="N69" t="e">
        <f t="shared" si="9"/>
        <v>#NUM!</v>
      </c>
    </row>
    <row r="70" spans="1:14">
      <c r="A70" t="s">
        <v>25</v>
      </c>
      <c r="B70" s="8" t="s">
        <v>17</v>
      </c>
      <c r="I70">
        <f t="shared" si="10"/>
        <v>0</v>
      </c>
      <c r="J70">
        <f t="shared" si="11"/>
        <v>0</v>
      </c>
      <c r="K70">
        <f t="shared" si="12"/>
        <v>0</v>
      </c>
      <c r="L70" t="e">
        <f t="shared" si="7"/>
        <v>#NUM!</v>
      </c>
      <c r="M70" t="e">
        <f t="shared" si="8"/>
        <v>#NUM!</v>
      </c>
      <c r="N70" t="e">
        <f t="shared" si="9"/>
        <v>#NUM!</v>
      </c>
    </row>
    <row r="71" spans="1:14">
      <c r="A71" t="s">
        <v>26</v>
      </c>
      <c r="B71" s="8" t="s">
        <v>17</v>
      </c>
      <c r="C71">
        <v>0.72591000000000006</v>
      </c>
      <c r="D71">
        <v>-1.034E-2</v>
      </c>
      <c r="E71">
        <v>-4.4438300000000002</v>
      </c>
      <c r="F71">
        <v>0.30499999999999999</v>
      </c>
      <c r="G71">
        <v>0.95299999999999996</v>
      </c>
      <c r="H71">
        <v>0.123</v>
      </c>
      <c r="I71">
        <f t="shared" si="10"/>
        <v>0</v>
      </c>
      <c r="J71">
        <f t="shared" si="11"/>
        <v>0</v>
      </c>
      <c r="K71">
        <f t="shared" si="12"/>
        <v>0</v>
      </c>
      <c r="L71" t="e">
        <f t="shared" si="7"/>
        <v>#NUM!</v>
      </c>
      <c r="M71" t="e">
        <f t="shared" si="8"/>
        <v>#NUM!</v>
      </c>
      <c r="N71" t="e">
        <f t="shared" si="9"/>
        <v>#NUM!</v>
      </c>
    </row>
    <row r="72" spans="1:14">
      <c r="A72" t="s">
        <v>50</v>
      </c>
      <c r="B72" s="8" t="s">
        <v>17</v>
      </c>
      <c r="C72">
        <v>-0.20849999999999999</v>
      </c>
      <c r="D72">
        <v>0.1905</v>
      </c>
      <c r="E72">
        <v>14.3474</v>
      </c>
      <c r="F72">
        <v>0.46929999999999999</v>
      </c>
      <c r="G72">
        <v>0.55310000000000004</v>
      </c>
      <c r="H72">
        <v>4.53E-2</v>
      </c>
      <c r="I72">
        <f t="shared" si="10"/>
        <v>0</v>
      </c>
      <c r="J72">
        <f t="shared" si="11"/>
        <v>0</v>
      </c>
      <c r="K72">
        <f t="shared" si="12"/>
        <v>14.3474</v>
      </c>
      <c r="L72" t="e">
        <f t="shared" si="7"/>
        <v>#NUM!</v>
      </c>
      <c r="M72" t="e">
        <f t="shared" si="8"/>
        <v>#NUM!</v>
      </c>
      <c r="N72">
        <f t="shared" si="9"/>
        <v>1.1567732064387179</v>
      </c>
    </row>
    <row r="73" spans="1:14">
      <c r="A73" t="s">
        <v>51</v>
      </c>
      <c r="B73" s="8" t="s">
        <v>17</v>
      </c>
      <c r="C73">
        <v>1.4392</v>
      </c>
      <c r="D73">
        <v>-0.2273</v>
      </c>
      <c r="E73">
        <v>-1.4862</v>
      </c>
      <c r="F73">
        <v>5.6820000000000002E-2</v>
      </c>
      <c r="G73">
        <v>0.56703000000000003</v>
      </c>
      <c r="H73">
        <v>0.77610999999999997</v>
      </c>
      <c r="I73">
        <f t="shared" si="10"/>
        <v>0</v>
      </c>
      <c r="J73">
        <f t="shared" si="11"/>
        <v>0</v>
      </c>
      <c r="K73">
        <f t="shared" si="12"/>
        <v>0</v>
      </c>
      <c r="L73" t="e">
        <f t="shared" si="7"/>
        <v>#NUM!</v>
      </c>
      <c r="M73" t="e">
        <f t="shared" si="8"/>
        <v>#NUM!</v>
      </c>
      <c r="N73" t="e">
        <f t="shared" si="9"/>
        <v>#NUM!</v>
      </c>
    </row>
    <row r="74" spans="1:14">
      <c r="A74" t="s">
        <v>52</v>
      </c>
      <c r="B74" s="8" t="s">
        <v>17</v>
      </c>
      <c r="C74">
        <v>-1.5193000000000001</v>
      </c>
      <c r="D74">
        <v>0.79710000000000003</v>
      </c>
      <c r="E74">
        <v>19.255299999999998</v>
      </c>
      <c r="F74">
        <v>0.44840000000000002</v>
      </c>
      <c r="G74">
        <v>8.5599999999999996E-2</v>
      </c>
      <c r="H74">
        <v>6.8099999999999994E-2</v>
      </c>
      <c r="I74">
        <f t="shared" si="10"/>
        <v>0</v>
      </c>
      <c r="J74">
        <f t="shared" si="11"/>
        <v>0</v>
      </c>
      <c r="K74">
        <f t="shared" si="12"/>
        <v>0</v>
      </c>
      <c r="L74" t="e">
        <f t="shared" si="7"/>
        <v>#NUM!</v>
      </c>
      <c r="M74" t="e">
        <f t="shared" si="8"/>
        <v>#NUM!</v>
      </c>
      <c r="N74" t="e">
        <f t="shared" si="9"/>
        <v>#NUM!</v>
      </c>
    </row>
    <row r="75" spans="1:14">
      <c r="A75" t="s">
        <v>53</v>
      </c>
      <c r="B75" s="8" t="s">
        <v>17</v>
      </c>
      <c r="C75">
        <v>1.0132000000000001</v>
      </c>
      <c r="D75">
        <v>-0.25940000000000002</v>
      </c>
      <c r="E75">
        <v>-7.8163999999999998</v>
      </c>
      <c r="F75">
        <v>0.35439999999999999</v>
      </c>
      <c r="G75">
        <v>0.59660000000000002</v>
      </c>
      <c r="H75">
        <v>0.313</v>
      </c>
      <c r="I75">
        <f t="shared" si="10"/>
        <v>0</v>
      </c>
      <c r="J75">
        <f t="shared" si="11"/>
        <v>0</v>
      </c>
      <c r="K75">
        <f t="shared" si="12"/>
        <v>0</v>
      </c>
      <c r="L75" t="e">
        <f t="shared" si="7"/>
        <v>#NUM!</v>
      </c>
      <c r="M75" t="e">
        <f t="shared" si="8"/>
        <v>#NUM!</v>
      </c>
      <c r="N75" t="e">
        <f t="shared" si="9"/>
        <v>#NUM!</v>
      </c>
    </row>
  </sheetData>
  <conditionalFormatting sqref="F1:H34 F37:H1048576">
    <cfRule type="cellIs" dxfId="8" priority="5" operator="lessThanOrEqual">
      <formula>0.05</formula>
    </cfRule>
  </conditionalFormatting>
  <conditionalFormatting sqref="I1:N1">
    <cfRule type="cellIs" dxfId="7" priority="4" operator="lessThanOrEqual">
      <formula>0.05</formula>
    </cfRule>
  </conditionalFormatting>
  <conditionalFormatting sqref="F35:H35">
    <cfRule type="cellIs" dxfId="6" priority="3" operator="lessThanOrEqual">
      <formula>0.05</formula>
    </cfRule>
  </conditionalFormatting>
  <conditionalFormatting sqref="I35:N35">
    <cfRule type="cellIs" dxfId="5" priority="2" operator="lessThanOrEqual">
      <formula>0.05</formula>
    </cfRule>
  </conditionalFormatting>
  <conditionalFormatting sqref="F36:H36">
    <cfRule type="cellIs" dxfId="4" priority="1" operator="lessThanOrEqual">
      <formula>0.05</formula>
    </cfRule>
  </conditionalFormatting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9"/>
  <sheetViews>
    <sheetView topLeftCell="L59" zoomScale="125" zoomScaleNormal="125" zoomScalePageLayoutView="125" workbookViewId="0">
      <selection activeCell="Q58" sqref="Q58"/>
    </sheetView>
  </sheetViews>
  <sheetFormatPr baseColWidth="10" defaultRowHeight="15" x14ac:dyDescent="0"/>
  <cols>
    <col min="19" max="19" width="40.6640625" customWidth="1"/>
    <col min="20" max="20" width="36" customWidth="1"/>
  </cols>
  <sheetData>
    <row r="1" spans="1:11">
      <c r="A1" s="1" t="s">
        <v>0</v>
      </c>
      <c r="B1" s="1" t="s">
        <v>1</v>
      </c>
      <c r="C1" s="2" t="s">
        <v>4</v>
      </c>
      <c r="D1" s="2" t="s">
        <v>5</v>
      </c>
      <c r="E1" s="2" t="s">
        <v>6</v>
      </c>
      <c r="F1" s="3" t="s">
        <v>7</v>
      </c>
      <c r="G1" s="3" t="s">
        <v>8</v>
      </c>
      <c r="H1" s="3" t="s">
        <v>9</v>
      </c>
      <c r="I1" s="4" t="s">
        <v>18</v>
      </c>
      <c r="J1" s="4" t="s">
        <v>19</v>
      </c>
      <c r="K1" s="4" t="s">
        <v>20</v>
      </c>
    </row>
    <row r="2" spans="1:11">
      <c r="A2" t="s">
        <v>109</v>
      </c>
      <c r="B2" s="6" t="s">
        <v>15</v>
      </c>
      <c r="C2">
        <v>0.86409999999999998</v>
      </c>
      <c r="D2">
        <v>-1.1315999999999999</v>
      </c>
      <c r="E2">
        <v>2.7532999999999999</v>
      </c>
      <c r="F2">
        <v>6.88E-2</v>
      </c>
      <c r="G2">
        <v>5.2499999999999998E-2</v>
      </c>
      <c r="H2">
        <v>0.2016</v>
      </c>
      <c r="I2">
        <f>IF(F2&lt;0.05, C2, 0)</f>
        <v>0</v>
      </c>
      <c r="J2">
        <f>IF(G2&lt;0.05, D2, 0)</f>
        <v>0</v>
      </c>
      <c r="K2">
        <f>IF(H2&lt;0.05, E2, 0)</f>
        <v>0</v>
      </c>
    </row>
    <row r="3" spans="1:11">
      <c r="A3" t="s">
        <v>132</v>
      </c>
      <c r="B3" s="6" t="s">
        <v>15</v>
      </c>
      <c r="C3">
        <v>-8.4049999999999994</v>
      </c>
      <c r="D3">
        <v>2.6960000000000002</v>
      </c>
      <c r="E3">
        <v>62.591999999999999</v>
      </c>
      <c r="F3">
        <v>1.958E-2</v>
      </c>
      <c r="G3">
        <v>0.15784000000000001</v>
      </c>
      <c r="H3">
        <v>6.4200000000000004E-3</v>
      </c>
      <c r="I3">
        <f>IF(F3&lt;0.05, C3, 0)</f>
        <v>-8.4049999999999994</v>
      </c>
      <c r="J3">
        <f t="shared" ref="I3:K3" si="0">IF(G3&lt;0.05, D3, 0)</f>
        <v>0</v>
      </c>
      <c r="K3">
        <f t="shared" si="0"/>
        <v>62.591999999999999</v>
      </c>
    </row>
    <row r="4" spans="1:11">
      <c r="A4" t="s">
        <v>109</v>
      </c>
      <c r="B4" s="7" t="s">
        <v>16</v>
      </c>
      <c r="C4">
        <v>1.1757169999999999</v>
      </c>
      <c r="D4">
        <v>3.656E-3</v>
      </c>
      <c r="E4">
        <v>1.541228</v>
      </c>
      <c r="F4">
        <v>2.1399999999999999E-2</v>
      </c>
      <c r="G4">
        <v>0.98360000000000003</v>
      </c>
      <c r="H4">
        <v>0.3649</v>
      </c>
      <c r="I4">
        <f t="shared" ref="I4:I9" si="1">IF(F4&lt;0.05, C4, 0)</f>
        <v>1.1757169999999999</v>
      </c>
      <c r="J4">
        <f t="shared" ref="J4:J9" si="2">IF(G4&lt;0.05, D4, 0)</f>
        <v>0</v>
      </c>
      <c r="K4">
        <f t="shared" ref="K4:K9" si="3">IF(H4&lt;0.05, E4, 0)</f>
        <v>0</v>
      </c>
    </row>
    <row r="5" spans="1:11">
      <c r="A5" t="s">
        <v>132</v>
      </c>
      <c r="B5" s="7" t="s">
        <v>16</v>
      </c>
      <c r="C5">
        <v>-2.3184</v>
      </c>
      <c r="D5">
        <v>0.3427</v>
      </c>
      <c r="E5">
        <v>30.7425</v>
      </c>
      <c r="F5">
        <v>0.54100000000000004</v>
      </c>
      <c r="G5">
        <v>0.94499999999999995</v>
      </c>
      <c r="H5">
        <v>0.625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>
      <c r="A6" t="s">
        <v>109</v>
      </c>
      <c r="B6" s="8" t="s">
        <v>17</v>
      </c>
      <c r="C6">
        <v>1.4060600000000001</v>
      </c>
      <c r="D6">
        <v>-4.4510000000000001E-2</v>
      </c>
      <c r="E6">
        <v>1.08362</v>
      </c>
      <c r="F6">
        <v>3.9899999999999996E-3</v>
      </c>
      <c r="G6">
        <v>0.49359999999999998</v>
      </c>
      <c r="H6">
        <v>0.45444000000000001</v>
      </c>
      <c r="I6">
        <f t="shared" si="1"/>
        <v>1.4060600000000001</v>
      </c>
      <c r="J6">
        <f t="shared" si="2"/>
        <v>0</v>
      </c>
      <c r="K6">
        <f t="shared" si="3"/>
        <v>0</v>
      </c>
    </row>
    <row r="7" spans="1:11">
      <c r="A7" t="s">
        <v>132</v>
      </c>
      <c r="B7" s="8" t="s">
        <v>17</v>
      </c>
      <c r="C7">
        <v>5.8997999999999999</v>
      </c>
      <c r="D7">
        <v>0.33760000000000001</v>
      </c>
      <c r="E7">
        <v>96.772800000000004</v>
      </c>
      <c r="F7">
        <v>2.7599999999999999E-3</v>
      </c>
      <c r="G7">
        <v>0.11817999999999999</v>
      </c>
      <c r="H7">
        <v>1.34E-3</v>
      </c>
      <c r="I7">
        <f t="shared" si="1"/>
        <v>5.8997999999999999</v>
      </c>
      <c r="J7">
        <f t="shared" si="2"/>
        <v>0</v>
      </c>
      <c r="K7">
        <f t="shared" si="3"/>
        <v>96.772800000000004</v>
      </c>
    </row>
    <row r="8" spans="1:11">
      <c r="A8" t="s">
        <v>109</v>
      </c>
      <c r="B8" s="32" t="s">
        <v>133</v>
      </c>
      <c r="C8">
        <v>1.2601800000000001</v>
      </c>
      <c r="D8">
        <v>-3.9030000000000002E-2</v>
      </c>
      <c r="E8">
        <v>0.60580999999999996</v>
      </c>
      <c r="F8">
        <v>3.0599999999999998E-3</v>
      </c>
      <c r="G8">
        <v>6.8080000000000002E-2</v>
      </c>
      <c r="H8">
        <v>0.68455999999999995</v>
      </c>
      <c r="I8">
        <f t="shared" si="1"/>
        <v>1.2601800000000001</v>
      </c>
      <c r="J8">
        <f t="shared" si="2"/>
        <v>0</v>
      </c>
      <c r="K8">
        <f t="shared" si="3"/>
        <v>0</v>
      </c>
    </row>
    <row r="9" spans="1:11">
      <c r="A9" t="s">
        <v>132</v>
      </c>
      <c r="B9" s="32" t="s">
        <v>133</v>
      </c>
      <c r="C9">
        <v>-1.36524</v>
      </c>
      <c r="D9">
        <v>-4.6510000000000003E-2</v>
      </c>
      <c r="E9">
        <v>21.727070000000001</v>
      </c>
      <c r="F9">
        <v>0.1411</v>
      </c>
      <c r="G9">
        <v>0.64480000000000004</v>
      </c>
      <c r="H9">
        <v>1.0200000000000001E-2</v>
      </c>
      <c r="I9">
        <f t="shared" si="1"/>
        <v>0</v>
      </c>
      <c r="J9">
        <f t="shared" si="2"/>
        <v>0</v>
      </c>
      <c r="K9">
        <f t="shared" si="3"/>
        <v>21.727070000000001</v>
      </c>
    </row>
    <row r="52" spans="19:20" ht="38">
      <c r="S52" s="37" t="s">
        <v>0</v>
      </c>
      <c r="T52" s="33" t="s">
        <v>108</v>
      </c>
    </row>
    <row r="53" spans="19:20" ht="38">
      <c r="S53" s="38" t="s">
        <v>109</v>
      </c>
      <c r="T53" s="34">
        <v>14</v>
      </c>
    </row>
    <row r="54" spans="19:20" ht="38">
      <c r="S54" s="39" t="s">
        <v>10</v>
      </c>
      <c r="T54" s="35">
        <v>20</v>
      </c>
    </row>
    <row r="55" spans="19:20" ht="38">
      <c r="S55" s="39" t="s">
        <v>11</v>
      </c>
      <c r="T55" s="35">
        <v>129</v>
      </c>
    </row>
    <row r="56" spans="19:20" ht="38">
      <c r="S56" s="39" t="s">
        <v>12</v>
      </c>
      <c r="T56" s="35">
        <v>26</v>
      </c>
    </row>
    <row r="57" spans="19:20" ht="38">
      <c r="S57" s="39" t="s">
        <v>13</v>
      </c>
      <c r="T57" s="35">
        <v>14</v>
      </c>
    </row>
    <row r="58" spans="19:20" ht="38">
      <c r="S58" s="39" t="s">
        <v>14</v>
      </c>
      <c r="T58" s="35">
        <v>19</v>
      </c>
    </row>
    <row r="59" spans="19:20" ht="38">
      <c r="S59" s="40" t="s">
        <v>134</v>
      </c>
      <c r="T59" s="36">
        <v>222</v>
      </c>
    </row>
  </sheetData>
  <conditionalFormatting sqref="F2:H9">
    <cfRule type="cellIs" dxfId="3" priority="2" operator="lessThanOrEqual">
      <formula>0.05</formula>
    </cfRule>
  </conditionalFormatting>
  <conditionalFormatting sqref="I1:K1">
    <cfRule type="cellIs" dxfId="2" priority="1" operator="lessThanOrEqual">
      <formula>0.05</formula>
    </cfRule>
  </conditionalFormatting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9" zoomScale="125" zoomScaleNormal="125" zoomScalePageLayoutView="125" workbookViewId="0">
      <selection activeCell="B15" sqref="B15"/>
    </sheetView>
  </sheetViews>
  <sheetFormatPr baseColWidth="10" defaultRowHeight="15" x14ac:dyDescent="0"/>
  <cols>
    <col min="1" max="1" width="24.1640625" customWidth="1"/>
    <col min="2" max="2" width="10.83203125" style="19"/>
    <col min="3" max="3" width="15.83203125" customWidth="1"/>
    <col min="9" max="9" width="23.1640625" customWidth="1"/>
    <col min="10" max="10" width="22" customWidth="1"/>
    <col min="11" max="11" width="22.5" customWidth="1"/>
  </cols>
  <sheetData>
    <row r="1" spans="1:11">
      <c r="A1" s="1" t="s">
        <v>27</v>
      </c>
      <c r="C1" s="1" t="s">
        <v>49</v>
      </c>
    </row>
    <row r="2" spans="1:11">
      <c r="A2" s="1"/>
      <c r="C2" s="1"/>
    </row>
    <row r="3" spans="1:11">
      <c r="A3" s="1"/>
      <c r="C3" s="1"/>
    </row>
    <row r="4" spans="1:11">
      <c r="A4" s="1" t="s">
        <v>47</v>
      </c>
      <c r="C4" s="13" t="s">
        <v>47</v>
      </c>
    </row>
    <row r="5" spans="1:11" s="16" customFormat="1" ht="30">
      <c r="A5" s="15"/>
      <c r="B5" s="20"/>
      <c r="D5" s="17" t="s">
        <v>61</v>
      </c>
      <c r="E5" s="17" t="s">
        <v>62</v>
      </c>
      <c r="F5" s="17" t="s">
        <v>72</v>
      </c>
      <c r="G5" s="17" t="s">
        <v>60</v>
      </c>
      <c r="H5" s="17" t="s">
        <v>59</v>
      </c>
      <c r="I5" s="17" t="s">
        <v>79</v>
      </c>
      <c r="J5" s="23" t="s">
        <v>69</v>
      </c>
      <c r="K5" s="23" t="s">
        <v>99</v>
      </c>
    </row>
    <row r="6" spans="1:11">
      <c r="A6" s="9" t="s">
        <v>0</v>
      </c>
      <c r="B6" s="28" t="s">
        <v>108</v>
      </c>
      <c r="C6" s="14" t="s">
        <v>54</v>
      </c>
      <c r="D6" t="s">
        <v>70</v>
      </c>
      <c r="E6" t="s">
        <v>71</v>
      </c>
      <c r="F6">
        <v>19</v>
      </c>
      <c r="G6">
        <v>45</v>
      </c>
      <c r="H6">
        <f>F6+G6</f>
        <v>64</v>
      </c>
      <c r="I6" s="9" t="s">
        <v>73</v>
      </c>
    </row>
    <row r="7" spans="1:11">
      <c r="A7" s="9" t="s">
        <v>104</v>
      </c>
      <c r="B7" s="28">
        <v>14</v>
      </c>
      <c r="C7" s="14" t="s">
        <v>55</v>
      </c>
      <c r="D7">
        <v>409</v>
      </c>
      <c r="E7">
        <v>554</v>
      </c>
      <c r="F7">
        <f>E7-D7+1</f>
        <v>146</v>
      </c>
      <c r="G7">
        <v>290</v>
      </c>
      <c r="H7">
        <f>F7+G7</f>
        <v>436</v>
      </c>
      <c r="I7" s="9" t="s">
        <v>74</v>
      </c>
    </row>
    <row r="8" spans="1:11">
      <c r="A8" s="9" t="s">
        <v>105</v>
      </c>
      <c r="B8" s="28">
        <v>20</v>
      </c>
      <c r="C8" s="14" t="s">
        <v>56</v>
      </c>
      <c r="D8">
        <v>362</v>
      </c>
      <c r="E8">
        <v>401</v>
      </c>
      <c r="F8">
        <f>E8-D8+1</f>
        <v>40</v>
      </c>
      <c r="G8">
        <v>58</v>
      </c>
      <c r="H8">
        <f>F8+G8</f>
        <v>98</v>
      </c>
      <c r="I8" s="9" t="s">
        <v>75</v>
      </c>
    </row>
    <row r="9" spans="1:11">
      <c r="A9" s="9" t="s">
        <v>11</v>
      </c>
      <c r="B9" s="28">
        <v>129</v>
      </c>
      <c r="C9" s="14" t="s">
        <v>57</v>
      </c>
      <c r="D9">
        <v>407</v>
      </c>
      <c r="E9">
        <v>408</v>
      </c>
      <c r="F9">
        <f>E9-D9+1</f>
        <v>2</v>
      </c>
      <c r="G9" s="12">
        <v>3</v>
      </c>
      <c r="H9">
        <f>F9+G9</f>
        <v>5</v>
      </c>
      <c r="I9" s="9" t="s">
        <v>76</v>
      </c>
    </row>
    <row r="10" spans="1:11">
      <c r="A10" s="9" t="s">
        <v>12</v>
      </c>
      <c r="B10" s="28">
        <v>26</v>
      </c>
      <c r="C10" s="14" t="s">
        <v>58</v>
      </c>
      <c r="D10">
        <v>282</v>
      </c>
      <c r="E10">
        <v>357</v>
      </c>
      <c r="F10">
        <f>E10-D10+1</f>
        <v>76</v>
      </c>
      <c r="G10">
        <v>61</v>
      </c>
      <c r="H10">
        <f>F10+G10</f>
        <v>137</v>
      </c>
      <c r="I10" s="9" t="s">
        <v>77</v>
      </c>
    </row>
    <row r="11" spans="1:11">
      <c r="A11" s="9" t="s">
        <v>107</v>
      </c>
      <c r="B11" s="28">
        <v>14</v>
      </c>
      <c r="I11" s="9" t="s">
        <v>78</v>
      </c>
    </row>
    <row r="12" spans="1:11">
      <c r="A12" s="9" t="s">
        <v>14</v>
      </c>
      <c r="B12" s="28">
        <v>19</v>
      </c>
    </row>
    <row r="13" spans="1:11">
      <c r="A13" s="9" t="s">
        <v>106</v>
      </c>
      <c r="B13" s="19">
        <v>1</v>
      </c>
    </row>
    <row r="14" spans="1:11">
      <c r="B14" s="19">
        <f>B7+B8+B9+B10+B11+B12</f>
        <v>222</v>
      </c>
      <c r="C14" s="1" t="s">
        <v>48</v>
      </c>
    </row>
    <row r="15" spans="1:11" ht="30">
      <c r="A15" s="1" t="s">
        <v>48</v>
      </c>
      <c r="D15" s="17" t="s">
        <v>61</v>
      </c>
      <c r="E15" s="17" t="s">
        <v>62</v>
      </c>
      <c r="F15" s="17" t="s">
        <v>72</v>
      </c>
      <c r="G15" s="17" t="s">
        <v>60</v>
      </c>
      <c r="H15" s="17" t="s">
        <v>59</v>
      </c>
      <c r="I15" s="17" t="s">
        <v>79</v>
      </c>
      <c r="J15" s="23" t="s">
        <v>69</v>
      </c>
      <c r="K15" s="23" t="s">
        <v>99</v>
      </c>
    </row>
    <row r="16" spans="1:11">
      <c r="C16" s="18" t="s">
        <v>52</v>
      </c>
      <c r="D16">
        <v>285</v>
      </c>
      <c r="E16">
        <v>340</v>
      </c>
      <c r="F16">
        <f>E16-D16+1</f>
        <v>56</v>
      </c>
      <c r="G16">
        <v>31</v>
      </c>
      <c r="H16">
        <f>F16+G16</f>
        <v>87</v>
      </c>
      <c r="I16" s="9" t="s">
        <v>80</v>
      </c>
      <c r="J16" s="24" t="s">
        <v>68</v>
      </c>
      <c r="K16" s="25"/>
    </row>
    <row r="17" spans="1:12">
      <c r="A17" s="10" t="s">
        <v>28</v>
      </c>
      <c r="B17" s="21"/>
      <c r="C17" s="18" t="s">
        <v>53</v>
      </c>
      <c r="D17">
        <v>341</v>
      </c>
      <c r="E17">
        <v>357</v>
      </c>
      <c r="F17">
        <f t="shared" ref="F17" si="0">E17-D17+1</f>
        <v>17</v>
      </c>
      <c r="G17">
        <v>26</v>
      </c>
      <c r="H17">
        <f t="shared" ref="H17" si="1">F17+G17</f>
        <v>43</v>
      </c>
      <c r="I17" s="9" t="s">
        <v>81</v>
      </c>
      <c r="J17" s="25" t="s">
        <v>98</v>
      </c>
      <c r="K17" s="25">
        <v>409</v>
      </c>
    </row>
    <row r="18" spans="1:12">
      <c r="A18" s="10" t="s">
        <v>29</v>
      </c>
      <c r="B18" s="21"/>
      <c r="C18" s="18" t="s">
        <v>64</v>
      </c>
      <c r="D18" s="12" t="s">
        <v>100</v>
      </c>
      <c r="E18" s="26" t="s">
        <v>100</v>
      </c>
      <c r="F18" t="e">
        <f>E18-D18+1</f>
        <v>#VALUE!</v>
      </c>
      <c r="G18">
        <v>12</v>
      </c>
      <c r="H18" t="e">
        <f>F18+G18</f>
        <v>#VALUE!</v>
      </c>
      <c r="I18" s="9" t="s">
        <v>82</v>
      </c>
      <c r="J18" s="25"/>
      <c r="K18" s="25"/>
    </row>
    <row r="19" spans="1:12">
      <c r="A19" s="9" t="s">
        <v>30</v>
      </c>
      <c r="B19" s="21"/>
      <c r="C19" s="18" t="s">
        <v>24</v>
      </c>
      <c r="D19">
        <v>493</v>
      </c>
      <c r="E19">
        <v>553</v>
      </c>
      <c r="F19">
        <f>E19-D19+1</f>
        <v>61</v>
      </c>
      <c r="G19">
        <v>109</v>
      </c>
      <c r="H19">
        <f>F19+G19</f>
        <v>170</v>
      </c>
      <c r="I19" s="9" t="s">
        <v>96</v>
      </c>
      <c r="J19" s="25"/>
      <c r="K19" s="25"/>
    </row>
    <row r="20" spans="1:12">
      <c r="A20" s="11" t="s">
        <v>31</v>
      </c>
      <c r="B20" s="21"/>
      <c r="C20" s="18" t="s">
        <v>66</v>
      </c>
      <c r="D20" s="12" t="s">
        <v>100</v>
      </c>
      <c r="E20" s="12" t="s">
        <v>100</v>
      </c>
      <c r="F20" t="e">
        <f>E20-D20+1</f>
        <v>#VALUE!</v>
      </c>
      <c r="G20">
        <v>12</v>
      </c>
      <c r="H20" t="e">
        <f>F20+G20</f>
        <v>#VALUE!</v>
      </c>
      <c r="I20" s="9" t="s">
        <v>83</v>
      </c>
      <c r="J20" s="25"/>
      <c r="K20" s="25"/>
    </row>
    <row r="21" spans="1:12">
      <c r="A21" s="10" t="s">
        <v>32</v>
      </c>
      <c r="B21" s="21"/>
      <c r="C21" s="18" t="s">
        <v>26</v>
      </c>
      <c r="D21">
        <v>362</v>
      </c>
      <c r="E21">
        <v>401</v>
      </c>
      <c r="F21">
        <f>E21-D21+1</f>
        <v>40</v>
      </c>
      <c r="G21">
        <v>52</v>
      </c>
      <c r="H21">
        <f>F21+G21</f>
        <v>92</v>
      </c>
      <c r="I21" s="9" t="s">
        <v>97</v>
      </c>
      <c r="J21" s="25"/>
      <c r="K21" s="25"/>
    </row>
    <row r="22" spans="1:12">
      <c r="A22" s="11" t="s">
        <v>33</v>
      </c>
      <c r="B22" s="21"/>
      <c r="C22" s="18" t="s">
        <v>67</v>
      </c>
      <c r="F22">
        <f>E22-D22+1</f>
        <v>1</v>
      </c>
      <c r="G22">
        <v>24</v>
      </c>
      <c r="H22">
        <f>F22+G22</f>
        <v>25</v>
      </c>
      <c r="I22" s="9" t="s">
        <v>84</v>
      </c>
      <c r="J22" s="25"/>
      <c r="K22" s="25"/>
    </row>
    <row r="23" spans="1:12">
      <c r="A23" s="10" t="s">
        <v>34</v>
      </c>
      <c r="B23" s="21"/>
      <c r="C23" s="18" t="s">
        <v>23</v>
      </c>
      <c r="D23">
        <v>3</v>
      </c>
      <c r="F23">
        <f>E23-D23+1</f>
        <v>-2</v>
      </c>
      <c r="G23">
        <v>14</v>
      </c>
      <c r="H23">
        <f>F23+G23</f>
        <v>12</v>
      </c>
      <c r="I23" s="9" t="s">
        <v>85</v>
      </c>
      <c r="J23" s="25"/>
      <c r="K23" s="25"/>
    </row>
    <row r="24" spans="1:12">
      <c r="A24" s="9" t="s">
        <v>35</v>
      </c>
      <c r="B24" s="21"/>
      <c r="C24" s="18" t="s">
        <v>25</v>
      </c>
      <c r="D24">
        <v>410</v>
      </c>
      <c r="E24">
        <v>442</v>
      </c>
      <c r="F24">
        <f>E24-D24+1</f>
        <v>33</v>
      </c>
      <c r="G24">
        <f>108+73</f>
        <v>181</v>
      </c>
      <c r="H24">
        <f>F24+G24</f>
        <v>214</v>
      </c>
      <c r="I24" s="9" t="s">
        <v>86</v>
      </c>
      <c r="J24" s="25"/>
      <c r="K24" s="25"/>
    </row>
    <row r="25" spans="1:12">
      <c r="A25" s="10" t="s">
        <v>36</v>
      </c>
      <c r="B25" s="21"/>
      <c r="C25" s="18" t="s">
        <v>63</v>
      </c>
      <c r="F25">
        <f>E25-D25+1</f>
        <v>1</v>
      </c>
      <c r="G25" s="22">
        <v>108</v>
      </c>
      <c r="H25">
        <f>F25+G25</f>
        <v>109</v>
      </c>
      <c r="I25" s="9" t="s">
        <v>87</v>
      </c>
      <c r="J25" s="25"/>
      <c r="K25" s="25"/>
    </row>
    <row r="26" spans="1:12">
      <c r="A26" s="11" t="s">
        <v>37</v>
      </c>
      <c r="B26" s="21"/>
      <c r="C26" s="18" t="s">
        <v>65</v>
      </c>
      <c r="F26">
        <f>E26-D26+1</f>
        <v>1</v>
      </c>
      <c r="G26">
        <v>73</v>
      </c>
      <c r="H26">
        <f>F26+G26</f>
        <v>74</v>
      </c>
      <c r="I26" s="9" t="s">
        <v>88</v>
      </c>
      <c r="J26" s="25"/>
      <c r="K26" s="25"/>
    </row>
    <row r="27" spans="1:12">
      <c r="A27" s="9" t="s">
        <v>38</v>
      </c>
      <c r="B27" s="21"/>
      <c r="I27" s="9" t="s">
        <v>89</v>
      </c>
      <c r="L27" s="9"/>
    </row>
    <row r="28" spans="1:12">
      <c r="A28" s="10" t="s">
        <v>39</v>
      </c>
      <c r="B28" s="21"/>
      <c r="I28" s="9" t="s">
        <v>90</v>
      </c>
      <c r="L28" s="9"/>
    </row>
    <row r="29" spans="1:12">
      <c r="A29" s="9" t="s">
        <v>40</v>
      </c>
      <c r="B29" s="21"/>
      <c r="I29" s="9" t="s">
        <v>91</v>
      </c>
      <c r="L29" s="9"/>
    </row>
    <row r="30" spans="1:12">
      <c r="A30" s="11" t="s">
        <v>41</v>
      </c>
      <c r="B30" s="21"/>
      <c r="I30" s="9" t="s">
        <v>92</v>
      </c>
      <c r="L30" s="9"/>
    </row>
    <row r="31" spans="1:12">
      <c r="A31" s="11" t="s">
        <v>42</v>
      </c>
      <c r="B31" s="21"/>
      <c r="I31" s="9" t="s">
        <v>93</v>
      </c>
      <c r="L31" s="9"/>
    </row>
    <row r="32" spans="1:12">
      <c r="A32" s="9" t="s">
        <v>43</v>
      </c>
      <c r="B32" s="21"/>
      <c r="I32" s="9" t="s">
        <v>94</v>
      </c>
      <c r="L32" s="9"/>
    </row>
    <row r="33" spans="1:12">
      <c r="A33" s="9" t="s">
        <v>44</v>
      </c>
      <c r="B33" s="21"/>
      <c r="I33" s="9" t="s">
        <v>95</v>
      </c>
      <c r="L33" s="9"/>
    </row>
    <row r="34" spans="1:12">
      <c r="A34" s="9" t="s">
        <v>45</v>
      </c>
      <c r="B34" s="21"/>
    </row>
    <row r="35" spans="1:12">
      <c r="A35" s="11" t="s">
        <v>46</v>
      </c>
      <c r="B35" s="21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13" sqref="G13"/>
    </sheetView>
  </sheetViews>
  <sheetFormatPr baseColWidth="10" defaultRowHeight="15" x14ac:dyDescent="0"/>
  <sheetData>
    <row r="1" spans="1:9" ht="28">
      <c r="A1" s="29" t="s">
        <v>110</v>
      </c>
    </row>
    <row r="4" spans="1:9" ht="23">
      <c r="A4" s="30" t="s">
        <v>111</v>
      </c>
      <c r="I4" s="31" t="s">
        <v>131</v>
      </c>
    </row>
    <row r="6" spans="1:9">
      <c r="A6" t="s">
        <v>112</v>
      </c>
      <c r="I6" t="s">
        <v>112</v>
      </c>
    </row>
    <row r="7" spans="1:9">
      <c r="A7" t="s">
        <v>113</v>
      </c>
      <c r="I7" t="s">
        <v>128</v>
      </c>
    </row>
    <row r="8" spans="1:9">
      <c r="A8" t="s">
        <v>114</v>
      </c>
      <c r="I8" t="s">
        <v>129</v>
      </c>
    </row>
    <row r="9" spans="1:9">
      <c r="A9" t="s">
        <v>115</v>
      </c>
      <c r="I9" t="s">
        <v>130</v>
      </c>
    </row>
    <row r="10" spans="1:9">
      <c r="A10" t="s">
        <v>116</v>
      </c>
    </row>
    <row r="11" spans="1:9">
      <c r="A11" t="s">
        <v>117</v>
      </c>
    </row>
    <row r="13" spans="1:9" ht="23">
      <c r="A13" s="30" t="s">
        <v>118</v>
      </c>
    </row>
    <row r="15" spans="1:9">
      <c r="A15" t="s">
        <v>112</v>
      </c>
    </row>
    <row r="16" spans="1:9">
      <c r="A16" t="s">
        <v>113</v>
      </c>
    </row>
    <row r="17" spans="1:1">
      <c r="A17" t="s">
        <v>119</v>
      </c>
    </row>
    <row r="18" spans="1:1">
      <c r="A18" t="s">
        <v>120</v>
      </c>
    </row>
    <row r="19" spans="1:1">
      <c r="A19" t="s">
        <v>121</v>
      </c>
    </row>
    <row r="20" spans="1:1">
      <c r="A20" t="s">
        <v>122</v>
      </c>
    </row>
    <row r="22" spans="1:1" ht="23">
      <c r="A22" s="30" t="s">
        <v>127</v>
      </c>
    </row>
    <row r="24" spans="1:1">
      <c r="A24" t="s">
        <v>112</v>
      </c>
    </row>
    <row r="25" spans="1:1">
      <c r="A25" t="s">
        <v>113</v>
      </c>
    </row>
    <row r="26" spans="1:1">
      <c r="A26" t="s">
        <v>123</v>
      </c>
    </row>
    <row r="27" spans="1:1">
      <c r="A27" t="s">
        <v>124</v>
      </c>
    </row>
    <row r="28" spans="1:1">
      <c r="A28" t="s">
        <v>125</v>
      </c>
    </row>
    <row r="29" spans="1:1">
      <c r="A29" t="s">
        <v>126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tabSelected="1" topLeftCell="F1" zoomScale="125" zoomScaleNormal="125" zoomScalePageLayoutView="125" workbookViewId="0">
      <selection activeCell="P14" sqref="P14"/>
    </sheetView>
  </sheetViews>
  <sheetFormatPr baseColWidth="10" defaultRowHeight="15" x14ac:dyDescent="0"/>
  <sheetData>
    <row r="1" spans="1:6" ht="30">
      <c r="A1" s="41" t="s">
        <v>136</v>
      </c>
    </row>
    <row r="3" spans="1:6">
      <c r="A3" s="1" t="s">
        <v>0</v>
      </c>
      <c r="B3" s="1" t="s">
        <v>1</v>
      </c>
      <c r="C3" s="2" t="s">
        <v>139</v>
      </c>
      <c r="D3" s="2" t="s">
        <v>140</v>
      </c>
      <c r="E3" s="3" t="s">
        <v>137</v>
      </c>
      <c r="F3" s="4" t="s">
        <v>138</v>
      </c>
    </row>
    <row r="4" spans="1:6">
      <c r="A4" t="s">
        <v>109</v>
      </c>
      <c r="B4" s="42" t="s">
        <v>135</v>
      </c>
      <c r="C4">
        <v>-0.41453000000000001</v>
      </c>
      <c r="D4">
        <v>0.8458</v>
      </c>
      <c r="E4" s="43">
        <v>1.9999999999999999E-6</v>
      </c>
      <c r="F4">
        <f>IF(E4&lt;0.05, C4, 0)</f>
        <v>-0.41453000000000001</v>
      </c>
    </row>
    <row r="5" spans="1:6">
      <c r="A5" t="s">
        <v>10</v>
      </c>
      <c r="B5" s="42" t="s">
        <v>135</v>
      </c>
      <c r="C5">
        <v>-8.4290000000000004E-2</v>
      </c>
      <c r="D5">
        <v>0.40410000000000001</v>
      </c>
      <c r="E5">
        <v>1.5399999999999999E-3</v>
      </c>
      <c r="F5">
        <f t="shared" ref="F5:F9" si="0">IF(E5&lt;0.05, C5, 0)</f>
        <v>-8.4290000000000004E-2</v>
      </c>
    </row>
    <row r="6" spans="1:6">
      <c r="A6" t="s">
        <v>11</v>
      </c>
      <c r="B6" s="42" t="s">
        <v>135</v>
      </c>
      <c r="C6">
        <v>-3.7915999999999998E-2</v>
      </c>
      <c r="D6">
        <v>0.1391</v>
      </c>
      <c r="E6" s="43">
        <v>8.0199999999999994E-6</v>
      </c>
      <c r="F6">
        <f t="shared" si="0"/>
        <v>-3.7915999999999998E-2</v>
      </c>
    </row>
    <row r="7" spans="1:6">
      <c r="A7" t="s">
        <v>12</v>
      </c>
      <c r="B7" s="42" t="s">
        <v>135</v>
      </c>
      <c r="C7">
        <v>-1.163E-2</v>
      </c>
      <c r="D7">
        <v>-6.1399999999999996E-3</v>
      </c>
      <c r="E7">
        <v>0.36599999999999999</v>
      </c>
      <c r="F7">
        <f t="shared" si="0"/>
        <v>0</v>
      </c>
    </row>
    <row r="8" spans="1:6">
      <c r="A8" t="s">
        <v>13</v>
      </c>
      <c r="B8" s="42" t="s">
        <v>135</v>
      </c>
      <c r="C8">
        <v>-3.712E-2</v>
      </c>
      <c r="D8">
        <v>0.33750000000000002</v>
      </c>
      <c r="E8">
        <v>1.72E-2</v>
      </c>
      <c r="F8">
        <f t="shared" si="0"/>
        <v>-3.712E-2</v>
      </c>
    </row>
    <row r="9" spans="1:6">
      <c r="A9" t="s">
        <v>14</v>
      </c>
      <c r="B9" s="42" t="s">
        <v>135</v>
      </c>
      <c r="C9">
        <v>-5.6640000000000003E-2</v>
      </c>
      <c r="D9">
        <v>0.29770000000000002</v>
      </c>
      <c r="E9">
        <v>9.1900000000000003E-3</v>
      </c>
      <c r="F9">
        <f t="shared" si="0"/>
        <v>-5.6640000000000003E-2</v>
      </c>
    </row>
  </sheetData>
  <conditionalFormatting sqref="E3:E9">
    <cfRule type="cellIs" dxfId="1" priority="2" operator="lessThanOrEqual">
      <formula>0.05</formula>
    </cfRule>
  </conditionalFormatting>
  <conditionalFormatting sqref="F3">
    <cfRule type="cellIs" dxfId="0" priority="1" operator="lessThanOrEqual">
      <formula>0.05</formula>
    </cfRule>
  </conditionalFormatting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FOSSILS</vt:lpstr>
      <vt:lpstr>Hominin-Carnivora</vt:lpstr>
      <vt:lpstr>Specimen Counts</vt:lpstr>
      <vt:lpstr>All Mammals Regressions</vt:lpstr>
      <vt:lpstr>CC vs 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Schilder</dc:creator>
  <cp:lastModifiedBy>Brian Schilder</cp:lastModifiedBy>
  <dcterms:created xsi:type="dcterms:W3CDTF">2015-03-14T00:37:14Z</dcterms:created>
  <dcterms:modified xsi:type="dcterms:W3CDTF">2015-03-21T21:06:01Z</dcterms:modified>
</cp:coreProperties>
</file>