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920" yWindow="0" windowWidth="25940" windowHeight="17460" tabRatio="888"/>
  </bookViews>
  <sheets>
    <sheet name="FOSSILS" sheetId="1" r:id="rId1"/>
    <sheet name="Hominin-Carnivora" sheetId="4" r:id="rId2"/>
    <sheet name="Specimen Counts" sheetId="2" r:id="rId3"/>
    <sheet name="All Mammals Regressions" sheetId="3" r:id="rId4"/>
    <sheet name="CC vs Time" sheetId="6" r:id="rId5"/>
  </sheets>
  <calcPr calcId="140000" calcMode="manual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4" l="1"/>
  <c r="N4" i="4"/>
  <c r="N5" i="4"/>
  <c r="N6" i="4"/>
  <c r="N7" i="4"/>
  <c r="N8" i="4"/>
  <c r="N9" i="4"/>
  <c r="N2" i="4"/>
  <c r="M3" i="4"/>
  <c r="M4" i="4"/>
  <c r="M5" i="4"/>
  <c r="M6" i="4"/>
  <c r="M7" i="4"/>
  <c r="M8" i="4"/>
  <c r="M9" i="4"/>
  <c r="M2" i="4"/>
  <c r="L2" i="4"/>
  <c r="L3" i="4"/>
  <c r="L4" i="4"/>
  <c r="L5" i="4"/>
  <c r="L6" i="4"/>
  <c r="L7" i="4"/>
  <c r="L8" i="4"/>
  <c r="L9" i="4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8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C30" i="1"/>
  <c r="C31" i="1"/>
  <c r="N3" i="1"/>
  <c r="N4" i="1"/>
  <c r="N5" i="1"/>
  <c r="N6" i="1"/>
  <c r="N7" i="1"/>
  <c r="N2" i="1"/>
  <c r="M3" i="1"/>
  <c r="M4" i="1"/>
  <c r="M5" i="1"/>
  <c r="M6" i="1"/>
  <c r="M7" i="1"/>
  <c r="M2" i="1"/>
  <c r="L3" i="1"/>
  <c r="L4" i="1"/>
  <c r="L5" i="1"/>
  <c r="L6" i="1"/>
  <c r="L7" i="1"/>
  <c r="L2" i="1"/>
  <c r="C28" i="1"/>
  <c r="C27" i="1"/>
  <c r="C12" i="4"/>
  <c r="C11" i="4"/>
  <c r="K2" i="4"/>
  <c r="J2" i="4"/>
  <c r="I2" i="4"/>
  <c r="K3" i="1"/>
  <c r="K2" i="1"/>
  <c r="J2" i="1"/>
  <c r="I2" i="1"/>
  <c r="I3" i="4"/>
  <c r="J3" i="4"/>
  <c r="K3" i="4"/>
  <c r="I4" i="4"/>
  <c r="J4" i="4"/>
  <c r="K4" i="4"/>
  <c r="I5" i="4"/>
  <c r="J5" i="4"/>
  <c r="K5" i="4"/>
  <c r="I6" i="4"/>
  <c r="J6" i="4"/>
  <c r="K6" i="4"/>
  <c r="I7" i="4"/>
  <c r="J7" i="4"/>
  <c r="K7" i="4"/>
  <c r="I8" i="4"/>
  <c r="J8" i="4"/>
  <c r="K8" i="4"/>
  <c r="I9" i="4"/>
  <c r="J9" i="4"/>
  <c r="K9" i="4"/>
  <c r="I3" i="1"/>
  <c r="J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F5" i="6"/>
  <c r="F6" i="6"/>
  <c r="F7" i="6"/>
  <c r="F8" i="6"/>
  <c r="F9" i="6"/>
  <c r="F4" i="6"/>
  <c r="B14" i="2"/>
  <c r="I36" i="1"/>
  <c r="L36" i="1"/>
  <c r="I37" i="1"/>
  <c r="L37" i="1"/>
  <c r="J37" i="1"/>
  <c r="M37" i="1"/>
  <c r="K37" i="1"/>
  <c r="N37" i="1"/>
  <c r="I38" i="1"/>
  <c r="L38" i="1"/>
  <c r="J38" i="1"/>
  <c r="M38" i="1"/>
  <c r="K38" i="1"/>
  <c r="N38" i="1"/>
  <c r="I39" i="1"/>
  <c r="L39" i="1"/>
  <c r="J39" i="1"/>
  <c r="M39" i="1"/>
  <c r="K39" i="1"/>
  <c r="N39" i="1"/>
  <c r="I40" i="1"/>
  <c r="L40" i="1"/>
  <c r="J40" i="1"/>
  <c r="M40" i="1"/>
  <c r="K40" i="1"/>
  <c r="N40" i="1"/>
  <c r="I41" i="1"/>
  <c r="L41" i="1"/>
  <c r="J41" i="1"/>
  <c r="M41" i="1"/>
  <c r="K41" i="1"/>
  <c r="N41" i="1"/>
  <c r="I42" i="1"/>
  <c r="L42" i="1"/>
  <c r="J42" i="1"/>
  <c r="M42" i="1"/>
  <c r="K42" i="1"/>
  <c r="N42" i="1"/>
  <c r="I43" i="1"/>
  <c r="L43" i="1"/>
  <c r="J43" i="1"/>
  <c r="M43" i="1"/>
  <c r="K43" i="1"/>
  <c r="N43" i="1"/>
  <c r="I44" i="1"/>
  <c r="L44" i="1"/>
  <c r="J44" i="1"/>
  <c r="M44" i="1"/>
  <c r="K44" i="1"/>
  <c r="N44" i="1"/>
  <c r="I45" i="1"/>
  <c r="L45" i="1"/>
  <c r="J45" i="1"/>
  <c r="M45" i="1"/>
  <c r="K45" i="1"/>
  <c r="N45" i="1"/>
  <c r="I46" i="1"/>
  <c r="L46" i="1"/>
  <c r="J46" i="1"/>
  <c r="M46" i="1"/>
  <c r="K46" i="1"/>
  <c r="N46" i="1"/>
  <c r="I47" i="1"/>
  <c r="L47" i="1"/>
  <c r="J47" i="1"/>
  <c r="M47" i="1"/>
  <c r="K47" i="1"/>
  <c r="N47" i="1"/>
  <c r="I48" i="1"/>
  <c r="L48" i="1"/>
  <c r="J48" i="1"/>
  <c r="M48" i="1"/>
  <c r="K48" i="1"/>
  <c r="N48" i="1"/>
  <c r="I49" i="1"/>
  <c r="L49" i="1"/>
  <c r="J49" i="1"/>
  <c r="M49" i="1"/>
  <c r="K49" i="1"/>
  <c r="N49" i="1"/>
  <c r="I50" i="1"/>
  <c r="L50" i="1"/>
  <c r="J50" i="1"/>
  <c r="M50" i="1"/>
  <c r="K50" i="1"/>
  <c r="N50" i="1"/>
  <c r="I51" i="1"/>
  <c r="L51" i="1"/>
  <c r="J51" i="1"/>
  <c r="M51" i="1"/>
  <c r="K51" i="1"/>
  <c r="N51" i="1"/>
  <c r="I52" i="1"/>
  <c r="L52" i="1"/>
  <c r="J52" i="1"/>
  <c r="M52" i="1"/>
  <c r="K52" i="1"/>
  <c r="N52" i="1"/>
  <c r="I53" i="1"/>
  <c r="L53" i="1"/>
  <c r="J53" i="1"/>
  <c r="M53" i="1"/>
  <c r="K53" i="1"/>
  <c r="N53" i="1"/>
  <c r="I54" i="1"/>
  <c r="L54" i="1"/>
  <c r="J54" i="1"/>
  <c r="M54" i="1"/>
  <c r="K54" i="1"/>
  <c r="N54" i="1"/>
  <c r="I55" i="1"/>
  <c r="L55" i="1"/>
  <c r="J55" i="1"/>
  <c r="M55" i="1"/>
  <c r="K55" i="1"/>
  <c r="N55" i="1"/>
  <c r="I56" i="1"/>
  <c r="L56" i="1"/>
  <c r="J56" i="1"/>
  <c r="M56" i="1"/>
  <c r="K56" i="1"/>
  <c r="N56" i="1"/>
  <c r="I57" i="1"/>
  <c r="L57" i="1"/>
  <c r="J57" i="1"/>
  <c r="M57" i="1"/>
  <c r="K57" i="1"/>
  <c r="N57" i="1"/>
  <c r="I58" i="1"/>
  <c r="L58" i="1"/>
  <c r="J58" i="1"/>
  <c r="M58" i="1"/>
  <c r="K58" i="1"/>
  <c r="N58" i="1"/>
  <c r="I59" i="1"/>
  <c r="L59" i="1"/>
  <c r="J59" i="1"/>
  <c r="M59" i="1"/>
  <c r="K59" i="1"/>
  <c r="N59" i="1"/>
  <c r="I60" i="1"/>
  <c r="L60" i="1"/>
  <c r="J60" i="1"/>
  <c r="M60" i="1"/>
  <c r="K60" i="1"/>
  <c r="N60" i="1"/>
  <c r="I61" i="1"/>
  <c r="L61" i="1"/>
  <c r="J61" i="1"/>
  <c r="M61" i="1"/>
  <c r="K61" i="1"/>
  <c r="N61" i="1"/>
  <c r="I62" i="1"/>
  <c r="L62" i="1"/>
  <c r="J62" i="1"/>
  <c r="M62" i="1"/>
  <c r="K62" i="1"/>
  <c r="N62" i="1"/>
  <c r="I63" i="1"/>
  <c r="L63" i="1"/>
  <c r="J63" i="1"/>
  <c r="M63" i="1"/>
  <c r="K63" i="1"/>
  <c r="N63" i="1"/>
  <c r="I64" i="1"/>
  <c r="L64" i="1"/>
  <c r="J64" i="1"/>
  <c r="M64" i="1"/>
  <c r="K64" i="1"/>
  <c r="N64" i="1"/>
  <c r="I65" i="1"/>
  <c r="L65" i="1"/>
  <c r="J65" i="1"/>
  <c r="M65" i="1"/>
  <c r="K65" i="1"/>
  <c r="N65" i="1"/>
  <c r="I66" i="1"/>
  <c r="L66" i="1"/>
  <c r="J66" i="1"/>
  <c r="M66" i="1"/>
  <c r="K66" i="1"/>
  <c r="N66" i="1"/>
  <c r="I67" i="1"/>
  <c r="L67" i="1"/>
  <c r="J67" i="1"/>
  <c r="M67" i="1"/>
  <c r="K67" i="1"/>
  <c r="N67" i="1"/>
  <c r="I68" i="1"/>
  <c r="L68" i="1"/>
  <c r="J68" i="1"/>
  <c r="M68" i="1"/>
  <c r="K68" i="1"/>
  <c r="N68" i="1"/>
  <c r="I69" i="1"/>
  <c r="L69" i="1"/>
  <c r="J69" i="1"/>
  <c r="M69" i="1"/>
  <c r="K69" i="1"/>
  <c r="N69" i="1"/>
  <c r="I70" i="1"/>
  <c r="L70" i="1"/>
  <c r="J70" i="1"/>
  <c r="M70" i="1"/>
  <c r="K70" i="1"/>
  <c r="N70" i="1"/>
  <c r="I71" i="1"/>
  <c r="L71" i="1"/>
  <c r="J71" i="1"/>
  <c r="M71" i="1"/>
  <c r="K71" i="1"/>
  <c r="N71" i="1"/>
  <c r="I72" i="1"/>
  <c r="L72" i="1"/>
  <c r="J72" i="1"/>
  <c r="M72" i="1"/>
  <c r="K72" i="1"/>
  <c r="N72" i="1"/>
  <c r="I73" i="1"/>
  <c r="L73" i="1"/>
  <c r="J73" i="1"/>
  <c r="M73" i="1"/>
  <c r="K73" i="1"/>
  <c r="N73" i="1"/>
  <c r="I74" i="1"/>
  <c r="L74" i="1"/>
  <c r="J74" i="1"/>
  <c r="M74" i="1"/>
  <c r="K74" i="1"/>
  <c r="N74" i="1"/>
  <c r="I75" i="1"/>
  <c r="L75" i="1"/>
  <c r="J75" i="1"/>
  <c r="M75" i="1"/>
  <c r="K75" i="1"/>
  <c r="N75" i="1"/>
  <c r="J36" i="1"/>
  <c r="M36" i="1"/>
  <c r="K36" i="1"/>
  <c r="N36" i="1"/>
  <c r="F17" i="2"/>
  <c r="H17" i="2"/>
  <c r="F24" i="2"/>
  <c r="G24" i="2"/>
  <c r="H24" i="2"/>
  <c r="F23" i="2"/>
  <c r="H23" i="2"/>
  <c r="F10" i="2"/>
  <c r="H10" i="2"/>
  <c r="F9" i="2"/>
  <c r="F8" i="2"/>
  <c r="H8" i="2"/>
  <c r="F7" i="2"/>
  <c r="H7" i="2"/>
  <c r="H6" i="2"/>
  <c r="H9" i="2"/>
  <c r="F25" i="2"/>
  <c r="H25" i="2"/>
  <c r="F18" i="2"/>
  <c r="H18" i="2"/>
  <c r="F26" i="2"/>
  <c r="H26" i="2"/>
  <c r="F19" i="2"/>
  <c r="H19" i="2"/>
  <c r="F20" i="2"/>
  <c r="H20" i="2"/>
  <c r="F21" i="2"/>
  <c r="H21" i="2"/>
  <c r="F22" i="2"/>
  <c r="H22" i="2"/>
  <c r="F16" i="2"/>
  <c r="H16" i="2"/>
</calcChain>
</file>

<file path=xl/comments1.xml><?xml version="1.0" encoding="utf-8"?>
<comments xmlns="http://schemas.openxmlformats.org/spreadsheetml/2006/main">
  <authors>
    <author>Brian Schilder</author>
  </authors>
  <commentList>
    <comment ref="C1" authorId="0">
      <text>
        <r>
          <rPr>
            <b/>
            <sz val="9"/>
            <color indexed="81"/>
            <rFont val="Calibri"/>
            <family val="2"/>
          </rPr>
          <t xml:space="preserve">estimate from multiple regression of this variable
</t>
        </r>
      </text>
    </comment>
    <comment ref="F1" authorId="0">
      <text>
        <r>
          <rPr>
            <b/>
            <sz val="9"/>
            <color indexed="81"/>
            <rFont val="Calibri"/>
            <family val="2"/>
          </rPr>
          <t>P-value from multiple regression for this value</t>
        </r>
      </text>
    </comment>
    <comment ref="I1" authorId="0">
      <text>
        <r>
          <rPr>
            <b/>
            <sz val="9"/>
            <color indexed="81"/>
            <rFont val="Calibri"/>
            <family val="2"/>
          </rPr>
          <t>Estimates only for instances where p&lt;0.05</t>
        </r>
      </text>
    </comment>
    <comment ref="C35" authorId="0">
      <text>
        <r>
          <rPr>
            <b/>
            <sz val="9"/>
            <color indexed="81"/>
            <rFont val="Calibri"/>
            <family val="2"/>
          </rPr>
          <t xml:space="preserve">estimate from multiple regression of this variable
</t>
        </r>
      </text>
    </comment>
    <comment ref="F35" authorId="0">
      <text>
        <r>
          <rPr>
            <b/>
            <sz val="9"/>
            <color indexed="81"/>
            <rFont val="Calibri"/>
            <family val="2"/>
          </rPr>
          <t>P-value from multiple regression for this value</t>
        </r>
      </text>
    </comment>
    <comment ref="I35" authorId="0">
      <text>
        <r>
          <rPr>
            <b/>
            <sz val="9"/>
            <color indexed="81"/>
            <rFont val="Calibri"/>
            <family val="2"/>
          </rPr>
          <t>Estimates only for instances where p&lt;0.05</t>
        </r>
      </text>
    </comment>
    <comment ref="L35" authorId="0">
      <text>
        <r>
          <rPr>
            <b/>
            <sz val="9"/>
            <color indexed="81"/>
            <rFont val="Calibri"/>
            <family val="2"/>
          </rPr>
          <t>Estimates only for instances where p&lt;0.05</t>
        </r>
      </text>
    </comment>
  </commentList>
</comments>
</file>

<file path=xl/comments2.xml><?xml version="1.0" encoding="utf-8"?>
<comments xmlns="http://schemas.openxmlformats.org/spreadsheetml/2006/main">
  <authors>
    <author>Brian Schilder</author>
  </authors>
  <commentList>
    <comment ref="C1" authorId="0">
      <text>
        <r>
          <rPr>
            <b/>
            <sz val="9"/>
            <color indexed="81"/>
            <rFont val="Calibri"/>
            <family val="2"/>
          </rPr>
          <t xml:space="preserve">estimate from multiple regression of this variable
</t>
        </r>
      </text>
    </comment>
    <comment ref="F1" authorId="0">
      <text>
        <r>
          <rPr>
            <b/>
            <sz val="9"/>
            <color indexed="81"/>
            <rFont val="Calibri"/>
            <family val="2"/>
          </rPr>
          <t>P-value from multiple regression for this value</t>
        </r>
      </text>
    </comment>
    <comment ref="I1" authorId="0">
      <text>
        <r>
          <rPr>
            <b/>
            <sz val="9"/>
            <color indexed="81"/>
            <rFont val="Calibri"/>
            <family val="2"/>
          </rPr>
          <t>Estimates only for instances where p&lt;0.05</t>
        </r>
      </text>
    </comment>
  </commentList>
</comments>
</file>

<file path=xl/comments3.xml><?xml version="1.0" encoding="utf-8"?>
<comments xmlns="http://schemas.openxmlformats.org/spreadsheetml/2006/main">
  <authors>
    <author>Brian Schilder</author>
  </authors>
  <commentList>
    <comment ref="F3" authorId="0">
      <text>
        <r>
          <rPr>
            <b/>
            <sz val="9"/>
            <color indexed="81"/>
            <rFont val="Calibri"/>
            <family val="2"/>
          </rPr>
          <t>Estimates only for instances where p&lt;0.05</t>
        </r>
      </text>
    </comment>
  </commentList>
</comments>
</file>

<file path=xl/sharedStrings.xml><?xml version="1.0" encoding="utf-8"?>
<sst xmlns="http://schemas.openxmlformats.org/spreadsheetml/2006/main" count="365" uniqueCount="166">
  <si>
    <t>Order</t>
  </si>
  <si>
    <t>Interval</t>
  </si>
  <si>
    <t>5Mya</t>
  </si>
  <si>
    <t>HomininPrimates</t>
  </si>
  <si>
    <t>oxy_M_est</t>
  </si>
  <si>
    <t>oxy_SD_est</t>
  </si>
  <si>
    <t>oxy_slope_est</t>
  </si>
  <si>
    <t>oxy_M_P</t>
  </si>
  <si>
    <t>oxy_SD_P</t>
  </si>
  <si>
    <t>oxy_slope_P</t>
  </si>
  <si>
    <t>Artiodactyla</t>
  </si>
  <si>
    <t>Carnivora</t>
  </si>
  <si>
    <t>Cetacea</t>
  </si>
  <si>
    <t>Perissodactyla</t>
  </si>
  <si>
    <t>Primates</t>
  </si>
  <si>
    <t>1Mya</t>
  </si>
  <si>
    <t>400k</t>
  </si>
  <si>
    <t>200k</t>
  </si>
  <si>
    <t>oxy_M_estSIG</t>
  </si>
  <si>
    <t>oxy_SD_estSIG</t>
  </si>
  <si>
    <t>oxy_slope_estSIG</t>
  </si>
  <si>
    <t>Suborder</t>
  </si>
  <si>
    <t>Ruminanta</t>
  </si>
  <si>
    <t>Tylopoda</t>
  </si>
  <si>
    <t>Feliformes</t>
  </si>
  <si>
    <t>Caniformes</t>
  </si>
  <si>
    <t>Odontoceti</t>
  </si>
  <si>
    <t>FOSSILS</t>
  </si>
  <si>
    <t>1  HomininAnthropoidea   14</t>
  </si>
  <si>
    <t>2         Anthropoidea   20</t>
  </si>
  <si>
    <t>3         Afrosoricida    0</t>
  </si>
  <si>
    <t>4          Archaeoceti    6</t>
  </si>
  <si>
    <t>5            Arctoidea   44</t>
  </si>
  <si>
    <t>6         Ceratomorpha    7</t>
  </si>
  <si>
    <t>7             Cynoidea   43</t>
  </si>
  <si>
    <t>8       Erinaceomorpha    0</t>
  </si>
  <si>
    <t>9           Feliformes   42</t>
  </si>
  <si>
    <t>10         Hippomorpha    7</t>
  </si>
  <si>
    <t>11       Macroscelidea    0</t>
  </si>
  <si>
    <t>12          Odontoceti   20</t>
  </si>
  <si>
    <t>13    Plesiadapiformes    4</t>
  </si>
  <si>
    <t>14          Prosimians    9</t>
  </si>
  <si>
    <t>15           Ruminanta    8</t>
  </si>
  <si>
    <t>16          Scandentia    0</t>
  </si>
  <si>
    <t>17        Soricomorpha    1</t>
  </si>
  <si>
    <t>18           Suiformes    1</t>
  </si>
  <si>
    <t>19            Tylopoda   11</t>
  </si>
  <si>
    <t>By Order</t>
  </si>
  <si>
    <t>By Suborder</t>
  </si>
  <si>
    <t>EXTANT</t>
  </si>
  <si>
    <t>Hippomorpha</t>
  </si>
  <si>
    <t>Ceratomorpha</t>
  </si>
  <si>
    <t>Anthropoidea</t>
  </si>
  <si>
    <t>Prosimians</t>
  </si>
  <si>
    <t xml:space="preserve">Artiodactyla  </t>
  </si>
  <si>
    <t xml:space="preserve">Carnivora </t>
  </si>
  <si>
    <t xml:space="preserve">Cetacea  </t>
  </si>
  <si>
    <t xml:space="preserve">Perissodactyla </t>
  </si>
  <si>
    <t xml:space="preserve">Primates  </t>
  </si>
  <si>
    <t>Total Nodes</t>
  </si>
  <si>
    <t>Extant Tips</t>
  </si>
  <si>
    <t>First Node</t>
  </si>
  <si>
    <t>Last Node</t>
  </si>
  <si>
    <t>Arctoidea</t>
  </si>
  <si>
    <t xml:space="preserve">Ceratomorpha </t>
  </si>
  <si>
    <t xml:space="preserve">Cynoidea </t>
  </si>
  <si>
    <t xml:space="preserve"> Hippomorpha</t>
  </si>
  <si>
    <t xml:space="preserve"> Ruminanta</t>
  </si>
  <si>
    <t>Anthropoidea-Prosimian</t>
  </si>
  <si>
    <t>Splits</t>
  </si>
  <si>
    <t>402-406</t>
  </si>
  <si>
    <t>364-377</t>
  </si>
  <si>
    <t># Ancestral Nodes</t>
  </si>
  <si>
    <t>1   Artiodactyla   45</t>
  </si>
  <si>
    <t>2      Carnivora  290</t>
  </si>
  <si>
    <t>3        Cetacea   58</t>
  </si>
  <si>
    <t>4    Insectivore   30</t>
  </si>
  <si>
    <t>5 Perissodactyla   24</t>
  </si>
  <si>
    <t>6       Primates   61</t>
  </si>
  <si>
    <t>Table Counts</t>
  </si>
  <si>
    <t>1      Afrosoricida   10</t>
  </si>
  <si>
    <t>2      Anthropoidea   31</t>
  </si>
  <si>
    <t>3       Archaeoceti    6</t>
  </si>
  <si>
    <t>5      Ceratomorpha   12</t>
  </si>
  <si>
    <t>7    Erinaceomorpha    4</t>
  </si>
  <si>
    <t>8        Feliformes  109</t>
  </si>
  <si>
    <t>9       Hippomorpha   12</t>
  </si>
  <si>
    <t>10    Macroscelidea    2</t>
  </si>
  <si>
    <t>11       Odontoceti   52</t>
  </si>
  <si>
    <t>12 Plesiadapiformes    4</t>
  </si>
  <si>
    <t>13       Prosimians   26</t>
  </si>
  <si>
    <t>14        Ruminanta   24</t>
  </si>
  <si>
    <t>15       Scandentia    1</t>
  </si>
  <si>
    <t>16     Soricomorpha   13</t>
  </si>
  <si>
    <t>17        Suiformes    7</t>
  </si>
  <si>
    <t>18         Tylopoda   14</t>
  </si>
  <si>
    <t>4         Arctoidea  108</t>
  </si>
  <si>
    <t>6          Cynoidea   73</t>
  </si>
  <si>
    <t>Caniformes-Feliformes</t>
  </si>
  <si>
    <t>Split Node</t>
  </si>
  <si>
    <t>?</t>
  </si>
  <si>
    <t>oxy_SD_ NORM</t>
  </si>
  <si>
    <t>oxy_M_NORM</t>
  </si>
  <si>
    <t>oxy_slope_NORM</t>
  </si>
  <si>
    <t xml:space="preserve"> HomininPrimates </t>
  </si>
  <si>
    <t xml:space="preserve"> Artiodactyla</t>
  </si>
  <si>
    <t xml:space="preserve">Insectivore    </t>
  </si>
  <si>
    <t xml:space="preserve"> Perissodactyla</t>
  </si>
  <si>
    <t># Species</t>
  </si>
  <si>
    <t>Hominins</t>
  </si>
  <si>
    <t>Multiple Regressions Using All Orders Lumped Together</t>
  </si>
  <si>
    <t>1MY</t>
  </si>
  <si>
    <t>Coefficients:</t>
  </si>
  <si>
    <t>400K</t>
  </si>
  <si>
    <t>200K</t>
  </si>
  <si>
    <t xml:space="preserve">            Estimate Std. Error t value Pr(&gt;|t|)    </t>
  </si>
  <si>
    <t>(Intercept) 5.485179   0.182848  29.999  &lt; 2e-16 ***</t>
  </si>
  <si>
    <t>fossils$MYA 0.044691   0.006499   6.877 6.25e-11 ***</t>
  </si>
  <si>
    <t>OLS: CC regressed against Time</t>
  </si>
  <si>
    <t>100k</t>
  </si>
  <si>
    <t>TOTAL</t>
  </si>
  <si>
    <t>All time</t>
  </si>
  <si>
    <t>CC vs. Time: By Order (OLS Results)</t>
  </si>
  <si>
    <t>P</t>
  </si>
  <si>
    <t>estSIG</t>
  </si>
  <si>
    <t>estimate</t>
  </si>
  <si>
    <t>adj-R2</t>
  </si>
  <si>
    <t xml:space="preserve">                     Estimate Std. Error t value Pr(&gt;|t|)    </t>
  </si>
  <si>
    <t>(Intercept)            2.7927     0.3991   6.998 3.16e-11 ***</t>
  </si>
  <si>
    <t>fossils$X1Mya_M_oxy    0.7688     0.1230   6.251 2.11e-09 ***</t>
  </si>
  <si>
    <t xml:space="preserve">fossils$slope1MY       0.5013     0.2990   1.677   0.0951 .  </t>
  </si>
  <si>
    <t xml:space="preserve">fossils$X1Mya_SD_oxy   0.5107     1.3368   0.382   0.7028    </t>
  </si>
  <si>
    <t>---</t>
  </si>
  <si>
    <t>Signif. codes:  0 ‘***’ 0.001 ‘**’ 0.01 ‘*’ 0.05 ‘.’ 0.1 ‘ ’ 1</t>
  </si>
  <si>
    <t>Residual standard error: 1.418 on 218 degrees of freedom</t>
  </si>
  <si>
    <t>Multiple R-squared:  0.1564,</t>
  </si>
  <si>
    <t xml:space="preserve">Adjusted R-squared:  0.1448 </t>
  </si>
  <si>
    <t>F-statistic: 13.47 on 3 and 218 DF,  p-value: 4.26e-08</t>
  </si>
  <si>
    <t>(Intercept)           3.04440    0.40285   7.557 1.13e-12 ***</t>
  </si>
  <si>
    <t>fossils$X400k_M_oxy   0.67591    0.12185   5.547 8.37e-08 ***</t>
  </si>
  <si>
    <t xml:space="preserve">fossils$slope400K     0.04012    0.13331   0.301    0.764    </t>
  </si>
  <si>
    <t xml:space="preserve">fossils$X400k_SD_oxy -0.06058    1.54496  -0.039    0.969    </t>
  </si>
  <si>
    <t>Residual standard error: 1.44 on 218 degrees of freedom</t>
  </si>
  <si>
    <t>Multiple R-squared:  0.1308,</t>
  </si>
  <si>
    <t xml:space="preserve">Adjusted R-squared:  0.1189 </t>
  </si>
  <si>
    <t>F-statistic: 10.94 on 3 and 218 DF,  p-value: 1.016e-06</t>
  </si>
  <si>
    <t>(Intercept)           2.96651    0.33163   8.945  &lt; 2e-16 ***</t>
  </si>
  <si>
    <t>fossils$X200k_M_oxy   0.54842    0.12813   4.280  2.8e-05 ***</t>
  </si>
  <si>
    <t xml:space="preserve">fossils$slope200K    -0.04316    0.07799  -0.553    0.581    </t>
  </si>
  <si>
    <t xml:space="preserve">fossils$X200k_SD_oxy  1.41210    1.43430   0.985    0.326    </t>
  </si>
  <si>
    <t>Residual standard error: 1.439 on 217 degrees of freedom</t>
  </si>
  <si>
    <t xml:space="preserve">  (1 observation deleted due to missingness)</t>
  </si>
  <si>
    <t>Multiple R-squared:  0.1217,</t>
  </si>
  <si>
    <t xml:space="preserve">Adjusted R-squared:  0.1096 </t>
  </si>
  <si>
    <t>F-statistic: 10.02 on 3 and 217 DF,  p-value: 3.26e-06</t>
  </si>
  <si>
    <t>CC regressed against Mean, Slope, and SD</t>
  </si>
  <si>
    <t>oxy_Slope_est</t>
  </si>
  <si>
    <t>oxy_Slope_P</t>
  </si>
  <si>
    <t>Scaled_M</t>
  </si>
  <si>
    <t>Scaled_SD</t>
  </si>
  <si>
    <t>Scaled_Slope</t>
  </si>
  <si>
    <t>MEAN</t>
  </si>
  <si>
    <t>STDEV</t>
  </si>
  <si>
    <t>STDV</t>
  </si>
  <si>
    <t>ALL-MEAN</t>
  </si>
  <si>
    <t>ALL-STDV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</si>
</sst>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9"/>
      <color indexed="81"/>
      <name val="Calibri"/>
      <family val="2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22"/>
      <color theme="1"/>
      <name val="Calibri"/>
      <scheme val="minor"/>
    </font>
    <font>
      <sz val="18"/>
      <color theme="1"/>
      <name val="Calibri"/>
      <scheme val="minor"/>
    </font>
    <font>
      <b/>
      <sz val="16"/>
      <color theme="1"/>
      <name val="Calibri"/>
      <scheme val="minor"/>
    </font>
    <font>
      <b/>
      <sz val="30"/>
      <color rgb="FF366092"/>
      <name val="Calibri"/>
    </font>
    <font>
      <sz val="30"/>
      <color rgb="FF366092"/>
      <name val="Calibri"/>
    </font>
    <font>
      <b/>
      <sz val="30"/>
      <name val="Calibri"/>
    </font>
    <font>
      <i/>
      <sz val="30"/>
      <name val="Calibri"/>
    </font>
    <font>
      <b/>
      <sz val="24"/>
      <color theme="1"/>
      <name val="Calibri"/>
      <scheme val="minor"/>
    </font>
    <font>
      <b/>
      <i/>
      <sz val="12"/>
      <color theme="1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CE6F1"/>
        <bgColor rgb="FF000000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rgb="FF4F81BD"/>
      </top>
      <bottom style="thin">
        <color rgb="FF4F81BD"/>
      </bottom>
      <diagonal/>
    </border>
    <border>
      <left/>
      <right style="thin">
        <color rgb="FF000000"/>
      </right>
      <top style="thin">
        <color rgb="FF4F81BD"/>
      </top>
      <bottom style="thin">
        <color rgb="FF4F81BD"/>
      </bottom>
      <diagonal/>
    </border>
    <border>
      <left/>
      <right/>
      <top style="thin">
        <color rgb="FF4F81BD"/>
      </top>
      <bottom/>
      <diagonal/>
    </border>
    <border>
      <left/>
      <right style="thin">
        <color rgb="FF000000"/>
      </right>
      <top style="thin">
        <color rgb="FF4F81BD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4F81BD"/>
      </bottom>
      <diagonal/>
    </border>
    <border>
      <left/>
      <right style="thin">
        <color rgb="FF000000"/>
      </right>
      <top/>
      <bottom style="thin">
        <color rgb="FF4F81BD"/>
      </bottom>
      <diagonal/>
    </border>
    <border>
      <left/>
      <right/>
      <top/>
      <bottom style="medium">
        <color auto="1"/>
      </bottom>
      <diagonal/>
    </border>
  </borders>
  <cellStyleXfs count="20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Alignment="1">
      <alignment horizontal="right"/>
    </xf>
    <xf numFmtId="0" fontId="0" fillId="6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10" borderId="0" xfId="0" applyFill="1"/>
    <xf numFmtId="0" fontId="0" fillId="0" borderId="0" xfId="0" applyFont="1"/>
    <xf numFmtId="0" fontId="6" fillId="0" borderId="0" xfId="0" applyFont="1"/>
    <xf numFmtId="0" fontId="7" fillId="0" borderId="0" xfId="0" applyFont="1" applyAlignment="1">
      <alignment horizontal="right"/>
    </xf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Fill="1" applyAlignment="1">
      <alignment horizontal="right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0" fontId="0" fillId="11" borderId="0" xfId="0" applyFill="1"/>
    <xf numFmtId="0" fontId="6" fillId="0" borderId="0" xfId="0" applyFont="1" applyAlignment="1">
      <alignment wrapText="1"/>
    </xf>
    <xf numFmtId="0" fontId="7" fillId="0" borderId="0" xfId="0" applyFont="1" applyAlignment="1">
      <alignment horizontal="left"/>
    </xf>
    <xf numFmtId="0" fontId="7" fillId="0" borderId="0" xfId="0" applyFont="1"/>
    <xf numFmtId="0" fontId="0" fillId="10" borderId="0" xfId="0" applyFill="1" applyBorder="1" applyAlignment="1">
      <alignment horizontal="right"/>
    </xf>
    <xf numFmtId="0" fontId="1" fillId="12" borderId="0" xfId="0" applyFont="1" applyFill="1"/>
    <xf numFmtId="0" fontId="0" fillId="0" borderId="0" xfId="0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5" fillId="13" borderId="0" xfId="0" applyFont="1" applyFill="1"/>
    <xf numFmtId="0" fontId="11" fillId="0" borderId="3" xfId="0" applyFont="1" applyBorder="1" applyAlignment="1">
      <alignment horizontal="center" wrapText="1"/>
    </xf>
    <xf numFmtId="0" fontId="12" fillId="0" borderId="5" xfId="0" applyFont="1" applyBorder="1" applyAlignment="1">
      <alignment horizontal="center" wrapText="1"/>
    </xf>
    <xf numFmtId="0" fontId="12" fillId="0" borderId="6" xfId="0" applyFont="1" applyBorder="1" applyAlignment="1">
      <alignment horizontal="center" wrapText="1"/>
    </xf>
    <xf numFmtId="0" fontId="11" fillId="0" borderId="8" xfId="0" applyFont="1" applyBorder="1" applyAlignment="1">
      <alignment horizontal="center" wrapText="1"/>
    </xf>
    <xf numFmtId="0" fontId="13" fillId="0" borderId="2" xfId="0" applyFont="1" applyBorder="1" applyAlignment="1">
      <alignment horizontal="center" wrapText="1"/>
    </xf>
    <xf numFmtId="0" fontId="14" fillId="0" borderId="4" xfId="0" applyFont="1" applyBorder="1" applyAlignment="1">
      <alignment horizontal="left" wrapText="1"/>
    </xf>
    <xf numFmtId="0" fontId="14" fillId="0" borderId="0" xfId="0" applyFont="1" applyAlignment="1">
      <alignment horizontal="left" wrapText="1"/>
    </xf>
    <xf numFmtId="0" fontId="13" fillId="0" borderId="7" xfId="0" applyFont="1" applyBorder="1" applyAlignment="1">
      <alignment horizontal="left" wrapText="1"/>
    </xf>
    <xf numFmtId="0" fontId="15" fillId="0" borderId="0" xfId="0" applyFont="1"/>
    <xf numFmtId="0" fontId="0" fillId="14" borderId="0" xfId="0" applyFill="1"/>
    <xf numFmtId="11" fontId="0" fillId="0" borderId="0" xfId="0" applyNumberFormat="1"/>
    <xf numFmtId="0" fontId="0" fillId="0" borderId="0" xfId="0" applyFill="1"/>
    <xf numFmtId="0" fontId="6" fillId="15" borderId="0" xfId="0" applyFont="1" applyFill="1"/>
    <xf numFmtId="0" fontId="1" fillId="0" borderId="0" xfId="0" applyFont="1" applyFill="1"/>
    <xf numFmtId="0" fontId="16" fillId="0" borderId="0" xfId="0" applyFont="1"/>
    <xf numFmtId="0" fontId="0" fillId="6" borderId="9" xfId="0" applyFill="1" applyBorder="1"/>
    <xf numFmtId="0" fontId="0" fillId="0" borderId="9" xfId="0" applyBorder="1"/>
  </cellXfs>
  <cellStyles count="2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right" vertical="bottom" textRotation="0" wrapText="0" indent="0" justifyLastLine="0" shrinkToFit="0" readingOrder="0"/>
    </dxf>
    <dxf>
      <border outline="0">
        <right style="thin">
          <color auto="1"/>
        </right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5MY Intervals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FOSSILS!$A$2:$A$7</c:f>
              <c:strCache>
                <c:ptCount val="6"/>
                <c:pt idx="0">
                  <c:v>Hominins</c:v>
                </c:pt>
                <c:pt idx="1">
                  <c:v>Artiodactyla</c:v>
                </c:pt>
                <c:pt idx="2">
                  <c:v>Carnivora</c:v>
                </c:pt>
                <c:pt idx="3">
                  <c:v>Cetacea</c:v>
                </c:pt>
                <c:pt idx="4">
                  <c:v>Perissodactyla</c:v>
                </c:pt>
                <c:pt idx="5">
                  <c:v>Primates</c:v>
                </c:pt>
              </c:strCache>
            </c:strRef>
          </c:cat>
          <c:val>
            <c:numRef>
              <c:f>FOSSILS!$L$2:$L$7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-0.0948875076929816</c:v>
                </c:pt>
                <c:pt idx="3">
                  <c:v>0.0</c:v>
                </c:pt>
                <c:pt idx="4">
                  <c:v>0.0</c:v>
                </c:pt>
                <c:pt idx="5">
                  <c:v>0.111414920102044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FOSSILS!$A$2:$A$7</c:f>
              <c:strCache>
                <c:ptCount val="6"/>
                <c:pt idx="0">
                  <c:v>Hominins</c:v>
                </c:pt>
                <c:pt idx="1">
                  <c:v>Artiodactyla</c:v>
                </c:pt>
                <c:pt idx="2">
                  <c:v>Carnivora</c:v>
                </c:pt>
                <c:pt idx="3">
                  <c:v>Cetacea</c:v>
                </c:pt>
                <c:pt idx="4">
                  <c:v>Perissodactyla</c:v>
                </c:pt>
                <c:pt idx="5">
                  <c:v>Primates</c:v>
                </c:pt>
              </c:strCache>
            </c:strRef>
          </c:cat>
          <c:val>
            <c:numRef>
              <c:f>FOSSILS!$M$2:$M$7</c:f>
              <c:numCache>
                <c:formatCode>General</c:formatCode>
                <c:ptCount val="6"/>
                <c:pt idx="0">
                  <c:v>0.0</c:v>
                </c:pt>
                <c:pt idx="1">
                  <c:v>3.176449040349111</c:v>
                </c:pt>
                <c:pt idx="2">
                  <c:v>-1.240383237315761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FOSSILS!$A$2:$A$7</c:f>
              <c:strCache>
                <c:ptCount val="6"/>
                <c:pt idx="0">
                  <c:v>Hominins</c:v>
                </c:pt>
                <c:pt idx="1">
                  <c:v>Artiodactyla</c:v>
                </c:pt>
                <c:pt idx="2">
                  <c:v>Carnivora</c:v>
                </c:pt>
                <c:pt idx="3">
                  <c:v>Cetacea</c:v>
                </c:pt>
                <c:pt idx="4">
                  <c:v>Perissodactyla</c:v>
                </c:pt>
                <c:pt idx="5">
                  <c:v>Primates</c:v>
                </c:pt>
              </c:strCache>
            </c:strRef>
          </c:cat>
          <c:val>
            <c:numRef>
              <c:f>FOSSILS!$N$2:$N$7</c:f>
              <c:numCache>
                <c:formatCode>General</c:formatCode>
                <c:ptCount val="6"/>
                <c:pt idx="0">
                  <c:v>0.0</c:v>
                </c:pt>
                <c:pt idx="1">
                  <c:v>3.675694168804024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8692744"/>
        <c:axId val="-2028690952"/>
      </c:barChart>
      <c:catAx>
        <c:axId val="-2028692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690952"/>
        <c:crosses val="autoZero"/>
        <c:auto val="1"/>
        <c:lblAlgn val="ctr"/>
        <c:lblOffset val="100"/>
        <c:noMultiLvlLbl val="0"/>
      </c:catAx>
      <c:valAx>
        <c:axId val="-2028690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8692744"/>
        <c:crosses val="autoZero"/>
        <c:crossBetween val="between"/>
      </c:valAx>
      <c:spPr>
        <a:solidFill>
          <a:schemeClr val="dk1"/>
        </a:solidFill>
        <a:ln w="25400" cap="flat" cmpd="sng" algn="ctr">
          <a:solidFill>
            <a:schemeClr val="dk1">
              <a:shade val="50000"/>
            </a:schemeClr>
          </a:solidFill>
          <a:prstDash val="solid"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/>
    </a:solidFill>
    <a:ln w="25400" cap="flat" cmpd="sng" algn="ctr">
      <a:noFill/>
      <a:prstDash val="solid"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4000"/>
              <a:t>1</a:t>
            </a:r>
            <a:r>
              <a:rPr lang="en-US" sz="4000" baseline="0"/>
              <a:t>MY Intervals</a:t>
            </a:r>
            <a:endParaRPr lang="en-US" sz="40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Mean</c:v>
          </c:tx>
          <c:invertIfNegative val="0"/>
          <c:cat>
            <c:strRef>
              <c:f>FOSSILS!$A$8:$A$13</c:f>
              <c:strCache>
                <c:ptCount val="6"/>
                <c:pt idx="0">
                  <c:v>HomininPrimates</c:v>
                </c:pt>
                <c:pt idx="1">
                  <c:v>Artiodactyla</c:v>
                </c:pt>
                <c:pt idx="2">
                  <c:v>Carnivora</c:v>
                </c:pt>
                <c:pt idx="3">
                  <c:v>Cetacea</c:v>
                </c:pt>
                <c:pt idx="4">
                  <c:v>Perissodactyla</c:v>
                </c:pt>
                <c:pt idx="5">
                  <c:v>Primates</c:v>
                </c:pt>
              </c:strCache>
            </c:strRef>
          </c:cat>
          <c:val>
            <c:numRef>
              <c:f>FOSSILS!$I$8:$I$13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0.7014</c:v>
                </c:pt>
                <c:pt idx="3">
                  <c:v>0.0</c:v>
                </c:pt>
                <c:pt idx="4">
                  <c:v>0.6989</c:v>
                </c:pt>
                <c:pt idx="5">
                  <c:v>1.3718</c:v>
                </c:pt>
              </c:numCache>
            </c:numRef>
          </c:val>
        </c:ser>
        <c:ser>
          <c:idx val="1"/>
          <c:order val="1"/>
          <c:tx>
            <c:v>SD</c:v>
          </c:tx>
          <c:invertIfNegative val="0"/>
          <c:cat>
            <c:strRef>
              <c:f>FOSSILS!$A$8:$A$13</c:f>
              <c:strCache>
                <c:ptCount val="6"/>
                <c:pt idx="0">
                  <c:v>HomininPrimates</c:v>
                </c:pt>
                <c:pt idx="1">
                  <c:v>Artiodactyla</c:v>
                </c:pt>
                <c:pt idx="2">
                  <c:v>Carnivora</c:v>
                </c:pt>
                <c:pt idx="3">
                  <c:v>Cetacea</c:v>
                </c:pt>
                <c:pt idx="4">
                  <c:v>Perissodactyla</c:v>
                </c:pt>
                <c:pt idx="5">
                  <c:v>Primates</c:v>
                </c:pt>
              </c:strCache>
            </c:strRef>
          </c:cat>
          <c:val>
            <c:numRef>
              <c:f>FOSSILS!$J$8:$J$13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2"/>
          <c:order val="2"/>
          <c:tx>
            <c:v>Slope</c:v>
          </c:tx>
          <c:invertIfNegative val="0"/>
          <c:cat>
            <c:strRef>
              <c:f>FOSSILS!$A$8:$A$13</c:f>
              <c:strCache>
                <c:ptCount val="6"/>
                <c:pt idx="0">
                  <c:v>HomininPrimates</c:v>
                </c:pt>
                <c:pt idx="1">
                  <c:v>Artiodactyla</c:v>
                </c:pt>
                <c:pt idx="2">
                  <c:v>Carnivora</c:v>
                </c:pt>
                <c:pt idx="3">
                  <c:v>Cetacea</c:v>
                </c:pt>
                <c:pt idx="4">
                  <c:v>Perissodactyla</c:v>
                </c:pt>
                <c:pt idx="5">
                  <c:v>Primates</c:v>
                </c:pt>
              </c:strCache>
            </c:strRef>
          </c:cat>
          <c:val>
            <c:numRef>
              <c:f>FOSSILS!$K$8:$K$13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6510008"/>
        <c:axId val="-2115981016"/>
      </c:barChart>
      <c:catAx>
        <c:axId val="-21165100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ysClr val="window" lastClr="FFFFFF">
                    <a:alpha val="0"/>
                  </a:sysClr>
                </a:solidFill>
              </a:defRPr>
            </a:pPr>
            <a:endParaRPr lang="en-US"/>
          </a:p>
        </c:txPr>
        <c:crossAx val="-2115981016"/>
        <c:crosses val="autoZero"/>
        <c:auto val="1"/>
        <c:lblAlgn val="ctr"/>
        <c:lblOffset val="100"/>
        <c:noMultiLvlLbl val="0"/>
      </c:catAx>
      <c:valAx>
        <c:axId val="-2115981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4000"/>
            </a:pPr>
            <a:endParaRPr lang="en-US"/>
          </a:p>
        </c:txPr>
        <c:crossAx val="-2116510008"/>
        <c:crosses val="autoZero"/>
        <c:crossBetween val="between"/>
      </c:valAx>
      <c:spPr>
        <a:solidFill>
          <a:schemeClr val="dk1"/>
        </a:solidFill>
        <a:ln w="25400" cap="flat" cmpd="sng" algn="ctr">
          <a:solidFill>
            <a:schemeClr val="dk1">
              <a:shade val="50000"/>
            </a:schemeClr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chemeClr val="dk1"/>
    </a:solidFill>
    <a:ln w="38100" cap="flat" cmpd="sng" algn="ctr">
      <a:noFill/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4000"/>
            </a:pPr>
            <a:r>
              <a:rPr lang="en-US" sz="4000"/>
              <a:t>400K</a:t>
            </a:r>
            <a:r>
              <a:rPr lang="en-US" sz="4000" baseline="0"/>
              <a:t> Intervals</a:t>
            </a:r>
            <a:endParaRPr lang="en-US" sz="40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Mean</c:v>
          </c:tx>
          <c:invertIfNegative val="0"/>
          <c:cat>
            <c:strRef>
              <c:f>FOSSILS!$A$14:$A$19</c:f>
              <c:strCache>
                <c:ptCount val="6"/>
                <c:pt idx="0">
                  <c:v>Hominins</c:v>
                </c:pt>
                <c:pt idx="1">
                  <c:v>Artiodactyla</c:v>
                </c:pt>
                <c:pt idx="2">
                  <c:v>Carnivora</c:v>
                </c:pt>
                <c:pt idx="3">
                  <c:v>Cetacea</c:v>
                </c:pt>
                <c:pt idx="4">
                  <c:v>Perissodactyla</c:v>
                </c:pt>
                <c:pt idx="5">
                  <c:v>Primates</c:v>
                </c:pt>
              </c:strCache>
            </c:strRef>
          </c:cat>
          <c:val>
            <c:numRef>
              <c:f>FOSSILS!$I$14:$I$19</c:f>
              <c:numCache>
                <c:formatCode>General</c:formatCode>
                <c:ptCount val="6"/>
                <c:pt idx="0">
                  <c:v>1.175346</c:v>
                </c:pt>
                <c:pt idx="1">
                  <c:v>0.0</c:v>
                </c:pt>
                <c:pt idx="2">
                  <c:v>0.59459</c:v>
                </c:pt>
                <c:pt idx="3">
                  <c:v>0.0</c:v>
                </c:pt>
                <c:pt idx="4">
                  <c:v>0.6313</c:v>
                </c:pt>
                <c:pt idx="5">
                  <c:v>0.0</c:v>
                </c:pt>
              </c:numCache>
            </c:numRef>
          </c:val>
        </c:ser>
        <c:ser>
          <c:idx val="1"/>
          <c:order val="1"/>
          <c:tx>
            <c:v>SD</c:v>
          </c:tx>
          <c:invertIfNegative val="0"/>
          <c:cat>
            <c:strRef>
              <c:f>FOSSILS!$A$14:$A$19</c:f>
              <c:strCache>
                <c:ptCount val="6"/>
                <c:pt idx="0">
                  <c:v>Hominins</c:v>
                </c:pt>
                <c:pt idx="1">
                  <c:v>Artiodactyla</c:v>
                </c:pt>
                <c:pt idx="2">
                  <c:v>Carnivora</c:v>
                </c:pt>
                <c:pt idx="3">
                  <c:v>Cetacea</c:v>
                </c:pt>
                <c:pt idx="4">
                  <c:v>Perissodactyla</c:v>
                </c:pt>
                <c:pt idx="5">
                  <c:v>Primates</c:v>
                </c:pt>
              </c:strCache>
            </c:strRef>
          </c:cat>
          <c:val>
            <c:numRef>
              <c:f>FOSSILS!$J$14:$J$19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2"/>
          <c:order val="2"/>
          <c:tx>
            <c:v>Slope</c:v>
          </c:tx>
          <c:invertIfNegative val="0"/>
          <c:cat>
            <c:strRef>
              <c:f>FOSSILS!$A$14:$A$19</c:f>
              <c:strCache>
                <c:ptCount val="6"/>
                <c:pt idx="0">
                  <c:v>Hominins</c:v>
                </c:pt>
                <c:pt idx="1">
                  <c:v>Artiodactyla</c:v>
                </c:pt>
                <c:pt idx="2">
                  <c:v>Carnivora</c:v>
                </c:pt>
                <c:pt idx="3">
                  <c:v>Cetacea</c:v>
                </c:pt>
                <c:pt idx="4">
                  <c:v>Perissodactyla</c:v>
                </c:pt>
                <c:pt idx="5">
                  <c:v>Primates</c:v>
                </c:pt>
              </c:strCache>
            </c:strRef>
          </c:cat>
          <c:val>
            <c:numRef>
              <c:f>FOSSILS!$K$14:$K$19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0.7075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378264"/>
        <c:axId val="1279308424"/>
      </c:barChart>
      <c:catAx>
        <c:axId val="127337826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ysClr val="window" lastClr="FFFFFF">
                    <a:alpha val="0"/>
                  </a:sysClr>
                </a:solidFill>
              </a:defRPr>
            </a:pPr>
            <a:endParaRPr lang="en-US"/>
          </a:p>
        </c:txPr>
        <c:crossAx val="1279308424"/>
        <c:crosses val="autoZero"/>
        <c:auto val="1"/>
        <c:lblAlgn val="ctr"/>
        <c:lblOffset val="100"/>
        <c:noMultiLvlLbl val="0"/>
      </c:catAx>
      <c:valAx>
        <c:axId val="1279308424"/>
        <c:scaling>
          <c:orientation val="minMax"/>
          <c:max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4000"/>
            </a:pPr>
            <a:endParaRPr lang="en-US"/>
          </a:p>
        </c:txPr>
        <c:crossAx val="1273378264"/>
        <c:crosses val="autoZero"/>
        <c:crossBetween val="between"/>
      </c:valAx>
      <c:spPr>
        <a:solidFill>
          <a:schemeClr val="dk1"/>
        </a:solidFill>
        <a:ln w="25400" cap="flat" cmpd="sng" algn="ctr">
          <a:solidFill>
            <a:schemeClr val="dk1">
              <a:shade val="50000"/>
            </a:schemeClr>
          </a:solidFill>
          <a:prstDash val="solid"/>
        </a:ln>
        <a:effectLst/>
      </c:spPr>
    </c:plotArea>
    <c:legend>
      <c:legendPos val="r"/>
      <c:layout/>
      <c:overlay val="0"/>
      <c:txPr>
        <a:bodyPr/>
        <a:lstStyle/>
        <a:p>
          <a:pPr>
            <a:defRPr sz="4000"/>
          </a:pPr>
          <a:endParaRPr lang="en-US"/>
        </a:p>
      </c:txPr>
    </c:legend>
    <c:plotVisOnly val="1"/>
    <c:dispBlanksAs val="gap"/>
    <c:showDLblsOverMax val="0"/>
  </c:chart>
  <c:spPr>
    <a:solidFill>
      <a:schemeClr val="dk1"/>
    </a:solidFill>
    <a:ln w="38100" cap="flat" cmpd="sng" algn="ctr">
      <a:noFill/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4000"/>
            </a:pPr>
            <a:r>
              <a:rPr lang="en-US" sz="4000"/>
              <a:t>200K Intervals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09328050134969"/>
          <c:y val="0.144104815880825"/>
          <c:w val="0.783027609386493"/>
          <c:h val="0.61508347789804"/>
        </c:manualLayout>
      </c:layout>
      <c:barChart>
        <c:barDir val="col"/>
        <c:grouping val="clustered"/>
        <c:varyColors val="0"/>
        <c:ser>
          <c:idx val="0"/>
          <c:order val="0"/>
          <c:tx>
            <c:v>Trend</c:v>
          </c:tx>
          <c:invertIfNegative val="0"/>
          <c:cat>
            <c:strRef>
              <c:f>FOSSILS!$A$20:$A$25</c:f>
              <c:strCache>
                <c:ptCount val="6"/>
                <c:pt idx="0">
                  <c:v>Hominins</c:v>
                </c:pt>
                <c:pt idx="1">
                  <c:v>Artiodactyla</c:v>
                </c:pt>
                <c:pt idx="2">
                  <c:v>Carnivora</c:v>
                </c:pt>
                <c:pt idx="3">
                  <c:v>Cetacea</c:v>
                </c:pt>
                <c:pt idx="4">
                  <c:v>Perissodactyla</c:v>
                </c:pt>
                <c:pt idx="5">
                  <c:v>Primates</c:v>
                </c:pt>
              </c:strCache>
            </c:strRef>
          </c:cat>
          <c:val>
            <c:numRef>
              <c:f>FOSSILS!$I$20:$I$25</c:f>
              <c:numCache>
                <c:formatCode>General</c:formatCode>
                <c:ptCount val="6"/>
                <c:pt idx="0">
                  <c:v>1.4054</c:v>
                </c:pt>
                <c:pt idx="1">
                  <c:v>0.0</c:v>
                </c:pt>
                <c:pt idx="2">
                  <c:v>0.50189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"/>
          <c:order val="1"/>
          <c:tx>
            <c:v>Variability</c:v>
          </c:tx>
          <c:invertIfNegative val="0"/>
          <c:cat>
            <c:strRef>
              <c:f>FOSSILS!$A$20:$A$25</c:f>
              <c:strCache>
                <c:ptCount val="6"/>
                <c:pt idx="0">
                  <c:v>Hominins</c:v>
                </c:pt>
                <c:pt idx="1">
                  <c:v>Artiodactyla</c:v>
                </c:pt>
                <c:pt idx="2">
                  <c:v>Carnivora</c:v>
                </c:pt>
                <c:pt idx="3">
                  <c:v>Cetacea</c:v>
                </c:pt>
                <c:pt idx="4">
                  <c:v>Perissodactyla</c:v>
                </c:pt>
                <c:pt idx="5">
                  <c:v>Primates</c:v>
                </c:pt>
              </c:strCache>
            </c:strRef>
          </c:cat>
          <c:val>
            <c:numRef>
              <c:f>FOSSILS!$J$20:$J$25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2"/>
          <c:order val="2"/>
          <c:tx>
            <c:v>Rate</c:v>
          </c:tx>
          <c:invertIfNegative val="0"/>
          <c:cat>
            <c:strRef>
              <c:f>FOSSILS!$A$20:$A$25</c:f>
              <c:strCache>
                <c:ptCount val="6"/>
                <c:pt idx="0">
                  <c:v>Hominins</c:v>
                </c:pt>
                <c:pt idx="1">
                  <c:v>Artiodactyla</c:v>
                </c:pt>
                <c:pt idx="2">
                  <c:v>Carnivora</c:v>
                </c:pt>
                <c:pt idx="3">
                  <c:v>Cetacea</c:v>
                </c:pt>
                <c:pt idx="4">
                  <c:v>Perissodactyla</c:v>
                </c:pt>
                <c:pt idx="5">
                  <c:v>Primates</c:v>
                </c:pt>
              </c:strCache>
            </c:strRef>
          </c:cat>
          <c:val>
            <c:numRef>
              <c:f>FOSSILS!$K$20:$K$25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3225480"/>
        <c:axId val="-2023229432"/>
      </c:barChart>
      <c:catAx>
        <c:axId val="-20232254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500" b="1">
                <a:solidFill>
                  <a:sysClr val="window" lastClr="FFFFFF"/>
                </a:solidFill>
              </a:defRPr>
            </a:pPr>
            <a:endParaRPr lang="en-US"/>
          </a:p>
        </c:txPr>
        <c:crossAx val="-2023229432"/>
        <c:crosses val="autoZero"/>
        <c:auto val="1"/>
        <c:lblAlgn val="ctr"/>
        <c:lblOffset val="100"/>
        <c:noMultiLvlLbl val="0"/>
      </c:catAx>
      <c:valAx>
        <c:axId val="-2023229432"/>
        <c:scaling>
          <c:orientation val="minMax"/>
          <c:max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4000"/>
            </a:pPr>
            <a:endParaRPr lang="en-US"/>
          </a:p>
        </c:txPr>
        <c:crossAx val="-2023225480"/>
        <c:crosses val="autoZero"/>
        <c:crossBetween val="between"/>
      </c:valAx>
      <c:spPr>
        <a:solidFill>
          <a:schemeClr val="dk1"/>
        </a:solidFill>
        <a:ln w="25400" cap="flat" cmpd="sng" algn="ctr">
          <a:solidFill>
            <a:schemeClr val="dk1">
              <a:shade val="50000"/>
            </a:schemeClr>
          </a:solidFill>
          <a:prstDash val="solid"/>
        </a:ln>
        <a:effectLst/>
      </c:spPr>
    </c:plotArea>
    <c:legend>
      <c:legendPos val="r"/>
      <c:legendEntry>
        <c:idx val="0"/>
        <c:txPr>
          <a:bodyPr/>
          <a:lstStyle/>
          <a:p>
            <a:pPr>
              <a:defRPr sz="8000" b="1">
                <a:solidFill>
                  <a:schemeClr val="tx2">
                    <a:lumMod val="40000"/>
                    <a:lumOff val="60000"/>
                  </a:schemeClr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000" b="1">
                <a:solidFill>
                  <a:schemeClr val="accent2"/>
                </a:solidFill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000" b="1">
                <a:solidFill>
                  <a:schemeClr val="accent3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889315503093007"/>
          <c:y val="0.745884128690655"/>
          <c:w val="0.103006952560484"/>
          <c:h val="0.132140093193626"/>
        </c:manualLayout>
      </c:layout>
      <c:overlay val="0"/>
      <c:txPr>
        <a:bodyPr/>
        <a:lstStyle/>
        <a:p>
          <a:pPr>
            <a:defRPr sz="8000" b="1"/>
          </a:pPr>
          <a:endParaRPr lang="en-US"/>
        </a:p>
      </c:txPr>
    </c:legend>
    <c:plotVisOnly val="1"/>
    <c:dispBlanksAs val="gap"/>
    <c:showDLblsOverMax val="0"/>
  </c:chart>
  <c:spPr>
    <a:solidFill>
      <a:schemeClr val="dk1"/>
    </a:solidFill>
    <a:ln w="38100" cap="flat" cmpd="sng" algn="ctr">
      <a:noFill/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4000"/>
            </a:pPr>
            <a:r>
              <a:rPr lang="en-US" sz="4000"/>
              <a:t>1</a:t>
            </a:r>
            <a:r>
              <a:rPr lang="en-US" sz="4000" baseline="0"/>
              <a:t>MY Intervals</a:t>
            </a:r>
            <a:endParaRPr lang="en-US" sz="40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'Hominin-Carnivora'!$A$2:$A$3</c:f>
              <c:strCache>
                <c:ptCount val="2"/>
                <c:pt idx="0">
                  <c:v>Hominins</c:v>
                </c:pt>
                <c:pt idx="1">
                  <c:v>Carnivora</c:v>
                </c:pt>
              </c:strCache>
            </c:strRef>
          </c:cat>
          <c:val>
            <c:numRef>
              <c:f>'Hominin-Carnivora'!$L$2:$L$3</c:f>
              <c:numCache>
                <c:formatCode>General</c:formatCode>
                <c:ptCount val="2"/>
                <c:pt idx="0">
                  <c:v>0.0</c:v>
                </c:pt>
                <c:pt idx="1">
                  <c:v>-0.206897217986355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'Hominin-Carnivora'!$A$2:$A$3</c:f>
              <c:strCache>
                <c:ptCount val="2"/>
                <c:pt idx="0">
                  <c:v>Hominins</c:v>
                </c:pt>
                <c:pt idx="1">
                  <c:v>Carnivora</c:v>
                </c:pt>
              </c:strCache>
            </c:strRef>
          </c:cat>
          <c:val>
            <c:numRef>
              <c:f>'Hominin-Carnivora'!$M$2:$M$3</c:f>
              <c:numCache>
                <c:formatCode>General</c:formatCode>
                <c:ptCount val="2"/>
                <c:pt idx="0">
                  <c:v>0.0</c:v>
                </c:pt>
                <c:pt idx="1">
                  <c:v>2.717697044648896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'Hominin-Carnivora'!$A$2:$A$3</c:f>
              <c:strCache>
                <c:ptCount val="2"/>
                <c:pt idx="0">
                  <c:v>Hominins</c:v>
                </c:pt>
                <c:pt idx="1">
                  <c:v>Carnivora</c:v>
                </c:pt>
              </c:strCache>
            </c:strRef>
          </c:cat>
          <c:val>
            <c:numRef>
              <c:f>'Hominin-Carnivora'!$N$2:$N$3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680344"/>
        <c:axId val="1279035944"/>
      </c:barChart>
      <c:catAx>
        <c:axId val="14236803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ysClr val="window" lastClr="FFFFFF">
                    <a:alpha val="0"/>
                  </a:sysClr>
                </a:solidFill>
              </a:defRPr>
            </a:pPr>
            <a:endParaRPr lang="en-US"/>
          </a:p>
        </c:txPr>
        <c:crossAx val="1279035944"/>
        <c:crosses val="autoZero"/>
        <c:auto val="1"/>
        <c:lblAlgn val="ctr"/>
        <c:lblOffset val="100"/>
        <c:noMultiLvlLbl val="0"/>
      </c:catAx>
      <c:valAx>
        <c:axId val="1279035944"/>
        <c:scaling>
          <c:orientation val="minMax"/>
          <c:max val="5.0"/>
          <c:min val="-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4000"/>
            </a:pPr>
            <a:endParaRPr lang="en-US"/>
          </a:p>
        </c:txPr>
        <c:crossAx val="1423680344"/>
        <c:crosses val="autoZero"/>
        <c:crossBetween val="between"/>
        <c:majorUnit val="2.5"/>
      </c:valAx>
      <c:spPr>
        <a:solidFill>
          <a:schemeClr val="dk1"/>
        </a:solidFill>
        <a:ln w="25400" cap="flat" cmpd="sng" algn="ctr">
          <a:solidFill>
            <a:schemeClr val="dk1">
              <a:shade val="50000"/>
            </a:schemeClr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chemeClr val="dk1"/>
    </a:solidFill>
    <a:ln w="38100" cap="flat" cmpd="sng" algn="ctr">
      <a:noFill/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4000"/>
            </a:pPr>
            <a:r>
              <a:rPr lang="en-US" sz="4000"/>
              <a:t>400K</a:t>
            </a:r>
            <a:r>
              <a:rPr lang="en-US" sz="4000" baseline="0"/>
              <a:t> Intervals</a:t>
            </a:r>
            <a:endParaRPr lang="en-US" sz="40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'Hominin-Carnivora'!$A$4:$A$5</c:f>
              <c:strCache>
                <c:ptCount val="2"/>
                <c:pt idx="0">
                  <c:v>Hominins</c:v>
                </c:pt>
                <c:pt idx="1">
                  <c:v>Carnivora</c:v>
                </c:pt>
              </c:strCache>
            </c:strRef>
          </c:cat>
          <c:val>
            <c:numRef>
              <c:f>'Hominin-Carnivora'!$L$4:$L$5</c:f>
              <c:numCache>
                <c:formatCode>General</c:formatCode>
                <c:ptCount val="2"/>
                <c:pt idx="0">
                  <c:v>0.188170954285448</c:v>
                </c:pt>
                <c:pt idx="1">
                  <c:v>0.0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'Hominin-Carnivora'!$A$4:$A$5</c:f>
              <c:strCache>
                <c:ptCount val="2"/>
                <c:pt idx="0">
                  <c:v>Hominins</c:v>
                </c:pt>
                <c:pt idx="1">
                  <c:v>Carnivora</c:v>
                </c:pt>
              </c:strCache>
            </c:strRef>
          </c:cat>
          <c:val>
            <c:numRef>
              <c:f>'Hominin-Carnivora'!$M$4:$M$5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'Hominin-Carnivora'!$A$4:$A$5</c:f>
              <c:strCache>
                <c:ptCount val="2"/>
                <c:pt idx="0">
                  <c:v>Hominins</c:v>
                </c:pt>
                <c:pt idx="1">
                  <c:v>Carnivora</c:v>
                </c:pt>
              </c:strCache>
            </c:strRef>
          </c:cat>
          <c:val>
            <c:numRef>
              <c:f>'Hominin-Carnivora'!$N$4:$N$5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1017816"/>
        <c:axId val="-2022897368"/>
      </c:barChart>
      <c:catAx>
        <c:axId val="-203101781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ysClr val="window" lastClr="FFFFFF">
                    <a:alpha val="0"/>
                  </a:sysClr>
                </a:solidFill>
              </a:defRPr>
            </a:pPr>
            <a:endParaRPr lang="en-US"/>
          </a:p>
        </c:txPr>
        <c:crossAx val="-2022897368"/>
        <c:crosses val="autoZero"/>
        <c:auto val="1"/>
        <c:lblAlgn val="ctr"/>
        <c:lblOffset val="100"/>
        <c:noMultiLvlLbl val="0"/>
      </c:catAx>
      <c:valAx>
        <c:axId val="-2022897368"/>
        <c:scaling>
          <c:orientation val="minMax"/>
          <c:max val="5.0"/>
          <c:min val="-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4000"/>
            </a:pPr>
            <a:endParaRPr lang="en-US"/>
          </a:p>
        </c:txPr>
        <c:crossAx val="-2031017816"/>
        <c:crosses val="autoZero"/>
        <c:crossBetween val="between"/>
        <c:majorUnit val="2.5"/>
      </c:valAx>
      <c:spPr>
        <a:solidFill>
          <a:schemeClr val="dk1"/>
        </a:solidFill>
        <a:ln w="25400" cap="flat" cmpd="sng" algn="ctr">
          <a:solidFill>
            <a:schemeClr val="dk1">
              <a:shade val="50000"/>
            </a:schemeClr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chemeClr val="dk1"/>
    </a:solidFill>
    <a:ln w="38100" cap="flat" cmpd="sng" algn="ctr">
      <a:noFill/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4000"/>
            </a:pPr>
            <a:r>
              <a:rPr lang="en-US" sz="4000"/>
              <a:t>200K</a:t>
            </a:r>
            <a:r>
              <a:rPr lang="en-US" sz="4000" baseline="0"/>
              <a:t> Intervals</a:t>
            </a:r>
            <a:endParaRPr lang="en-US" sz="40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'Hominin-Carnivora'!$A$6:$A$7</c:f>
              <c:strCache>
                <c:ptCount val="2"/>
                <c:pt idx="0">
                  <c:v>Hominins</c:v>
                </c:pt>
                <c:pt idx="1">
                  <c:v>Carnivora</c:v>
                </c:pt>
              </c:strCache>
            </c:strRef>
          </c:cat>
          <c:val>
            <c:numRef>
              <c:f>'Hominin-Carnivora'!$L$6:$L$7</c:f>
              <c:numCache>
                <c:formatCode>General</c:formatCode>
                <c:ptCount val="2"/>
                <c:pt idx="0">
                  <c:v>0.19758213343382</c:v>
                </c:pt>
                <c:pt idx="1">
                  <c:v>-0.101275392488069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'Hominin-Carnivora'!$A$6:$A$7</c:f>
              <c:strCache>
                <c:ptCount val="2"/>
                <c:pt idx="0">
                  <c:v>Hominins</c:v>
                </c:pt>
                <c:pt idx="1">
                  <c:v>Carnivora</c:v>
                </c:pt>
              </c:strCache>
            </c:strRef>
          </c:cat>
          <c:val>
            <c:numRef>
              <c:f>'Hominin-Carnivora'!$M$6:$M$7</c:f>
              <c:numCache>
                <c:formatCode>General</c:formatCode>
                <c:ptCount val="2"/>
                <c:pt idx="0">
                  <c:v>0.0</c:v>
                </c:pt>
                <c:pt idx="1">
                  <c:v>4.10120018778253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'Hominin-Carnivora'!$A$6:$A$7</c:f>
              <c:strCache>
                <c:ptCount val="2"/>
                <c:pt idx="0">
                  <c:v>Hominins</c:v>
                </c:pt>
                <c:pt idx="1">
                  <c:v>Carnivora</c:v>
                </c:pt>
              </c:strCache>
            </c:strRef>
          </c:cat>
          <c:val>
            <c:numRef>
              <c:f>'Hominin-Carnivora'!$N$6:$N$7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5690136"/>
        <c:axId val="-2023459064"/>
      </c:barChart>
      <c:catAx>
        <c:axId val="-21156901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500"/>
            </a:pPr>
            <a:endParaRPr lang="en-US"/>
          </a:p>
        </c:txPr>
        <c:crossAx val="-2023459064"/>
        <c:crosses val="autoZero"/>
        <c:auto val="1"/>
        <c:lblAlgn val="ctr"/>
        <c:lblOffset val="100"/>
        <c:noMultiLvlLbl val="0"/>
      </c:catAx>
      <c:valAx>
        <c:axId val="-2023459064"/>
        <c:scaling>
          <c:orientation val="minMax"/>
          <c:max val="5.0"/>
          <c:min val="-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4000"/>
            </a:pPr>
            <a:endParaRPr lang="en-US"/>
          </a:p>
        </c:txPr>
        <c:crossAx val="-2115690136"/>
        <c:crosses val="autoZero"/>
        <c:crossBetween val="between"/>
        <c:majorUnit val="2.5"/>
      </c:valAx>
      <c:spPr>
        <a:solidFill>
          <a:schemeClr val="dk1"/>
        </a:solidFill>
        <a:ln w="25400" cap="flat" cmpd="sng" algn="ctr">
          <a:solidFill>
            <a:schemeClr val="dk1">
              <a:shade val="50000"/>
            </a:schemeClr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chemeClr val="dk1"/>
    </a:solidFill>
    <a:ln w="38100" cap="flat" cmpd="sng" algn="ctr">
      <a:noFill/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100K</a:t>
            </a:r>
            <a:r>
              <a:rPr lang="en-US" baseline="0"/>
              <a:t> Intervals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'Hominin-Carnivora'!$A$8:$A$9</c:f>
              <c:strCache>
                <c:ptCount val="2"/>
                <c:pt idx="0">
                  <c:v>Hominins</c:v>
                </c:pt>
                <c:pt idx="1">
                  <c:v>Carnivora</c:v>
                </c:pt>
              </c:strCache>
            </c:strRef>
          </c:cat>
          <c:val>
            <c:numRef>
              <c:f>'Hominin-Carnivora'!$L$8:$L$9</c:f>
              <c:numCache>
                <c:formatCode>General</c:formatCode>
                <c:ptCount val="2"/>
                <c:pt idx="0">
                  <c:v>0.191891342874517</c:v>
                </c:pt>
                <c:pt idx="1">
                  <c:v>0.0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'Hominin-Carnivora'!$A$8:$A$9</c:f>
              <c:strCache>
                <c:ptCount val="2"/>
                <c:pt idx="0">
                  <c:v>Hominins</c:v>
                </c:pt>
                <c:pt idx="1">
                  <c:v>Carnivora</c:v>
                </c:pt>
              </c:strCache>
            </c:strRef>
          </c:cat>
          <c:val>
            <c:numRef>
              <c:f>'Hominin-Carnivora'!$M$8:$M$9</c:f>
              <c:numCache>
                <c:formatCode>General</c:formatCode>
                <c:ptCount val="2"/>
                <c:pt idx="0">
                  <c:v>0.0</c:v>
                </c:pt>
                <c:pt idx="1">
                  <c:v>1.029419360666353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'Hominin-Carnivora'!$A$8:$A$9</c:f>
              <c:strCache>
                <c:ptCount val="2"/>
                <c:pt idx="0">
                  <c:v>Hominins</c:v>
                </c:pt>
                <c:pt idx="1">
                  <c:v>Carnivora</c:v>
                </c:pt>
              </c:strCache>
            </c:strRef>
          </c:cat>
          <c:val>
            <c:numRef>
              <c:f>'Hominin-Carnivora'!$N$8:$N$9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9174024"/>
        <c:axId val="1273480648"/>
      </c:barChart>
      <c:catAx>
        <c:axId val="1269174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273480648"/>
        <c:crosses val="autoZero"/>
        <c:auto val="1"/>
        <c:lblAlgn val="ctr"/>
        <c:lblOffset val="100"/>
        <c:noMultiLvlLbl val="0"/>
      </c:catAx>
      <c:valAx>
        <c:axId val="1273480648"/>
        <c:scaling>
          <c:orientation val="minMax"/>
          <c:max val="5.0"/>
          <c:min val="-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9174024"/>
        <c:crosses val="autoZero"/>
        <c:crossBetween val="between"/>
        <c:majorUnit val="2.5"/>
      </c:valAx>
      <c:spPr>
        <a:solidFill>
          <a:schemeClr val="dk1"/>
        </a:solidFill>
        <a:ln w="25400" cap="flat" cmpd="sng" algn="ctr">
          <a:solidFill>
            <a:schemeClr val="dk1">
              <a:shade val="50000"/>
            </a:schemeClr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chemeClr val="dk1"/>
    </a:solidFill>
    <a:ln w="38100" cap="flat" cmpd="sng" algn="ctr">
      <a:noFill/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4000"/>
            </a:pPr>
            <a:r>
              <a:rPr lang="en-US" sz="4000"/>
              <a:t>1</a:t>
            </a:r>
            <a:r>
              <a:rPr lang="en-US" sz="4000" baseline="0"/>
              <a:t>MY Intervals</a:t>
            </a:r>
            <a:endParaRPr lang="en-US" sz="40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'Hominin-Carnivora'!$A$2:$A$3</c:f>
              <c:strCache>
                <c:ptCount val="2"/>
                <c:pt idx="0">
                  <c:v>Hominins</c:v>
                </c:pt>
                <c:pt idx="1">
                  <c:v>Carnivora</c:v>
                </c:pt>
              </c:strCache>
            </c:strRef>
          </c:cat>
          <c:val>
            <c:numRef>
              <c:f>'Hominin-Carnivora'!$I$2:$I$3</c:f>
              <c:numCache>
                <c:formatCode>General</c:formatCode>
                <c:ptCount val="2"/>
                <c:pt idx="0">
                  <c:v>0.0</c:v>
                </c:pt>
                <c:pt idx="1">
                  <c:v>-8.482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'Hominin-Carnivora'!$A$2:$A$3</c:f>
              <c:strCache>
                <c:ptCount val="2"/>
                <c:pt idx="0">
                  <c:v>Hominins</c:v>
                </c:pt>
                <c:pt idx="1">
                  <c:v>Carnivora</c:v>
                </c:pt>
              </c:strCache>
            </c:strRef>
          </c:cat>
          <c:val>
            <c:numRef>
              <c:f>'Hominin-Carnivora'!$J$2:$J$3</c:f>
              <c:numCache>
                <c:formatCode>General</c:formatCode>
                <c:ptCount val="2"/>
                <c:pt idx="0">
                  <c:v>0.0</c:v>
                </c:pt>
                <c:pt idx="1">
                  <c:v>63.009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'Hominin-Carnivora'!$A$2:$A$3</c:f>
              <c:strCache>
                <c:ptCount val="2"/>
                <c:pt idx="0">
                  <c:v>Hominins</c:v>
                </c:pt>
                <c:pt idx="1">
                  <c:v>Carnivora</c:v>
                </c:pt>
              </c:strCache>
            </c:strRef>
          </c:cat>
          <c:val>
            <c:numRef>
              <c:f>'Hominin-Carnivora'!$K$2:$K$3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8429128"/>
        <c:axId val="1358681800"/>
      </c:barChart>
      <c:catAx>
        <c:axId val="13584291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ysClr val="window" lastClr="FFFFFF">
                    <a:alpha val="0"/>
                  </a:sysClr>
                </a:solidFill>
              </a:defRPr>
            </a:pPr>
            <a:endParaRPr lang="en-US"/>
          </a:p>
        </c:txPr>
        <c:crossAx val="1358681800"/>
        <c:crosses val="autoZero"/>
        <c:auto val="1"/>
        <c:lblAlgn val="ctr"/>
        <c:lblOffset val="100"/>
        <c:noMultiLvlLbl val="0"/>
      </c:catAx>
      <c:valAx>
        <c:axId val="1358681800"/>
        <c:scaling>
          <c:orientation val="minMax"/>
          <c:max val="10.0"/>
          <c:min val="-1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4000"/>
            </a:pPr>
            <a:endParaRPr lang="en-US"/>
          </a:p>
        </c:txPr>
        <c:crossAx val="1358429128"/>
        <c:crosses val="autoZero"/>
        <c:crossBetween val="between"/>
        <c:majorUnit val="10.0"/>
      </c:valAx>
      <c:spPr>
        <a:solidFill>
          <a:schemeClr val="dk1"/>
        </a:solidFill>
        <a:ln w="25400" cap="flat" cmpd="sng" algn="ctr">
          <a:solidFill>
            <a:schemeClr val="dk1">
              <a:shade val="50000"/>
            </a:schemeClr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chemeClr val="dk1"/>
    </a:solidFill>
    <a:ln w="38100" cap="flat" cmpd="sng" algn="ctr">
      <a:noFill/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4000"/>
            </a:pPr>
            <a:r>
              <a:rPr lang="en-US" sz="4000"/>
              <a:t>400K</a:t>
            </a:r>
            <a:r>
              <a:rPr lang="en-US" sz="4000" baseline="0"/>
              <a:t> Intervals</a:t>
            </a:r>
            <a:endParaRPr lang="en-US" sz="40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'Hominin-Carnivora'!$A$4:$A$5</c:f>
              <c:strCache>
                <c:ptCount val="2"/>
                <c:pt idx="0">
                  <c:v>Hominins</c:v>
                </c:pt>
                <c:pt idx="1">
                  <c:v>Carnivora</c:v>
                </c:pt>
              </c:strCache>
            </c:strRef>
          </c:cat>
          <c:val>
            <c:numRef>
              <c:f>'Hominin-Carnivora'!$I$4:$I$5</c:f>
              <c:numCache>
                <c:formatCode>General</c:formatCode>
                <c:ptCount val="2"/>
                <c:pt idx="0">
                  <c:v>1.175346</c:v>
                </c:pt>
                <c:pt idx="1">
                  <c:v>0.0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'Hominin-Carnivora'!$A$4:$A$5</c:f>
              <c:strCache>
                <c:ptCount val="2"/>
                <c:pt idx="0">
                  <c:v>Hominins</c:v>
                </c:pt>
                <c:pt idx="1">
                  <c:v>Carnivora</c:v>
                </c:pt>
              </c:strCache>
            </c:strRef>
          </c:cat>
          <c:val>
            <c:numRef>
              <c:f>'Hominin-Carnivora'!$J$4:$J$5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'Hominin-Carnivora'!$A$4:$A$5</c:f>
              <c:strCache>
                <c:ptCount val="2"/>
                <c:pt idx="0">
                  <c:v>Hominins</c:v>
                </c:pt>
                <c:pt idx="1">
                  <c:v>Carnivora</c:v>
                </c:pt>
              </c:strCache>
            </c:strRef>
          </c:cat>
          <c:val>
            <c:numRef>
              <c:f>'Hominin-Carnivora'!$K$4:$K$5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0006968"/>
        <c:axId val="1358687512"/>
      </c:barChart>
      <c:catAx>
        <c:axId val="132000696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ysClr val="window" lastClr="FFFFFF">
                    <a:alpha val="0"/>
                  </a:sysClr>
                </a:solidFill>
              </a:defRPr>
            </a:pPr>
            <a:endParaRPr lang="en-US"/>
          </a:p>
        </c:txPr>
        <c:crossAx val="1358687512"/>
        <c:crosses val="autoZero"/>
        <c:auto val="1"/>
        <c:lblAlgn val="ctr"/>
        <c:lblOffset val="100"/>
        <c:noMultiLvlLbl val="0"/>
      </c:catAx>
      <c:valAx>
        <c:axId val="1358687512"/>
        <c:scaling>
          <c:orientation val="minMax"/>
          <c:max val="10.0"/>
          <c:min val="-1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4000"/>
            </a:pPr>
            <a:endParaRPr lang="en-US"/>
          </a:p>
        </c:txPr>
        <c:crossAx val="1320006968"/>
        <c:crosses val="autoZero"/>
        <c:crossBetween val="between"/>
        <c:majorUnit val="10.0"/>
      </c:valAx>
      <c:spPr>
        <a:solidFill>
          <a:schemeClr val="dk1"/>
        </a:solidFill>
        <a:ln w="25400" cap="flat" cmpd="sng" algn="ctr">
          <a:solidFill>
            <a:schemeClr val="dk1">
              <a:shade val="50000"/>
            </a:schemeClr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chemeClr val="dk1"/>
    </a:solidFill>
    <a:ln w="38100" cap="flat" cmpd="sng" algn="ctr">
      <a:noFill/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4000"/>
            </a:pPr>
            <a:r>
              <a:rPr lang="en-US" sz="4000"/>
              <a:t>200K</a:t>
            </a:r>
            <a:r>
              <a:rPr lang="en-US" sz="4000" baseline="0"/>
              <a:t> Intervals</a:t>
            </a:r>
            <a:endParaRPr lang="en-US" sz="40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'Hominin-Carnivora'!$A$6:$A$7</c:f>
              <c:strCache>
                <c:ptCount val="2"/>
                <c:pt idx="0">
                  <c:v>Hominins</c:v>
                </c:pt>
                <c:pt idx="1">
                  <c:v>Carnivora</c:v>
                </c:pt>
              </c:strCache>
            </c:strRef>
          </c:cat>
          <c:val>
            <c:numRef>
              <c:f>'Hominin-Carnivora'!$I$6:$I$7</c:f>
              <c:numCache>
                <c:formatCode>General</c:formatCode>
                <c:ptCount val="2"/>
                <c:pt idx="0">
                  <c:v>1.4054</c:v>
                </c:pt>
                <c:pt idx="1">
                  <c:v>-5.9001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'Hominin-Carnivora'!$A$6:$A$7</c:f>
              <c:strCache>
                <c:ptCount val="2"/>
                <c:pt idx="0">
                  <c:v>Hominins</c:v>
                </c:pt>
                <c:pt idx="1">
                  <c:v>Carnivora</c:v>
                </c:pt>
              </c:strCache>
            </c:strRef>
          </c:cat>
          <c:val>
            <c:numRef>
              <c:f>'Hominin-Carnivora'!$J$6:$J$7</c:f>
              <c:numCache>
                <c:formatCode>General</c:formatCode>
                <c:ptCount val="2"/>
                <c:pt idx="0">
                  <c:v>0.0</c:v>
                </c:pt>
                <c:pt idx="1">
                  <c:v>96.8284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'Hominin-Carnivora'!$A$6:$A$7</c:f>
              <c:strCache>
                <c:ptCount val="2"/>
                <c:pt idx="0">
                  <c:v>Hominins</c:v>
                </c:pt>
                <c:pt idx="1">
                  <c:v>Carnivora</c:v>
                </c:pt>
              </c:strCache>
            </c:strRef>
          </c:cat>
          <c:val>
            <c:numRef>
              <c:f>'Hominin-Carnivora'!$K$6:$K$7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6795224"/>
        <c:axId val="1363616792"/>
      </c:barChart>
      <c:catAx>
        <c:axId val="12667952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500"/>
            </a:pPr>
            <a:endParaRPr lang="en-US"/>
          </a:p>
        </c:txPr>
        <c:crossAx val="1363616792"/>
        <c:crosses val="autoZero"/>
        <c:auto val="1"/>
        <c:lblAlgn val="ctr"/>
        <c:lblOffset val="100"/>
        <c:noMultiLvlLbl val="0"/>
      </c:catAx>
      <c:valAx>
        <c:axId val="1363616792"/>
        <c:scaling>
          <c:orientation val="minMax"/>
          <c:max val="10.0"/>
          <c:min val="-1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4000"/>
            </a:pPr>
            <a:endParaRPr lang="en-US"/>
          </a:p>
        </c:txPr>
        <c:crossAx val="1266795224"/>
        <c:crosses val="autoZero"/>
        <c:crossBetween val="between"/>
        <c:majorUnit val="10.0"/>
      </c:valAx>
      <c:spPr>
        <a:solidFill>
          <a:schemeClr val="dk1"/>
        </a:solidFill>
        <a:ln w="25400" cap="flat" cmpd="sng" algn="ctr">
          <a:solidFill>
            <a:schemeClr val="dk1">
              <a:shade val="50000"/>
            </a:schemeClr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chemeClr val="dk1"/>
    </a:solidFill>
    <a:ln w="38100" cap="flat" cmpd="sng" algn="ctr">
      <a:noFill/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4000"/>
            </a:pPr>
            <a:r>
              <a:rPr lang="en-US" sz="4000"/>
              <a:t>1</a:t>
            </a:r>
            <a:r>
              <a:rPr lang="en-US" sz="4000" baseline="0"/>
              <a:t>MY Intervals</a:t>
            </a:r>
            <a:endParaRPr lang="en-US" sz="40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FOSSILS!$A$8:$A$13</c:f>
              <c:strCache>
                <c:ptCount val="6"/>
                <c:pt idx="0">
                  <c:v>HomininPrimates</c:v>
                </c:pt>
                <c:pt idx="1">
                  <c:v>Artiodactyla</c:v>
                </c:pt>
                <c:pt idx="2">
                  <c:v>Carnivora</c:v>
                </c:pt>
                <c:pt idx="3">
                  <c:v>Cetacea</c:v>
                </c:pt>
                <c:pt idx="4">
                  <c:v>Perissodactyla</c:v>
                </c:pt>
                <c:pt idx="5">
                  <c:v>Primates</c:v>
                </c:pt>
              </c:strCache>
            </c:strRef>
          </c:cat>
          <c:val>
            <c:numRef>
              <c:f>FOSSILS!$L$8:$L$13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0.385505115819887</c:v>
                </c:pt>
                <c:pt idx="3">
                  <c:v>0.0</c:v>
                </c:pt>
                <c:pt idx="4">
                  <c:v>0.384315687742442</c:v>
                </c:pt>
                <c:pt idx="5">
                  <c:v>0.704462149067476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FOSSILS!$A$8:$A$13</c:f>
              <c:strCache>
                <c:ptCount val="6"/>
                <c:pt idx="0">
                  <c:v>HomininPrimates</c:v>
                </c:pt>
                <c:pt idx="1">
                  <c:v>Artiodactyla</c:v>
                </c:pt>
                <c:pt idx="2">
                  <c:v>Carnivora</c:v>
                </c:pt>
                <c:pt idx="3">
                  <c:v>Cetacea</c:v>
                </c:pt>
                <c:pt idx="4">
                  <c:v>Perissodactyla</c:v>
                </c:pt>
                <c:pt idx="5">
                  <c:v>Primates</c:v>
                </c:pt>
              </c:strCache>
            </c:strRef>
          </c:cat>
          <c:val>
            <c:numRef>
              <c:f>FOSSILS!$M$8:$M$13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FOSSILS!$A$8:$A$13</c:f>
              <c:strCache>
                <c:ptCount val="6"/>
                <c:pt idx="0">
                  <c:v>HomininPrimates</c:v>
                </c:pt>
                <c:pt idx="1">
                  <c:v>Artiodactyla</c:v>
                </c:pt>
                <c:pt idx="2">
                  <c:v>Carnivora</c:v>
                </c:pt>
                <c:pt idx="3">
                  <c:v>Cetacea</c:v>
                </c:pt>
                <c:pt idx="4">
                  <c:v>Perissodactyla</c:v>
                </c:pt>
                <c:pt idx="5">
                  <c:v>Primates</c:v>
                </c:pt>
              </c:strCache>
            </c:strRef>
          </c:cat>
          <c:val>
            <c:numRef>
              <c:f>FOSSILS!$N$8:$N$13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069080"/>
        <c:axId val="1270072056"/>
      </c:barChart>
      <c:catAx>
        <c:axId val="12700690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  <c:crossAx val="1270072056"/>
        <c:crosses val="autoZero"/>
        <c:auto val="1"/>
        <c:lblAlgn val="ctr"/>
        <c:lblOffset val="100"/>
        <c:noMultiLvlLbl val="0"/>
      </c:catAx>
      <c:valAx>
        <c:axId val="1270072056"/>
        <c:scaling>
          <c:orientation val="minMax"/>
          <c:max val="1.0"/>
          <c:min val="-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4000"/>
            </a:pPr>
            <a:endParaRPr lang="en-US"/>
          </a:p>
        </c:txPr>
        <c:crossAx val="1270069080"/>
        <c:crosses val="autoZero"/>
        <c:crossBetween val="between"/>
        <c:majorUnit val="1.0"/>
        <c:minorUnit val="0.8"/>
      </c:valAx>
      <c:spPr>
        <a:solidFill>
          <a:schemeClr val="dk1"/>
        </a:solidFill>
        <a:ln w="25400" cap="flat" cmpd="sng" algn="ctr">
          <a:solidFill>
            <a:schemeClr val="dk1">
              <a:shade val="50000"/>
            </a:schemeClr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chemeClr val="dk1"/>
    </a:solidFill>
    <a:ln w="38100" cap="flat" cmpd="sng" algn="ctr">
      <a:noFill/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100K</a:t>
            </a:r>
            <a:r>
              <a:rPr lang="en-US" baseline="0"/>
              <a:t> Intervals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'Hominin-Carnivora'!$A$8:$A$9</c:f>
              <c:strCache>
                <c:ptCount val="2"/>
                <c:pt idx="0">
                  <c:v>Hominins</c:v>
                </c:pt>
                <c:pt idx="1">
                  <c:v>Carnivora</c:v>
                </c:pt>
              </c:strCache>
            </c:strRef>
          </c:cat>
          <c:val>
            <c:numRef>
              <c:f>'Hominin-Carnivora'!$I$8:$I$9</c:f>
              <c:numCache>
                <c:formatCode>General</c:formatCode>
                <c:ptCount val="2"/>
                <c:pt idx="0">
                  <c:v>1.26629</c:v>
                </c:pt>
                <c:pt idx="1">
                  <c:v>0.0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'Hominin-Carnivora'!$A$8:$A$9</c:f>
              <c:strCache>
                <c:ptCount val="2"/>
                <c:pt idx="0">
                  <c:v>Hominins</c:v>
                </c:pt>
                <c:pt idx="1">
                  <c:v>Carnivora</c:v>
                </c:pt>
              </c:strCache>
            </c:strRef>
          </c:cat>
          <c:val>
            <c:numRef>
              <c:f>'Hominin-Carnivora'!$J$8:$J$9</c:f>
              <c:numCache>
                <c:formatCode>General</c:formatCode>
                <c:ptCount val="2"/>
                <c:pt idx="0">
                  <c:v>0.0</c:v>
                </c:pt>
                <c:pt idx="1">
                  <c:v>21.73946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'Hominin-Carnivora'!$A$8:$A$9</c:f>
              <c:strCache>
                <c:ptCount val="2"/>
                <c:pt idx="0">
                  <c:v>Hominins</c:v>
                </c:pt>
                <c:pt idx="1">
                  <c:v>Carnivora</c:v>
                </c:pt>
              </c:strCache>
            </c:strRef>
          </c:cat>
          <c:val>
            <c:numRef>
              <c:f>'Hominin-Carnivora'!$K$8:$K$9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6504264"/>
        <c:axId val="1229335192"/>
      </c:barChart>
      <c:catAx>
        <c:axId val="1316504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229335192"/>
        <c:crosses val="autoZero"/>
        <c:auto val="1"/>
        <c:lblAlgn val="ctr"/>
        <c:lblOffset val="100"/>
        <c:noMultiLvlLbl val="0"/>
      </c:catAx>
      <c:valAx>
        <c:axId val="1229335192"/>
        <c:scaling>
          <c:orientation val="minMax"/>
          <c:max val="10.0"/>
          <c:min val="-1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6504264"/>
        <c:crosses val="autoZero"/>
        <c:crossBetween val="between"/>
        <c:majorUnit val="10.0"/>
      </c:valAx>
      <c:spPr>
        <a:solidFill>
          <a:schemeClr val="dk1"/>
        </a:solidFill>
        <a:ln w="25400" cap="flat" cmpd="sng" algn="ctr">
          <a:solidFill>
            <a:schemeClr val="dk1">
              <a:shade val="50000"/>
            </a:schemeClr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chemeClr val="dk1"/>
    </a:solidFill>
    <a:ln w="38100" cap="flat" cmpd="sng" algn="ctr">
      <a:noFill/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Estimate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'CC vs Time'!$A$4:$A$9</c:f>
              <c:strCache>
                <c:ptCount val="6"/>
                <c:pt idx="0">
                  <c:v>Hominins</c:v>
                </c:pt>
                <c:pt idx="1">
                  <c:v>Artiodactyla</c:v>
                </c:pt>
                <c:pt idx="2">
                  <c:v>Carnivora</c:v>
                </c:pt>
                <c:pt idx="3">
                  <c:v>Cetacea</c:v>
                </c:pt>
                <c:pt idx="4">
                  <c:v>Perissodactyla</c:v>
                </c:pt>
                <c:pt idx="5">
                  <c:v>Primates</c:v>
                </c:pt>
              </c:strCache>
            </c:strRef>
          </c:cat>
          <c:val>
            <c:numRef>
              <c:f>'CC vs Time'!$F$4:$F$9</c:f>
              <c:numCache>
                <c:formatCode>General</c:formatCode>
                <c:ptCount val="6"/>
                <c:pt idx="0">
                  <c:v>-0.41453</c:v>
                </c:pt>
                <c:pt idx="1">
                  <c:v>-0.08429</c:v>
                </c:pt>
                <c:pt idx="2">
                  <c:v>-0.037916</c:v>
                </c:pt>
                <c:pt idx="3">
                  <c:v>0.0</c:v>
                </c:pt>
                <c:pt idx="4">
                  <c:v>-0.03712</c:v>
                </c:pt>
                <c:pt idx="5">
                  <c:v>-0.05664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0925752"/>
        <c:axId val="1281255592"/>
      </c:barChart>
      <c:catAx>
        <c:axId val="1280925752"/>
        <c:scaling>
          <c:orientation val="minMax"/>
        </c:scaling>
        <c:delete val="0"/>
        <c:axPos val="t"/>
        <c:majorTickMark val="out"/>
        <c:minorTickMark val="none"/>
        <c:tickLblPos val="nextTo"/>
        <c:crossAx val="1281255592"/>
        <c:crosses val="autoZero"/>
        <c:auto val="1"/>
        <c:lblAlgn val="ctr"/>
        <c:lblOffset val="100"/>
        <c:noMultiLvlLbl val="0"/>
      </c:catAx>
      <c:valAx>
        <c:axId val="1281255592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0925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R2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 w="25400" cap="flat" cmpd="sng" algn="ctr">
              <a:solidFill>
                <a:schemeClr val="accent2">
                  <a:shade val="50000"/>
                </a:schemeClr>
              </a:solidFill>
              <a:prstDash val="solid"/>
            </a:ln>
            <a:effectLst/>
          </c:spPr>
          <c:invertIfNegative val="0"/>
          <c:cat>
            <c:strRef>
              <c:f>'CC vs Time'!$A$4:$A$9</c:f>
              <c:strCache>
                <c:ptCount val="6"/>
                <c:pt idx="0">
                  <c:v>Hominins</c:v>
                </c:pt>
                <c:pt idx="1">
                  <c:v>Artiodactyla</c:v>
                </c:pt>
                <c:pt idx="2">
                  <c:v>Carnivora</c:v>
                </c:pt>
                <c:pt idx="3">
                  <c:v>Cetacea</c:v>
                </c:pt>
                <c:pt idx="4">
                  <c:v>Perissodactyla</c:v>
                </c:pt>
                <c:pt idx="5">
                  <c:v>Primates</c:v>
                </c:pt>
              </c:strCache>
            </c:strRef>
          </c:cat>
          <c:val>
            <c:numRef>
              <c:f>'CC vs Time'!$D$4:$D$9</c:f>
              <c:numCache>
                <c:formatCode>General</c:formatCode>
                <c:ptCount val="6"/>
                <c:pt idx="0">
                  <c:v>0.8458</c:v>
                </c:pt>
                <c:pt idx="1">
                  <c:v>0.4041</c:v>
                </c:pt>
                <c:pt idx="2">
                  <c:v>0.1391</c:v>
                </c:pt>
                <c:pt idx="3">
                  <c:v>-0.00614</c:v>
                </c:pt>
                <c:pt idx="4">
                  <c:v>0.3375</c:v>
                </c:pt>
                <c:pt idx="5">
                  <c:v>0.2977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0906584"/>
        <c:axId val="1287460120"/>
      </c:barChart>
      <c:catAx>
        <c:axId val="1280906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287460120"/>
        <c:crosses val="autoZero"/>
        <c:auto val="1"/>
        <c:lblAlgn val="ctr"/>
        <c:lblOffset val="100"/>
        <c:noMultiLvlLbl val="0"/>
      </c:catAx>
      <c:valAx>
        <c:axId val="1287460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0906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4000"/>
            </a:pPr>
            <a:r>
              <a:rPr lang="en-US" sz="4000"/>
              <a:t>400K</a:t>
            </a:r>
            <a:r>
              <a:rPr lang="en-US" sz="4000" baseline="0"/>
              <a:t> Intervals</a:t>
            </a:r>
            <a:endParaRPr lang="en-US" sz="40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FOSSILS!$A$14:$A$19</c:f>
              <c:strCache>
                <c:ptCount val="6"/>
                <c:pt idx="0">
                  <c:v>Hominins</c:v>
                </c:pt>
                <c:pt idx="1">
                  <c:v>Artiodactyla</c:v>
                </c:pt>
                <c:pt idx="2">
                  <c:v>Carnivora</c:v>
                </c:pt>
                <c:pt idx="3">
                  <c:v>Cetacea</c:v>
                </c:pt>
                <c:pt idx="4">
                  <c:v>Perissodactyla</c:v>
                </c:pt>
                <c:pt idx="5">
                  <c:v>Primates</c:v>
                </c:pt>
              </c:strCache>
            </c:strRef>
          </c:cat>
          <c:val>
            <c:numRef>
              <c:f>FOSSILS!$L$14:$L$19</c:f>
              <c:numCache>
                <c:formatCode>General</c:formatCode>
                <c:ptCount val="6"/>
                <c:pt idx="0">
                  <c:v>0.610994987656942</c:v>
                </c:pt>
                <c:pt idx="1">
                  <c:v>0.0</c:v>
                </c:pt>
                <c:pt idx="2">
                  <c:v>0.334687990639137</c:v>
                </c:pt>
                <c:pt idx="3">
                  <c:v>0.0</c:v>
                </c:pt>
                <c:pt idx="4">
                  <c:v>0.352153552528336</c:v>
                </c:pt>
                <c:pt idx="5">
                  <c:v>0.0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FOSSILS!$A$14:$A$19</c:f>
              <c:strCache>
                <c:ptCount val="6"/>
                <c:pt idx="0">
                  <c:v>Hominins</c:v>
                </c:pt>
                <c:pt idx="1">
                  <c:v>Artiodactyla</c:v>
                </c:pt>
                <c:pt idx="2">
                  <c:v>Carnivora</c:v>
                </c:pt>
                <c:pt idx="3">
                  <c:v>Cetacea</c:v>
                </c:pt>
                <c:pt idx="4">
                  <c:v>Perissodactyla</c:v>
                </c:pt>
                <c:pt idx="5">
                  <c:v>Primates</c:v>
                </c:pt>
              </c:strCache>
            </c:strRef>
          </c:cat>
          <c:val>
            <c:numRef>
              <c:f>FOSSILS!$M$14:$M$19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FOSSILS!$A$14:$A$19</c:f>
              <c:strCache>
                <c:ptCount val="6"/>
                <c:pt idx="0">
                  <c:v>Hominins</c:v>
                </c:pt>
                <c:pt idx="1">
                  <c:v>Artiodactyla</c:v>
                </c:pt>
                <c:pt idx="2">
                  <c:v>Carnivora</c:v>
                </c:pt>
                <c:pt idx="3">
                  <c:v>Cetacea</c:v>
                </c:pt>
                <c:pt idx="4">
                  <c:v>Perissodactyla</c:v>
                </c:pt>
                <c:pt idx="5">
                  <c:v>Primates</c:v>
                </c:pt>
              </c:strCache>
            </c:strRef>
          </c:cat>
          <c:val>
            <c:numRef>
              <c:f>FOSSILS!$N$14:$N$19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0.388407320328852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9834504"/>
        <c:axId val="1269837480"/>
      </c:barChart>
      <c:catAx>
        <c:axId val="12698345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1269837480"/>
        <c:crosses val="autoZero"/>
        <c:auto val="1"/>
        <c:lblAlgn val="ctr"/>
        <c:lblOffset val="100"/>
        <c:noMultiLvlLbl val="0"/>
      </c:catAx>
      <c:valAx>
        <c:axId val="1269837480"/>
        <c:scaling>
          <c:orientation val="minMax"/>
          <c:max val="1.0"/>
          <c:min val="-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4000"/>
            </a:pPr>
            <a:endParaRPr lang="en-US"/>
          </a:p>
        </c:txPr>
        <c:crossAx val="1269834504"/>
        <c:crosses val="autoZero"/>
        <c:crossBetween val="between"/>
        <c:majorUnit val="1.0"/>
      </c:valAx>
      <c:spPr>
        <a:solidFill>
          <a:schemeClr val="dk1"/>
        </a:solidFill>
        <a:ln w="25400" cap="flat" cmpd="sng" algn="ctr">
          <a:solidFill>
            <a:schemeClr val="dk1">
              <a:shade val="50000"/>
            </a:schemeClr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chemeClr val="dk1"/>
    </a:solidFill>
    <a:ln w="38100" cap="flat" cmpd="sng" algn="ctr">
      <a:noFill/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4000"/>
            </a:pPr>
            <a:r>
              <a:rPr lang="en-US" sz="4000"/>
              <a:t>200K Intervals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FOSSILS!$A$20:$A$25</c:f>
              <c:strCache>
                <c:ptCount val="6"/>
                <c:pt idx="0">
                  <c:v>Hominins</c:v>
                </c:pt>
                <c:pt idx="1">
                  <c:v>Artiodactyla</c:v>
                </c:pt>
                <c:pt idx="2">
                  <c:v>Carnivora</c:v>
                </c:pt>
                <c:pt idx="3">
                  <c:v>Cetacea</c:v>
                </c:pt>
                <c:pt idx="4">
                  <c:v>Perissodactyla</c:v>
                </c:pt>
                <c:pt idx="5">
                  <c:v>Primates</c:v>
                </c:pt>
              </c:strCache>
            </c:strRef>
          </c:cat>
          <c:val>
            <c:numRef>
              <c:f>FOSSILS!$L$20:$L$25</c:f>
              <c:numCache>
                <c:formatCode>General</c:formatCode>
                <c:ptCount val="6"/>
                <c:pt idx="0">
                  <c:v>0.720448062428334</c:v>
                </c:pt>
                <c:pt idx="1">
                  <c:v>0.0</c:v>
                </c:pt>
                <c:pt idx="2">
                  <c:v>0.290583997527485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FOSSILS!$A$20:$A$25</c:f>
              <c:strCache>
                <c:ptCount val="6"/>
                <c:pt idx="0">
                  <c:v>Hominins</c:v>
                </c:pt>
                <c:pt idx="1">
                  <c:v>Artiodactyla</c:v>
                </c:pt>
                <c:pt idx="2">
                  <c:v>Carnivora</c:v>
                </c:pt>
                <c:pt idx="3">
                  <c:v>Cetacea</c:v>
                </c:pt>
                <c:pt idx="4">
                  <c:v>Perissodactyla</c:v>
                </c:pt>
                <c:pt idx="5">
                  <c:v>Primates</c:v>
                </c:pt>
              </c:strCache>
            </c:strRef>
          </c:cat>
          <c:val>
            <c:numRef>
              <c:f>FOSSILS!$M$20:$M$25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FOSSILS!$A$20:$A$25</c:f>
              <c:strCache>
                <c:ptCount val="6"/>
                <c:pt idx="0">
                  <c:v>Hominins</c:v>
                </c:pt>
                <c:pt idx="1">
                  <c:v>Artiodactyla</c:v>
                </c:pt>
                <c:pt idx="2">
                  <c:v>Carnivora</c:v>
                </c:pt>
                <c:pt idx="3">
                  <c:v>Cetacea</c:v>
                </c:pt>
                <c:pt idx="4">
                  <c:v>Perissodactyla</c:v>
                </c:pt>
                <c:pt idx="5">
                  <c:v>Primates</c:v>
                </c:pt>
              </c:strCache>
            </c:strRef>
          </c:cat>
          <c:val>
            <c:numRef>
              <c:f>FOSSILS!$N$20:$N$25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9871432"/>
        <c:axId val="1269874408"/>
      </c:barChart>
      <c:catAx>
        <c:axId val="12698714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1269874408"/>
        <c:crosses val="autoZero"/>
        <c:auto val="1"/>
        <c:lblAlgn val="ctr"/>
        <c:lblOffset val="100"/>
        <c:noMultiLvlLbl val="0"/>
      </c:catAx>
      <c:valAx>
        <c:axId val="1269874408"/>
        <c:scaling>
          <c:orientation val="minMax"/>
          <c:max val="1.0"/>
          <c:min val="-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4000"/>
            </a:pPr>
            <a:endParaRPr lang="en-US"/>
          </a:p>
        </c:txPr>
        <c:crossAx val="1269871432"/>
        <c:crosses val="autoZero"/>
        <c:crossBetween val="between"/>
        <c:majorUnit val="1.0"/>
      </c:valAx>
      <c:spPr>
        <a:solidFill>
          <a:schemeClr val="dk1"/>
        </a:solidFill>
        <a:ln w="25400" cap="flat" cmpd="sng" algn="ctr">
          <a:solidFill>
            <a:schemeClr val="dk1">
              <a:shade val="50000"/>
            </a:schemeClr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chemeClr val="dk1"/>
    </a:solidFill>
    <a:ln w="38100" cap="flat" cmpd="sng" algn="ctr">
      <a:noFill/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Oxygen Isotope vs. CC (5My Intervals)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Mean</c:v>
          </c:tx>
          <c:invertIfNegative val="0"/>
          <c:cat>
            <c:strRef>
              <c:f>FOSSILS!$A$36:$A$45</c:f>
              <c:strCache>
                <c:ptCount val="10"/>
                <c:pt idx="0">
                  <c:v>HomininPrimates</c:v>
                </c:pt>
                <c:pt idx="1">
                  <c:v>Ruminanta</c:v>
                </c:pt>
                <c:pt idx="2">
                  <c:v>Tylopoda</c:v>
                </c:pt>
                <c:pt idx="3">
                  <c:v>Feliformes</c:v>
                </c:pt>
                <c:pt idx="4">
                  <c:v>Caniformes</c:v>
                </c:pt>
                <c:pt idx="5">
                  <c:v>Odontoceti</c:v>
                </c:pt>
                <c:pt idx="6">
                  <c:v>Hippomorpha</c:v>
                </c:pt>
                <c:pt idx="7">
                  <c:v>Ceratomorpha</c:v>
                </c:pt>
                <c:pt idx="8">
                  <c:v>Anthropoidea</c:v>
                </c:pt>
                <c:pt idx="9">
                  <c:v>Prosimians</c:v>
                </c:pt>
              </c:strCache>
            </c:strRef>
          </c:cat>
          <c:val>
            <c:numRef>
              <c:f>FOSSILS!$I$36:$I$45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1"/>
          <c:tx>
            <c:v>SD</c:v>
          </c:tx>
          <c:invertIfNegative val="0"/>
          <c:cat>
            <c:strRef>
              <c:f>FOSSILS!$A$36:$A$45</c:f>
              <c:strCache>
                <c:ptCount val="10"/>
                <c:pt idx="0">
                  <c:v>HomininPrimates</c:v>
                </c:pt>
                <c:pt idx="1">
                  <c:v>Ruminanta</c:v>
                </c:pt>
                <c:pt idx="2">
                  <c:v>Tylopoda</c:v>
                </c:pt>
                <c:pt idx="3">
                  <c:v>Feliformes</c:v>
                </c:pt>
                <c:pt idx="4">
                  <c:v>Caniformes</c:v>
                </c:pt>
                <c:pt idx="5">
                  <c:v>Odontoceti</c:v>
                </c:pt>
                <c:pt idx="6">
                  <c:v>Hippomorpha</c:v>
                </c:pt>
                <c:pt idx="7">
                  <c:v>Ceratomorpha</c:v>
                </c:pt>
                <c:pt idx="8">
                  <c:v>Anthropoidea</c:v>
                </c:pt>
                <c:pt idx="9">
                  <c:v>Prosimians</c:v>
                </c:pt>
              </c:strCache>
            </c:strRef>
          </c:cat>
          <c:val>
            <c:numRef>
              <c:f>FOSSILS!$J$36:$J$45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2"/>
          <c:order val="2"/>
          <c:tx>
            <c:v>Slope</c:v>
          </c:tx>
          <c:invertIfNegative val="0"/>
          <c:cat>
            <c:strRef>
              <c:f>FOSSILS!$A$36:$A$45</c:f>
              <c:strCache>
                <c:ptCount val="10"/>
                <c:pt idx="0">
                  <c:v>HomininPrimates</c:v>
                </c:pt>
                <c:pt idx="1">
                  <c:v>Ruminanta</c:v>
                </c:pt>
                <c:pt idx="2">
                  <c:v>Tylopoda</c:v>
                </c:pt>
                <c:pt idx="3">
                  <c:v>Feliformes</c:v>
                </c:pt>
                <c:pt idx="4">
                  <c:v>Caniformes</c:v>
                </c:pt>
                <c:pt idx="5">
                  <c:v>Odontoceti</c:v>
                </c:pt>
                <c:pt idx="6">
                  <c:v>Hippomorpha</c:v>
                </c:pt>
                <c:pt idx="7">
                  <c:v>Ceratomorpha</c:v>
                </c:pt>
                <c:pt idx="8">
                  <c:v>Anthropoidea</c:v>
                </c:pt>
                <c:pt idx="9">
                  <c:v>Prosimians</c:v>
                </c:pt>
              </c:strCache>
            </c:strRef>
          </c:cat>
          <c:val>
            <c:numRef>
              <c:f>FOSSILS!$K$36:$K$45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9908632"/>
        <c:axId val="1269911608"/>
      </c:barChart>
      <c:catAx>
        <c:axId val="1269908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269911608"/>
        <c:crosses val="autoZero"/>
        <c:auto val="1"/>
        <c:lblAlgn val="ctr"/>
        <c:lblOffset val="100"/>
        <c:noMultiLvlLbl val="0"/>
      </c:catAx>
      <c:valAx>
        <c:axId val="1269911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9908632"/>
        <c:crosses val="autoZero"/>
        <c:crossBetween val="between"/>
      </c:valAx>
      <c:spPr>
        <a:solidFill>
          <a:schemeClr val="dk1"/>
        </a:solidFill>
        <a:ln w="25400" cap="flat" cmpd="sng" algn="ctr">
          <a:solidFill>
            <a:schemeClr val="dk1">
              <a:shade val="50000"/>
            </a:schemeClr>
          </a:solidFill>
          <a:prstDash val="solid"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/>
    </a:solidFill>
    <a:ln w="38100" cap="flat" cmpd="sng" algn="ctr">
      <a:solidFill>
        <a:schemeClr val="lt1"/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Oxygen Isotope vs. CC (1My Intervals)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61458861722634"/>
          <c:y val="0.0337078651685393"/>
          <c:w val="0.804328256363494"/>
          <c:h val="0.469517384765107"/>
        </c:manualLayout>
      </c:layout>
      <c:barChart>
        <c:barDir val="col"/>
        <c:grouping val="clustered"/>
        <c:varyColors val="0"/>
        <c:ser>
          <c:idx val="0"/>
          <c:order val="0"/>
          <c:tx>
            <c:v>Mean</c:v>
          </c:tx>
          <c:invertIfNegative val="0"/>
          <c:cat>
            <c:strRef>
              <c:f>FOSSILS!$A$46:$A$55</c:f>
              <c:strCache>
                <c:ptCount val="10"/>
                <c:pt idx="0">
                  <c:v>HomininPrimates</c:v>
                </c:pt>
                <c:pt idx="1">
                  <c:v>Ruminanta</c:v>
                </c:pt>
                <c:pt idx="2">
                  <c:v>Tylopoda</c:v>
                </c:pt>
                <c:pt idx="3">
                  <c:v>Feliformes</c:v>
                </c:pt>
                <c:pt idx="4">
                  <c:v>Caniformes</c:v>
                </c:pt>
                <c:pt idx="5">
                  <c:v>Odontoceti</c:v>
                </c:pt>
                <c:pt idx="6">
                  <c:v>Hippomorpha</c:v>
                </c:pt>
                <c:pt idx="7">
                  <c:v>Ceratomorpha</c:v>
                </c:pt>
                <c:pt idx="8">
                  <c:v>Anthropoidea</c:v>
                </c:pt>
                <c:pt idx="9">
                  <c:v>Prosimians</c:v>
                </c:pt>
              </c:strCache>
            </c:strRef>
          </c:cat>
          <c:val>
            <c:numRef>
              <c:f>FOSSILS!$I$46:$I$55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1"/>
          <c:tx>
            <c:v>SD</c:v>
          </c:tx>
          <c:invertIfNegative val="0"/>
          <c:cat>
            <c:strRef>
              <c:f>FOSSILS!$A$46:$A$55</c:f>
              <c:strCache>
                <c:ptCount val="10"/>
                <c:pt idx="0">
                  <c:v>HomininPrimates</c:v>
                </c:pt>
                <c:pt idx="1">
                  <c:v>Ruminanta</c:v>
                </c:pt>
                <c:pt idx="2">
                  <c:v>Tylopoda</c:v>
                </c:pt>
                <c:pt idx="3">
                  <c:v>Feliformes</c:v>
                </c:pt>
                <c:pt idx="4">
                  <c:v>Caniformes</c:v>
                </c:pt>
                <c:pt idx="5">
                  <c:v>Odontoceti</c:v>
                </c:pt>
                <c:pt idx="6">
                  <c:v>Hippomorpha</c:v>
                </c:pt>
                <c:pt idx="7">
                  <c:v>Ceratomorpha</c:v>
                </c:pt>
                <c:pt idx="8">
                  <c:v>Anthropoidea</c:v>
                </c:pt>
                <c:pt idx="9">
                  <c:v>Prosimians</c:v>
                </c:pt>
              </c:strCache>
            </c:strRef>
          </c:cat>
          <c:val>
            <c:numRef>
              <c:f>FOSSILS!$J$46:$J$55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2"/>
          <c:order val="2"/>
          <c:tx>
            <c:v>Slope</c:v>
          </c:tx>
          <c:invertIfNegative val="0"/>
          <c:cat>
            <c:strRef>
              <c:f>FOSSILS!$A$46:$A$55</c:f>
              <c:strCache>
                <c:ptCount val="10"/>
                <c:pt idx="0">
                  <c:v>HomininPrimates</c:v>
                </c:pt>
                <c:pt idx="1">
                  <c:v>Ruminanta</c:v>
                </c:pt>
                <c:pt idx="2">
                  <c:v>Tylopoda</c:v>
                </c:pt>
                <c:pt idx="3">
                  <c:v>Feliformes</c:v>
                </c:pt>
                <c:pt idx="4">
                  <c:v>Caniformes</c:v>
                </c:pt>
                <c:pt idx="5">
                  <c:v>Odontoceti</c:v>
                </c:pt>
                <c:pt idx="6">
                  <c:v>Hippomorpha</c:v>
                </c:pt>
                <c:pt idx="7">
                  <c:v>Ceratomorpha</c:v>
                </c:pt>
                <c:pt idx="8">
                  <c:v>Anthropoidea</c:v>
                </c:pt>
                <c:pt idx="9">
                  <c:v>Prosimians</c:v>
                </c:pt>
              </c:strCache>
            </c:strRef>
          </c:cat>
          <c:val>
            <c:numRef>
              <c:f>FOSSILS!$K$46:$K$55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9945816"/>
        <c:axId val="1269948792"/>
      </c:barChart>
      <c:catAx>
        <c:axId val="1269945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269948792"/>
        <c:crosses val="autoZero"/>
        <c:auto val="1"/>
        <c:lblAlgn val="ctr"/>
        <c:lblOffset val="100"/>
        <c:noMultiLvlLbl val="0"/>
      </c:catAx>
      <c:valAx>
        <c:axId val="1269948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9945816"/>
        <c:crosses val="autoZero"/>
        <c:crossBetween val="between"/>
      </c:valAx>
      <c:spPr>
        <a:solidFill>
          <a:schemeClr val="dk1"/>
        </a:solidFill>
        <a:ln w="25400" cap="flat" cmpd="sng" algn="ctr">
          <a:solidFill>
            <a:schemeClr val="dk1">
              <a:shade val="50000"/>
            </a:schemeClr>
          </a:solidFill>
          <a:prstDash val="solid"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/>
    </a:solidFill>
    <a:ln w="38100" cap="flat" cmpd="sng" algn="ctr">
      <a:solidFill>
        <a:schemeClr val="lt1"/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Oxygen Isotope vs. CC (400K Intervals)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Mean</c:v>
          </c:tx>
          <c:invertIfNegative val="0"/>
          <c:cat>
            <c:strRef>
              <c:f>FOSSILS!$A$56:$A$65</c:f>
              <c:strCache>
                <c:ptCount val="10"/>
                <c:pt idx="0">
                  <c:v>HomininPrimates</c:v>
                </c:pt>
                <c:pt idx="1">
                  <c:v>Ruminanta</c:v>
                </c:pt>
                <c:pt idx="2">
                  <c:v>Tylopoda</c:v>
                </c:pt>
                <c:pt idx="3">
                  <c:v>Feliformes</c:v>
                </c:pt>
                <c:pt idx="4">
                  <c:v>Caniformes</c:v>
                </c:pt>
                <c:pt idx="5">
                  <c:v>Odontoceti</c:v>
                </c:pt>
                <c:pt idx="6">
                  <c:v>Hippomorpha</c:v>
                </c:pt>
                <c:pt idx="7">
                  <c:v>Ceratomorpha</c:v>
                </c:pt>
                <c:pt idx="8">
                  <c:v>Anthropoidea</c:v>
                </c:pt>
                <c:pt idx="9">
                  <c:v>Prosimians</c:v>
                </c:pt>
              </c:strCache>
            </c:strRef>
          </c:cat>
          <c:val>
            <c:numRef>
              <c:f>FOSSILS!$I$56:$I$65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1"/>
          <c:tx>
            <c:v>SD</c:v>
          </c:tx>
          <c:invertIfNegative val="0"/>
          <c:cat>
            <c:strRef>
              <c:f>FOSSILS!$A$56:$A$65</c:f>
              <c:strCache>
                <c:ptCount val="10"/>
                <c:pt idx="0">
                  <c:v>HomininPrimates</c:v>
                </c:pt>
                <c:pt idx="1">
                  <c:v>Ruminanta</c:v>
                </c:pt>
                <c:pt idx="2">
                  <c:v>Tylopoda</c:v>
                </c:pt>
                <c:pt idx="3">
                  <c:v>Feliformes</c:v>
                </c:pt>
                <c:pt idx="4">
                  <c:v>Caniformes</c:v>
                </c:pt>
                <c:pt idx="5">
                  <c:v>Odontoceti</c:v>
                </c:pt>
                <c:pt idx="6">
                  <c:v>Hippomorpha</c:v>
                </c:pt>
                <c:pt idx="7">
                  <c:v>Ceratomorpha</c:v>
                </c:pt>
                <c:pt idx="8">
                  <c:v>Anthropoidea</c:v>
                </c:pt>
                <c:pt idx="9">
                  <c:v>Prosimians</c:v>
                </c:pt>
              </c:strCache>
            </c:strRef>
          </c:cat>
          <c:val>
            <c:numRef>
              <c:f>FOSSILS!$J$56:$J$65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2"/>
          <c:order val="2"/>
          <c:tx>
            <c:v>Slope</c:v>
          </c:tx>
          <c:invertIfNegative val="0"/>
          <c:cat>
            <c:strRef>
              <c:f>FOSSILS!$A$56:$A$65</c:f>
              <c:strCache>
                <c:ptCount val="10"/>
                <c:pt idx="0">
                  <c:v>HomininPrimates</c:v>
                </c:pt>
                <c:pt idx="1">
                  <c:v>Ruminanta</c:v>
                </c:pt>
                <c:pt idx="2">
                  <c:v>Tylopoda</c:v>
                </c:pt>
                <c:pt idx="3">
                  <c:v>Feliformes</c:v>
                </c:pt>
                <c:pt idx="4">
                  <c:v>Caniformes</c:v>
                </c:pt>
                <c:pt idx="5">
                  <c:v>Odontoceti</c:v>
                </c:pt>
                <c:pt idx="6">
                  <c:v>Hippomorpha</c:v>
                </c:pt>
                <c:pt idx="7">
                  <c:v>Ceratomorpha</c:v>
                </c:pt>
                <c:pt idx="8">
                  <c:v>Anthropoidea</c:v>
                </c:pt>
                <c:pt idx="9">
                  <c:v>Prosimians</c:v>
                </c:pt>
              </c:strCache>
            </c:strRef>
          </c:cat>
          <c:val>
            <c:numRef>
              <c:f>FOSSILS!$K$56:$K$65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9983000"/>
        <c:axId val="1269985976"/>
      </c:barChart>
      <c:catAx>
        <c:axId val="1269983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269985976"/>
        <c:crosses val="autoZero"/>
        <c:auto val="1"/>
        <c:lblAlgn val="ctr"/>
        <c:lblOffset val="100"/>
        <c:noMultiLvlLbl val="0"/>
      </c:catAx>
      <c:valAx>
        <c:axId val="1269985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9983000"/>
        <c:crosses val="autoZero"/>
        <c:crossBetween val="between"/>
      </c:valAx>
      <c:spPr>
        <a:solidFill>
          <a:schemeClr val="dk1"/>
        </a:solidFill>
        <a:ln w="25400" cap="flat" cmpd="sng" algn="ctr">
          <a:solidFill>
            <a:schemeClr val="dk1">
              <a:shade val="50000"/>
            </a:schemeClr>
          </a:solidFill>
          <a:prstDash val="solid"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/>
    </a:solidFill>
    <a:ln w="38100" cap="flat" cmpd="sng" algn="ctr">
      <a:solidFill>
        <a:schemeClr val="lt1"/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lt1"/>
                </a:solidFill>
                <a:latin typeface="+mn-lt"/>
                <a:ea typeface="+mn-ea"/>
                <a:cs typeface="+mn-cs"/>
              </a:rPr>
              <a:t>Oxygen Isotope vs. CC (200K Intervals)</a:t>
            </a:r>
            <a:endParaRPr lang="en-US"/>
          </a:p>
        </c:rich>
      </c:tx>
      <c:layout/>
      <c:overlay val="0"/>
      <c:spPr>
        <a:solidFill>
          <a:schemeClr val="dk1"/>
        </a:solidFill>
        <a:ln w="25400" cap="flat" cmpd="sng" algn="ctr">
          <a:solidFill>
            <a:schemeClr val="dk1">
              <a:shade val="50000"/>
            </a:schemeClr>
          </a:solidFill>
          <a:prstDash val="solid"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9704440494149"/>
          <c:y val="0.0337078651685393"/>
          <c:w val="0.804172727911528"/>
          <c:h val="0.340901972927541"/>
        </c:manualLayout>
      </c:layout>
      <c:barChart>
        <c:barDir val="col"/>
        <c:grouping val="clustered"/>
        <c:varyColors val="0"/>
        <c:ser>
          <c:idx val="0"/>
          <c:order val="0"/>
          <c:tx>
            <c:v>Mean</c:v>
          </c:tx>
          <c:invertIfNegative val="0"/>
          <c:cat>
            <c:strRef>
              <c:f>FOSSILS!$A$66:$A$75</c:f>
              <c:strCache>
                <c:ptCount val="10"/>
                <c:pt idx="0">
                  <c:v>HomininPrimates</c:v>
                </c:pt>
                <c:pt idx="1">
                  <c:v>Ruminanta</c:v>
                </c:pt>
                <c:pt idx="2">
                  <c:v>Tylopoda</c:v>
                </c:pt>
                <c:pt idx="3">
                  <c:v>Feliformes</c:v>
                </c:pt>
                <c:pt idx="4">
                  <c:v>Caniformes</c:v>
                </c:pt>
                <c:pt idx="5">
                  <c:v>Odontoceti</c:v>
                </c:pt>
                <c:pt idx="6">
                  <c:v>Hippomorpha</c:v>
                </c:pt>
                <c:pt idx="7">
                  <c:v>Ceratomorpha</c:v>
                </c:pt>
                <c:pt idx="8">
                  <c:v>Anthropoidea</c:v>
                </c:pt>
                <c:pt idx="9">
                  <c:v>Prosimians</c:v>
                </c:pt>
              </c:strCache>
            </c:strRef>
          </c:cat>
          <c:val>
            <c:numRef>
              <c:f>FOSSILS!$I$66:$I$75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1"/>
          <c:tx>
            <c:v>SD</c:v>
          </c:tx>
          <c:invertIfNegative val="0"/>
          <c:cat>
            <c:strRef>
              <c:f>FOSSILS!$A$66:$A$75</c:f>
              <c:strCache>
                <c:ptCount val="10"/>
                <c:pt idx="0">
                  <c:v>HomininPrimates</c:v>
                </c:pt>
                <c:pt idx="1">
                  <c:v>Ruminanta</c:v>
                </c:pt>
                <c:pt idx="2">
                  <c:v>Tylopoda</c:v>
                </c:pt>
                <c:pt idx="3">
                  <c:v>Feliformes</c:v>
                </c:pt>
                <c:pt idx="4">
                  <c:v>Caniformes</c:v>
                </c:pt>
                <c:pt idx="5">
                  <c:v>Odontoceti</c:v>
                </c:pt>
                <c:pt idx="6">
                  <c:v>Hippomorpha</c:v>
                </c:pt>
                <c:pt idx="7">
                  <c:v>Ceratomorpha</c:v>
                </c:pt>
                <c:pt idx="8">
                  <c:v>Anthropoidea</c:v>
                </c:pt>
                <c:pt idx="9">
                  <c:v>Prosimians</c:v>
                </c:pt>
              </c:strCache>
            </c:strRef>
          </c:cat>
          <c:val>
            <c:numRef>
              <c:f>FOSSILS!$J$66:$J$75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2"/>
          <c:order val="2"/>
          <c:tx>
            <c:v>Slope</c:v>
          </c:tx>
          <c:invertIfNegative val="0"/>
          <c:cat>
            <c:strRef>
              <c:f>FOSSILS!$A$66:$A$75</c:f>
              <c:strCache>
                <c:ptCount val="10"/>
                <c:pt idx="0">
                  <c:v>HomininPrimates</c:v>
                </c:pt>
                <c:pt idx="1">
                  <c:v>Ruminanta</c:v>
                </c:pt>
                <c:pt idx="2">
                  <c:v>Tylopoda</c:v>
                </c:pt>
                <c:pt idx="3">
                  <c:v>Feliformes</c:v>
                </c:pt>
                <c:pt idx="4">
                  <c:v>Caniformes</c:v>
                </c:pt>
                <c:pt idx="5">
                  <c:v>Odontoceti</c:v>
                </c:pt>
                <c:pt idx="6">
                  <c:v>Hippomorpha</c:v>
                </c:pt>
                <c:pt idx="7">
                  <c:v>Ceratomorpha</c:v>
                </c:pt>
                <c:pt idx="8">
                  <c:v>Anthropoidea</c:v>
                </c:pt>
                <c:pt idx="9">
                  <c:v>Prosimians</c:v>
                </c:pt>
              </c:strCache>
            </c:strRef>
          </c:cat>
          <c:val>
            <c:numRef>
              <c:f>FOSSILS!$K$66:$K$75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020248"/>
        <c:axId val="1270023224"/>
      </c:barChart>
      <c:catAx>
        <c:axId val="1270020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270023224"/>
        <c:crosses val="autoZero"/>
        <c:auto val="1"/>
        <c:lblAlgn val="ctr"/>
        <c:lblOffset val="100"/>
        <c:noMultiLvlLbl val="0"/>
      </c:catAx>
      <c:valAx>
        <c:axId val="1270023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020248"/>
        <c:crosses val="autoZero"/>
        <c:crossBetween val="between"/>
      </c:valAx>
      <c:spPr>
        <a:solidFill>
          <a:schemeClr val="dk1"/>
        </a:solidFill>
        <a:ln w="25400" cap="flat" cmpd="sng" algn="ctr">
          <a:solidFill>
            <a:schemeClr val="dk1">
              <a:shade val="50000"/>
            </a:schemeClr>
          </a:solidFill>
          <a:prstDash val="solid"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/>
    </a:solidFill>
    <a:ln w="38100" cap="flat" cmpd="sng" algn="ctr">
      <a:solidFill>
        <a:schemeClr val="lt1"/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5MY Intervals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Mean</c:v>
          </c:tx>
          <c:invertIfNegative val="0"/>
          <c:cat>
            <c:strRef>
              <c:f>FOSSILS!$A$2:$A$7</c:f>
              <c:strCache>
                <c:ptCount val="6"/>
                <c:pt idx="0">
                  <c:v>Hominins</c:v>
                </c:pt>
                <c:pt idx="1">
                  <c:v>Artiodactyla</c:v>
                </c:pt>
                <c:pt idx="2">
                  <c:v>Carnivora</c:v>
                </c:pt>
                <c:pt idx="3">
                  <c:v>Cetacea</c:v>
                </c:pt>
                <c:pt idx="4">
                  <c:v>Perissodactyla</c:v>
                </c:pt>
                <c:pt idx="5">
                  <c:v>Primates</c:v>
                </c:pt>
              </c:strCache>
            </c:strRef>
          </c:cat>
          <c:val>
            <c:numRef>
              <c:f>FOSSILS!$I$2:$I$7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0.6946</c:v>
                </c:pt>
                <c:pt idx="3">
                  <c:v>0.0</c:v>
                </c:pt>
                <c:pt idx="4">
                  <c:v>0.0</c:v>
                </c:pt>
                <c:pt idx="5">
                  <c:v>1.245</c:v>
                </c:pt>
              </c:numCache>
            </c:numRef>
          </c:val>
        </c:ser>
        <c:ser>
          <c:idx val="1"/>
          <c:order val="1"/>
          <c:tx>
            <c:v>SD</c:v>
          </c:tx>
          <c:invertIfNegative val="0"/>
          <c:cat>
            <c:strRef>
              <c:f>FOSSILS!$A$2:$A$7</c:f>
              <c:strCache>
                <c:ptCount val="6"/>
                <c:pt idx="0">
                  <c:v>Hominins</c:v>
                </c:pt>
                <c:pt idx="1">
                  <c:v>Artiodactyla</c:v>
                </c:pt>
                <c:pt idx="2">
                  <c:v>Carnivora</c:v>
                </c:pt>
                <c:pt idx="3">
                  <c:v>Cetacea</c:v>
                </c:pt>
                <c:pt idx="4">
                  <c:v>Perissodactyla</c:v>
                </c:pt>
                <c:pt idx="5">
                  <c:v>Primates</c:v>
                </c:pt>
              </c:strCache>
            </c:strRef>
          </c:cat>
          <c:val>
            <c:numRef>
              <c:f>FOSSILS!$J$2:$J$7</c:f>
              <c:numCache>
                <c:formatCode>General</c:formatCode>
                <c:ptCount val="6"/>
                <c:pt idx="0">
                  <c:v>0.0</c:v>
                </c:pt>
                <c:pt idx="1">
                  <c:v>9.42229</c:v>
                </c:pt>
                <c:pt idx="2">
                  <c:v>-2.3615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2"/>
          <c:order val="2"/>
          <c:tx>
            <c:v>Slope</c:v>
          </c:tx>
          <c:invertIfNegative val="0"/>
          <c:cat>
            <c:strRef>
              <c:f>FOSSILS!$A$2:$A$7</c:f>
              <c:strCache>
                <c:ptCount val="6"/>
                <c:pt idx="0">
                  <c:v>Hominins</c:v>
                </c:pt>
                <c:pt idx="1">
                  <c:v>Artiodactyla</c:v>
                </c:pt>
                <c:pt idx="2">
                  <c:v>Carnivora</c:v>
                </c:pt>
                <c:pt idx="3">
                  <c:v>Cetacea</c:v>
                </c:pt>
                <c:pt idx="4">
                  <c:v>Perissodactyla</c:v>
                </c:pt>
                <c:pt idx="5">
                  <c:v>Primates</c:v>
                </c:pt>
              </c:strCache>
            </c:strRef>
          </c:cat>
          <c:val>
            <c:numRef>
              <c:f>FOSSILS!$K$2:$K$7</c:f>
              <c:numCache>
                <c:formatCode>General</c:formatCode>
                <c:ptCount val="6"/>
                <c:pt idx="0">
                  <c:v>0.0</c:v>
                </c:pt>
                <c:pt idx="1">
                  <c:v>10.75424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8940200"/>
        <c:axId val="-2030612328"/>
      </c:barChart>
      <c:catAx>
        <c:axId val="-20289402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ysClr val="window" lastClr="FFFFFF">
                    <a:alpha val="0"/>
                  </a:sysClr>
                </a:solidFill>
              </a:defRPr>
            </a:pPr>
            <a:endParaRPr lang="en-US"/>
          </a:p>
        </c:txPr>
        <c:crossAx val="-2030612328"/>
        <c:crosses val="autoZero"/>
        <c:auto val="1"/>
        <c:lblAlgn val="ctr"/>
        <c:lblOffset val="100"/>
        <c:noMultiLvlLbl val="0"/>
      </c:catAx>
      <c:valAx>
        <c:axId val="-2030612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8940200"/>
        <c:crosses val="autoZero"/>
        <c:crossBetween val="between"/>
      </c:valAx>
      <c:spPr>
        <a:solidFill>
          <a:schemeClr val="dk1"/>
        </a:solidFill>
        <a:ln w="25400" cap="flat" cmpd="sng" algn="ctr">
          <a:solidFill>
            <a:schemeClr val="dk1">
              <a:shade val="50000"/>
            </a:schemeClr>
          </a:solidFill>
          <a:prstDash val="solid"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/>
    </a:solidFill>
    <a:ln w="25400" cap="flat" cmpd="sng" algn="ctr">
      <a:solidFill>
        <a:schemeClr val="dk1">
          <a:shade val="50000"/>
        </a:schemeClr>
      </a:solidFill>
      <a:prstDash val="solid"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6" Type="http://schemas.openxmlformats.org/officeDocument/2006/relationships/chart" Target="../charts/chart18.xml"/><Relationship Id="rId7" Type="http://schemas.openxmlformats.org/officeDocument/2006/relationships/chart" Target="../charts/chart19.xml"/><Relationship Id="rId8" Type="http://schemas.openxmlformats.org/officeDocument/2006/relationships/chart" Target="../charts/chart20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283631</xdr:colOff>
      <xdr:row>0</xdr:row>
      <xdr:rowOff>135467</xdr:rowOff>
    </xdr:from>
    <xdr:to>
      <xdr:col>22</xdr:col>
      <xdr:colOff>372534</xdr:colOff>
      <xdr:row>12</xdr:row>
      <xdr:rowOff>110067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313267</xdr:colOff>
      <xdr:row>13</xdr:row>
      <xdr:rowOff>25400</xdr:rowOff>
    </xdr:from>
    <xdr:to>
      <xdr:col>22</xdr:col>
      <xdr:colOff>402170</xdr:colOff>
      <xdr:row>25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634999</xdr:colOff>
      <xdr:row>0</xdr:row>
      <xdr:rowOff>135467</xdr:rowOff>
    </xdr:from>
    <xdr:to>
      <xdr:col>30</xdr:col>
      <xdr:colOff>723903</xdr:colOff>
      <xdr:row>12</xdr:row>
      <xdr:rowOff>110067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601133</xdr:colOff>
      <xdr:row>13</xdr:row>
      <xdr:rowOff>25401</xdr:rowOff>
    </xdr:from>
    <xdr:to>
      <xdr:col>30</xdr:col>
      <xdr:colOff>690037</xdr:colOff>
      <xdr:row>25</xdr:row>
      <xdr:rowOff>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313267</xdr:colOff>
      <xdr:row>33</xdr:row>
      <xdr:rowOff>169333</xdr:rowOff>
    </xdr:from>
    <xdr:to>
      <xdr:col>22</xdr:col>
      <xdr:colOff>402170</xdr:colOff>
      <xdr:row>45</xdr:row>
      <xdr:rowOff>143933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313267</xdr:colOff>
      <xdr:row>47</xdr:row>
      <xdr:rowOff>25400</xdr:rowOff>
    </xdr:from>
    <xdr:to>
      <xdr:col>22</xdr:col>
      <xdr:colOff>402170</xdr:colOff>
      <xdr:row>59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745066</xdr:colOff>
      <xdr:row>33</xdr:row>
      <xdr:rowOff>194732</xdr:rowOff>
    </xdr:from>
    <xdr:to>
      <xdr:col>31</xdr:col>
      <xdr:colOff>4236</xdr:colOff>
      <xdr:row>45</xdr:row>
      <xdr:rowOff>169332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778933</xdr:colOff>
      <xdr:row>47</xdr:row>
      <xdr:rowOff>67733</xdr:rowOff>
    </xdr:from>
    <xdr:to>
      <xdr:col>31</xdr:col>
      <xdr:colOff>38103</xdr:colOff>
      <xdr:row>59</xdr:row>
      <xdr:rowOff>42333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0</xdr:colOff>
      <xdr:row>1</xdr:row>
      <xdr:rowOff>0</xdr:rowOff>
    </xdr:from>
    <xdr:to>
      <xdr:col>40</xdr:col>
      <xdr:colOff>88903</xdr:colOff>
      <xdr:row>12</xdr:row>
      <xdr:rowOff>165100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29636</xdr:colOff>
      <xdr:row>13</xdr:row>
      <xdr:rowOff>80433</xdr:rowOff>
    </xdr:from>
    <xdr:to>
      <xdr:col>40</xdr:col>
      <xdr:colOff>118539</xdr:colOff>
      <xdr:row>25</xdr:row>
      <xdr:rowOff>55033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40</xdr:col>
      <xdr:colOff>351368</xdr:colOff>
      <xdr:row>1</xdr:row>
      <xdr:rowOff>0</xdr:rowOff>
    </xdr:from>
    <xdr:to>
      <xdr:col>48</xdr:col>
      <xdr:colOff>440272</xdr:colOff>
      <xdr:row>12</xdr:row>
      <xdr:rowOff>165100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40</xdr:col>
      <xdr:colOff>317502</xdr:colOff>
      <xdr:row>13</xdr:row>
      <xdr:rowOff>80434</xdr:rowOff>
    </xdr:from>
    <xdr:to>
      <xdr:col>56</xdr:col>
      <xdr:colOff>342900</xdr:colOff>
      <xdr:row>54</xdr:row>
      <xdr:rowOff>25400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17</xdr:row>
      <xdr:rowOff>42333</xdr:rowOff>
    </xdr:from>
    <xdr:to>
      <xdr:col>8</xdr:col>
      <xdr:colOff>185423</xdr:colOff>
      <xdr:row>28</xdr:row>
      <xdr:rowOff>176953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30</xdr:row>
      <xdr:rowOff>152400</xdr:rowOff>
    </xdr:from>
    <xdr:to>
      <xdr:col>8</xdr:col>
      <xdr:colOff>185423</xdr:colOff>
      <xdr:row>42</xdr:row>
      <xdr:rowOff>96520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431800</xdr:colOff>
      <xdr:row>17</xdr:row>
      <xdr:rowOff>60960</xdr:rowOff>
    </xdr:from>
    <xdr:to>
      <xdr:col>16</xdr:col>
      <xdr:colOff>541023</xdr:colOff>
      <xdr:row>29</xdr:row>
      <xdr:rowOff>7620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472440</xdr:colOff>
      <xdr:row>30</xdr:row>
      <xdr:rowOff>121920</xdr:rowOff>
    </xdr:from>
    <xdr:to>
      <xdr:col>16</xdr:col>
      <xdr:colOff>581663</xdr:colOff>
      <xdr:row>42</xdr:row>
      <xdr:rowOff>66040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812801</xdr:colOff>
      <xdr:row>14</xdr:row>
      <xdr:rowOff>76199</xdr:rowOff>
    </xdr:from>
    <xdr:to>
      <xdr:col>19</xdr:col>
      <xdr:colOff>1600200</xdr:colOff>
      <xdr:row>30</xdr:row>
      <xdr:rowOff>29632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</xdr:colOff>
      <xdr:row>31</xdr:row>
      <xdr:rowOff>21166</xdr:rowOff>
    </xdr:from>
    <xdr:to>
      <xdr:col>19</xdr:col>
      <xdr:colOff>1612900</xdr:colOff>
      <xdr:row>46</xdr:row>
      <xdr:rowOff>165099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1879601</xdr:colOff>
      <xdr:row>14</xdr:row>
      <xdr:rowOff>82126</xdr:rowOff>
    </xdr:from>
    <xdr:to>
      <xdr:col>24</xdr:col>
      <xdr:colOff>546100</xdr:colOff>
      <xdr:row>30</xdr:row>
      <xdr:rowOff>38977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1932941</xdr:colOff>
      <xdr:row>30</xdr:row>
      <xdr:rowOff>168486</xdr:rowOff>
    </xdr:from>
    <xdr:to>
      <xdr:col>24</xdr:col>
      <xdr:colOff>599440</xdr:colOff>
      <xdr:row>46</xdr:row>
      <xdr:rowOff>121919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730250</xdr:colOff>
      <xdr:row>0</xdr:row>
      <xdr:rowOff>304800</xdr:rowOff>
    </xdr:from>
    <xdr:to>
      <xdr:col>13</xdr:col>
      <xdr:colOff>349250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13</xdr:col>
      <xdr:colOff>441960</xdr:colOff>
      <xdr:row>31</xdr:row>
      <xdr:rowOff>81280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6:B12" totalsRowShown="0" tableBorderDxfId="10">
  <autoFilter ref="A6:B12"/>
  <tableColumns count="2">
    <tableColumn id="1" name="Order" dataDxfId="9"/>
    <tableColumn id="2" name="# Species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75"/>
  <sheetViews>
    <sheetView tabSelected="1" topLeftCell="M1" zoomScale="125" zoomScaleNormal="125" zoomScalePageLayoutView="125" workbookViewId="0">
      <selection activeCell="X1" sqref="X1"/>
    </sheetView>
  </sheetViews>
  <sheetFormatPr baseColWidth="10" defaultRowHeight="15" x14ac:dyDescent="0"/>
  <cols>
    <col min="4" max="4" width="10.83203125" customWidth="1"/>
  </cols>
  <sheetData>
    <row r="1" spans="1:14" s="1" customFormat="1">
      <c r="A1" s="1" t="s">
        <v>0</v>
      </c>
      <c r="B1" s="1" t="s">
        <v>1</v>
      </c>
      <c r="C1" s="2" t="s">
        <v>4</v>
      </c>
      <c r="D1" s="2" t="s">
        <v>5</v>
      </c>
      <c r="E1" s="46" t="s">
        <v>156</v>
      </c>
      <c r="F1" s="3" t="s">
        <v>7</v>
      </c>
      <c r="G1" s="3" t="s">
        <v>8</v>
      </c>
      <c r="H1" s="3" t="s">
        <v>157</v>
      </c>
      <c r="I1" s="4" t="s">
        <v>18</v>
      </c>
      <c r="J1" s="4" t="s">
        <v>19</v>
      </c>
      <c r="K1" s="4" t="s">
        <v>20</v>
      </c>
      <c r="L1" s="43" t="s">
        <v>158</v>
      </c>
      <c r="M1" s="43" t="s">
        <v>159</v>
      </c>
      <c r="N1" s="43" t="s">
        <v>160</v>
      </c>
    </row>
    <row r="2" spans="1:14">
      <c r="A2" t="s">
        <v>109</v>
      </c>
      <c r="B2" s="5" t="s">
        <v>2</v>
      </c>
      <c r="C2">
        <v>4.1195000000000004</v>
      </c>
      <c r="D2">
        <v>-1.7822</v>
      </c>
      <c r="E2">
        <v>0.53890000000000005</v>
      </c>
      <c r="F2">
        <v>0.154</v>
      </c>
      <c r="G2">
        <v>0.85</v>
      </c>
      <c r="H2">
        <v>0.95199999999999996</v>
      </c>
      <c r="I2">
        <f>IF(F2&lt;0.05, C2, 0)</f>
        <v>0</v>
      </c>
      <c r="J2">
        <f>IF(G2&lt;0.05, D2, 0)</f>
        <v>0</v>
      </c>
      <c r="K2">
        <f>IF(H2&lt;0.05, E2, 0)</f>
        <v>0</v>
      </c>
      <c r="L2">
        <f>IF(F2&lt;0.05, STANDARDIZE(C2,C$30,C$31), 0)</f>
        <v>0</v>
      </c>
      <c r="M2">
        <f>IF(G2&lt;0.05, STANDARDIZE(D2,C$30,C$31), 0)</f>
        <v>0</v>
      </c>
      <c r="N2">
        <f>IF(H2&lt;0.05, STANDARDIZE(E2,C$30,C$31), 0)</f>
        <v>0</v>
      </c>
    </row>
    <row r="3" spans="1:14">
      <c r="A3" t="s">
        <v>10</v>
      </c>
      <c r="B3" s="5" t="s">
        <v>2</v>
      </c>
      <c r="C3">
        <v>9.6170000000000005E-2</v>
      </c>
      <c r="D3">
        <v>9.4222900000000003</v>
      </c>
      <c r="E3">
        <v>10.754239999999999</v>
      </c>
      <c r="F3">
        <v>0.8367</v>
      </c>
      <c r="G3">
        <v>3.4200000000000001E-2</v>
      </c>
      <c r="H3">
        <v>1.5100000000000001E-2</v>
      </c>
      <c r="I3">
        <f t="shared" ref="I3:I25" si="0">IF(F3&lt;0.05, C3, 0)</f>
        <v>0</v>
      </c>
      <c r="J3">
        <f t="shared" ref="J3:J25" si="1">IF(G3&lt;0.05, D3, 0)</f>
        <v>9.4222900000000003</v>
      </c>
      <c r="K3">
        <f>IF(H3&lt;0.05, E3, 0)</f>
        <v>10.754239999999999</v>
      </c>
      <c r="L3">
        <f t="shared" ref="L3:L7" si="2">IF(F3&lt;0.05, STANDARDIZE(C3,C$30,C$31), 0)</f>
        <v>0</v>
      </c>
      <c r="M3">
        <f t="shared" ref="M3:M7" si="3">IF(G3&lt;0.05, STANDARDIZE(D3,C$30,C$31), 0)</f>
        <v>3.176449040349111</v>
      </c>
      <c r="N3">
        <f t="shared" ref="N3:N7" si="4">IF(H3&lt;0.05, STANDARDIZE(E3,C$30,C$31), 0)</f>
        <v>3.6756941688040241</v>
      </c>
    </row>
    <row r="4" spans="1:14">
      <c r="A4" t="s">
        <v>11</v>
      </c>
      <c r="B4" s="5" t="s">
        <v>2</v>
      </c>
      <c r="C4">
        <v>0.6946</v>
      </c>
      <c r="D4">
        <v>-2.3614999999999999</v>
      </c>
      <c r="E4">
        <v>0.49349999999999999</v>
      </c>
      <c r="F4">
        <v>2.7999999999999998E-4</v>
      </c>
      <c r="G4">
        <v>1.7690000000000001E-2</v>
      </c>
      <c r="H4">
        <v>0.58872000000000002</v>
      </c>
      <c r="I4">
        <f t="shared" si="0"/>
        <v>0.6946</v>
      </c>
      <c r="J4">
        <f t="shared" si="1"/>
        <v>-2.3614999999999999</v>
      </c>
      <c r="K4">
        <f t="shared" ref="K3:K25" si="5">IF(H4&lt;0.05, E4, 0)</f>
        <v>0</v>
      </c>
      <c r="L4">
        <f t="shared" si="2"/>
        <v>-9.4887507692981626E-2</v>
      </c>
      <c r="M4">
        <f t="shared" si="3"/>
        <v>-1.2403832373157613</v>
      </c>
      <c r="N4">
        <f t="shared" si="4"/>
        <v>0</v>
      </c>
    </row>
    <row r="5" spans="1:14">
      <c r="A5" t="s">
        <v>12</v>
      </c>
      <c r="B5" s="5" t="s">
        <v>2</v>
      </c>
      <c r="C5">
        <v>1.042E-3</v>
      </c>
      <c r="D5">
        <v>0.340082</v>
      </c>
      <c r="E5">
        <v>0.59393300000000004</v>
      </c>
      <c r="F5">
        <v>0.996</v>
      </c>
      <c r="G5">
        <v>0.82799999999999996</v>
      </c>
      <c r="H5">
        <v>0.84099999999999997</v>
      </c>
      <c r="I5">
        <f t="shared" si="0"/>
        <v>0</v>
      </c>
      <c r="J5">
        <f t="shared" si="1"/>
        <v>0</v>
      </c>
      <c r="K5">
        <f t="shared" si="5"/>
        <v>0</v>
      </c>
      <c r="L5">
        <f t="shared" si="2"/>
        <v>0</v>
      </c>
      <c r="M5">
        <f t="shared" si="3"/>
        <v>0</v>
      </c>
      <c r="N5">
        <f t="shared" si="4"/>
        <v>0</v>
      </c>
    </row>
    <row r="6" spans="1:14">
      <c r="A6" t="s">
        <v>13</v>
      </c>
      <c r="B6" s="5" t="s">
        <v>2</v>
      </c>
      <c r="C6">
        <v>0.48859999999999998</v>
      </c>
      <c r="D6">
        <v>-4.6212</v>
      </c>
      <c r="E6">
        <v>-3.4864999999999999</v>
      </c>
      <c r="F6">
        <v>0.2656</v>
      </c>
      <c r="G6">
        <v>0.60150000000000003</v>
      </c>
      <c r="H6">
        <v>0.1099</v>
      </c>
      <c r="I6">
        <f t="shared" si="0"/>
        <v>0</v>
      </c>
      <c r="J6">
        <f t="shared" si="1"/>
        <v>0</v>
      </c>
      <c r="K6">
        <f t="shared" si="5"/>
        <v>0</v>
      </c>
      <c r="L6">
        <f t="shared" si="2"/>
        <v>0</v>
      </c>
      <c r="M6">
        <f t="shared" si="3"/>
        <v>0</v>
      </c>
      <c r="N6">
        <f t="shared" si="4"/>
        <v>0</v>
      </c>
    </row>
    <row r="7" spans="1:14" ht="16" thickBot="1">
      <c r="A7" t="s">
        <v>14</v>
      </c>
      <c r="B7" s="49" t="s">
        <v>2</v>
      </c>
      <c r="C7" s="50">
        <v>1.2450000000000001</v>
      </c>
      <c r="D7" s="50">
        <v>-2.8</v>
      </c>
      <c r="E7" s="50">
        <v>3.6309999999999998</v>
      </c>
      <c r="F7" s="50">
        <v>2.24E-2</v>
      </c>
      <c r="G7" s="50">
        <v>0.63939999999999997</v>
      </c>
      <c r="H7" s="50">
        <v>0.2233</v>
      </c>
      <c r="I7" s="50">
        <f t="shared" si="0"/>
        <v>1.2450000000000001</v>
      </c>
      <c r="J7" s="50">
        <f t="shared" si="1"/>
        <v>0</v>
      </c>
      <c r="K7" s="50">
        <f t="shared" si="5"/>
        <v>0</v>
      </c>
      <c r="L7" s="50">
        <f t="shared" si="2"/>
        <v>0.11141492010204408</v>
      </c>
      <c r="M7" s="50">
        <f t="shared" si="3"/>
        <v>0</v>
      </c>
      <c r="N7" s="50">
        <f t="shared" si="4"/>
        <v>0</v>
      </c>
    </row>
    <row r="8" spans="1:14">
      <c r="A8" t="s">
        <v>3</v>
      </c>
      <c r="B8" s="6" t="s">
        <v>15</v>
      </c>
      <c r="C8">
        <v>0.86460000000000004</v>
      </c>
      <c r="D8">
        <v>2.7526999999999999</v>
      </c>
      <c r="E8">
        <v>1.1335999999999999</v>
      </c>
      <c r="F8">
        <v>6.8400000000000002E-2</v>
      </c>
      <c r="G8">
        <v>0.2014</v>
      </c>
      <c r="H8">
        <v>5.2299999999999999E-2</v>
      </c>
      <c r="I8">
        <f t="shared" si="0"/>
        <v>0</v>
      </c>
      <c r="J8">
        <f t="shared" si="1"/>
        <v>0</v>
      </c>
      <c r="K8">
        <f t="shared" si="5"/>
        <v>0</v>
      </c>
      <c r="L8">
        <f>IF(F8&lt;0.05, STANDARDIZE(C8,C$27,C$28)+0.5, 0)</f>
        <v>0</v>
      </c>
      <c r="M8">
        <f>IF(G8&lt;0.05, STANDARDIZE(D8,C$27,C$28)+0.5, 0)</f>
        <v>0</v>
      </c>
      <c r="N8">
        <f>IF(H8&lt;0.05, STANDARDIZE(E8,C$27,C$28)+0.5, 0)</f>
        <v>0</v>
      </c>
    </row>
    <row r="9" spans="1:14">
      <c r="A9" t="s">
        <v>10</v>
      </c>
      <c r="B9" s="6" t="s">
        <v>15</v>
      </c>
      <c r="C9">
        <v>0.32369999999999999</v>
      </c>
      <c r="D9">
        <v>4.6603000000000003</v>
      </c>
      <c r="E9">
        <v>1.0098</v>
      </c>
      <c r="F9">
        <v>0.54600000000000004</v>
      </c>
      <c r="G9">
        <v>0.246</v>
      </c>
      <c r="H9">
        <v>0.30499999999999999</v>
      </c>
      <c r="I9">
        <f t="shared" si="0"/>
        <v>0</v>
      </c>
      <c r="J9">
        <f t="shared" si="1"/>
        <v>0</v>
      </c>
      <c r="K9">
        <f t="shared" si="5"/>
        <v>0</v>
      </c>
      <c r="L9">
        <f t="shared" ref="L9:L25" si="6">IF(F9&lt;0.05, STANDARDIZE(C9,C$27,C$28)+0.5, 0)</f>
        <v>0</v>
      </c>
      <c r="M9">
        <f t="shared" ref="M9:M25" si="7">IF(G9&lt;0.05, STANDARDIZE(D9,C$27,C$28)+0.5, 0)</f>
        <v>0</v>
      </c>
      <c r="N9">
        <f t="shared" ref="N9:N25" si="8">IF(H9&lt;0.05, STANDARDIZE(E9,C$27,C$28)+0.5, 0)</f>
        <v>0</v>
      </c>
    </row>
    <row r="10" spans="1:14">
      <c r="A10" t="s">
        <v>11</v>
      </c>
      <c r="B10" s="6" t="s">
        <v>15</v>
      </c>
      <c r="C10">
        <v>0.70140000000000002</v>
      </c>
      <c r="D10">
        <v>-0.87980000000000003</v>
      </c>
      <c r="E10">
        <v>0.37140000000000001</v>
      </c>
      <c r="F10" s="44">
        <v>9.9900000000000002E-5</v>
      </c>
      <c r="G10">
        <v>0.48699999999999999</v>
      </c>
      <c r="H10">
        <v>0.17100000000000001</v>
      </c>
      <c r="I10">
        <f t="shared" si="0"/>
        <v>0.70140000000000002</v>
      </c>
      <c r="J10">
        <f t="shared" si="1"/>
        <v>0</v>
      </c>
      <c r="K10">
        <f t="shared" si="5"/>
        <v>0</v>
      </c>
      <c r="L10">
        <f t="shared" si="6"/>
        <v>0.38550511581988733</v>
      </c>
      <c r="M10">
        <f t="shared" si="7"/>
        <v>0</v>
      </c>
      <c r="N10">
        <f t="shared" si="8"/>
        <v>0</v>
      </c>
    </row>
    <row r="11" spans="1:14">
      <c r="A11" t="s">
        <v>12</v>
      </c>
      <c r="B11" s="6" t="s">
        <v>15</v>
      </c>
      <c r="C11">
        <v>-1.272E-2</v>
      </c>
      <c r="D11">
        <v>-0.54064999999999996</v>
      </c>
      <c r="E11">
        <v>-0.28915999999999997</v>
      </c>
      <c r="F11">
        <v>0.95399999999999996</v>
      </c>
      <c r="G11">
        <v>0.82</v>
      </c>
      <c r="H11">
        <v>0.58599999999999997</v>
      </c>
      <c r="I11">
        <f t="shared" si="0"/>
        <v>0</v>
      </c>
      <c r="J11">
        <f t="shared" si="1"/>
        <v>0</v>
      </c>
      <c r="K11">
        <f t="shared" si="5"/>
        <v>0</v>
      </c>
      <c r="L11">
        <f t="shared" si="6"/>
        <v>0</v>
      </c>
      <c r="M11">
        <f t="shared" si="7"/>
        <v>0</v>
      </c>
      <c r="N11">
        <f t="shared" si="8"/>
        <v>0</v>
      </c>
    </row>
    <row r="12" spans="1:14">
      <c r="A12" t="s">
        <v>13</v>
      </c>
      <c r="B12" s="6" t="s">
        <v>15</v>
      </c>
      <c r="C12">
        <v>0.69889999999999997</v>
      </c>
      <c r="D12">
        <v>1.9823999999999999</v>
      </c>
      <c r="E12">
        <v>-0.3735</v>
      </c>
      <c r="F12">
        <v>2.1430000000000001E-2</v>
      </c>
      <c r="G12">
        <v>0.58065999999999995</v>
      </c>
      <c r="H12">
        <v>0.62987000000000004</v>
      </c>
      <c r="I12">
        <f t="shared" si="0"/>
        <v>0.69889999999999997</v>
      </c>
      <c r="J12">
        <f t="shared" si="1"/>
        <v>0</v>
      </c>
      <c r="K12">
        <f t="shared" si="5"/>
        <v>0</v>
      </c>
      <c r="L12">
        <f t="shared" si="6"/>
        <v>0.38431568774244251</v>
      </c>
      <c r="M12">
        <f t="shared" si="7"/>
        <v>0</v>
      </c>
      <c r="N12">
        <f t="shared" si="8"/>
        <v>0</v>
      </c>
    </row>
    <row r="13" spans="1:14">
      <c r="A13" t="s">
        <v>14</v>
      </c>
      <c r="B13" s="6" t="s">
        <v>15</v>
      </c>
      <c r="C13">
        <v>1.3717999999999999</v>
      </c>
      <c r="D13">
        <v>9.2688000000000006</v>
      </c>
      <c r="E13">
        <v>2.3254999999999999</v>
      </c>
      <c r="F13">
        <v>4.5900000000000003E-3</v>
      </c>
      <c r="G13">
        <v>5.3319999999999999E-2</v>
      </c>
      <c r="H13">
        <v>0.11694</v>
      </c>
      <c r="I13">
        <f t="shared" si="0"/>
        <v>1.3717999999999999</v>
      </c>
      <c r="J13">
        <f t="shared" si="1"/>
        <v>0</v>
      </c>
      <c r="K13">
        <f t="shared" si="5"/>
        <v>0</v>
      </c>
      <c r="L13">
        <f t="shared" si="6"/>
        <v>0.70446214906747606</v>
      </c>
      <c r="M13">
        <f t="shared" si="7"/>
        <v>0</v>
      </c>
      <c r="N13">
        <f t="shared" si="8"/>
        <v>0</v>
      </c>
    </row>
    <row r="14" spans="1:14">
      <c r="A14" t="s">
        <v>109</v>
      </c>
      <c r="B14" s="7" t="s">
        <v>16</v>
      </c>
      <c r="C14">
        <v>1.175346</v>
      </c>
      <c r="D14">
        <v>1.542602</v>
      </c>
      <c r="E14">
        <v>4.202E-3</v>
      </c>
      <c r="F14">
        <v>2.1499999999999998E-2</v>
      </c>
      <c r="G14">
        <v>0.36499999999999999</v>
      </c>
      <c r="H14">
        <v>0.98129999999999995</v>
      </c>
      <c r="I14">
        <f t="shared" si="0"/>
        <v>1.175346</v>
      </c>
      <c r="J14">
        <f t="shared" si="1"/>
        <v>0</v>
      </c>
      <c r="K14">
        <f t="shared" si="5"/>
        <v>0</v>
      </c>
      <c r="L14">
        <f t="shared" si="6"/>
        <v>0.61099498765694238</v>
      </c>
      <c r="M14">
        <f t="shared" si="7"/>
        <v>0</v>
      </c>
      <c r="N14">
        <f t="shared" si="8"/>
        <v>0</v>
      </c>
    </row>
    <row r="15" spans="1:14">
      <c r="A15" t="s">
        <v>10</v>
      </c>
      <c r="B15" s="7" t="s">
        <v>16</v>
      </c>
      <c r="C15">
        <v>0.28720000000000001</v>
      </c>
      <c r="D15">
        <v>1.8005</v>
      </c>
      <c r="E15">
        <v>-0.46960000000000002</v>
      </c>
      <c r="F15">
        <v>0.621</v>
      </c>
      <c r="G15">
        <v>0.67900000000000005</v>
      </c>
      <c r="H15">
        <v>0.45300000000000001</v>
      </c>
      <c r="I15">
        <f t="shared" si="0"/>
        <v>0</v>
      </c>
      <c r="J15">
        <f t="shared" si="1"/>
        <v>0</v>
      </c>
      <c r="K15">
        <f t="shared" si="5"/>
        <v>0</v>
      </c>
      <c r="L15">
        <f t="shared" si="6"/>
        <v>0</v>
      </c>
      <c r="M15">
        <f t="shared" si="7"/>
        <v>0</v>
      </c>
      <c r="N15">
        <f t="shared" si="8"/>
        <v>0</v>
      </c>
    </row>
    <row r="16" spans="1:14">
      <c r="A16" t="s">
        <v>11</v>
      </c>
      <c r="B16" s="7" t="s">
        <v>16</v>
      </c>
      <c r="C16">
        <v>0.59458999999999995</v>
      </c>
      <c r="D16">
        <v>-2.0826600000000002</v>
      </c>
      <c r="E16">
        <v>2.7210000000000002E-2</v>
      </c>
      <c r="F16">
        <v>6.11E-4</v>
      </c>
      <c r="G16">
        <v>0.19764999999999999</v>
      </c>
      <c r="H16">
        <v>0.854298</v>
      </c>
      <c r="I16">
        <f t="shared" si="0"/>
        <v>0.59458999999999995</v>
      </c>
      <c r="J16">
        <f t="shared" si="1"/>
        <v>0</v>
      </c>
      <c r="K16">
        <f t="shared" si="5"/>
        <v>0</v>
      </c>
      <c r="L16">
        <f t="shared" si="6"/>
        <v>0.33468799063913701</v>
      </c>
      <c r="M16">
        <f t="shared" si="7"/>
        <v>0</v>
      </c>
      <c r="N16">
        <f t="shared" si="8"/>
        <v>0</v>
      </c>
    </row>
    <row r="17" spans="1:14">
      <c r="A17" t="s">
        <v>12</v>
      </c>
      <c r="B17" s="7" t="s">
        <v>16</v>
      </c>
      <c r="C17">
        <v>0.21071000000000001</v>
      </c>
      <c r="D17">
        <v>-2.28966</v>
      </c>
      <c r="E17">
        <v>7.2690000000000005E-2</v>
      </c>
      <c r="F17">
        <v>0.40100000000000002</v>
      </c>
      <c r="G17">
        <v>0.36099999999999999</v>
      </c>
      <c r="H17">
        <v>0.52600000000000002</v>
      </c>
      <c r="I17">
        <f t="shared" si="0"/>
        <v>0</v>
      </c>
      <c r="J17">
        <f t="shared" si="1"/>
        <v>0</v>
      </c>
      <c r="K17">
        <f t="shared" si="5"/>
        <v>0</v>
      </c>
      <c r="L17">
        <f t="shared" si="6"/>
        <v>0</v>
      </c>
      <c r="M17">
        <f t="shared" si="7"/>
        <v>0</v>
      </c>
      <c r="N17">
        <f t="shared" si="8"/>
        <v>0</v>
      </c>
    </row>
    <row r="18" spans="1:14">
      <c r="A18" t="s">
        <v>13</v>
      </c>
      <c r="B18" s="7" t="s">
        <v>16</v>
      </c>
      <c r="C18">
        <v>0.63129999999999997</v>
      </c>
      <c r="D18">
        <v>4.2973999999999997</v>
      </c>
      <c r="E18">
        <v>0.70750000000000002</v>
      </c>
      <c r="F18">
        <v>9.3699999999999999E-3</v>
      </c>
      <c r="G18">
        <v>0.14068</v>
      </c>
      <c r="H18">
        <v>4.19E-2</v>
      </c>
      <c r="I18">
        <f t="shared" si="0"/>
        <v>0.63129999999999997</v>
      </c>
      <c r="J18">
        <f t="shared" si="1"/>
        <v>0</v>
      </c>
      <c r="K18">
        <f t="shared" si="5"/>
        <v>0.70750000000000002</v>
      </c>
      <c r="L18">
        <f t="shared" si="6"/>
        <v>0.35215355252833602</v>
      </c>
      <c r="M18">
        <f t="shared" si="7"/>
        <v>0</v>
      </c>
      <c r="N18">
        <f t="shared" si="8"/>
        <v>0.38840732032885256</v>
      </c>
    </row>
    <row r="19" spans="1:14">
      <c r="A19" t="s">
        <v>14</v>
      </c>
      <c r="B19" s="7" t="s">
        <v>16</v>
      </c>
      <c r="C19">
        <v>0.83074999999999999</v>
      </c>
      <c r="D19">
        <v>8.0699500000000004</v>
      </c>
      <c r="E19">
        <v>7.7179999999999999E-2</v>
      </c>
      <c r="F19">
        <v>9.8699999999999996E-2</v>
      </c>
      <c r="G19">
        <v>0.16819999999999999</v>
      </c>
      <c r="H19">
        <v>0.85670000000000002</v>
      </c>
      <c r="I19">
        <f t="shared" si="0"/>
        <v>0</v>
      </c>
      <c r="J19">
        <f t="shared" si="1"/>
        <v>0</v>
      </c>
      <c r="K19">
        <f t="shared" si="5"/>
        <v>0</v>
      </c>
      <c r="L19">
        <f t="shared" si="6"/>
        <v>0</v>
      </c>
      <c r="M19">
        <f t="shared" si="7"/>
        <v>0</v>
      </c>
      <c r="N19">
        <f t="shared" si="8"/>
        <v>0</v>
      </c>
    </row>
    <row r="20" spans="1:14">
      <c r="A20" t="s">
        <v>109</v>
      </c>
      <c r="B20" s="8" t="s">
        <v>17</v>
      </c>
      <c r="C20">
        <v>1.4054</v>
      </c>
      <c r="D20">
        <v>1.07792</v>
      </c>
      <c r="E20">
        <v>4.2889999999999998E-2</v>
      </c>
      <c r="F20">
        <v>4.0800000000000003E-3</v>
      </c>
      <c r="G20">
        <v>0.45761000000000002</v>
      </c>
      <c r="H20">
        <v>0.51322999999999996</v>
      </c>
      <c r="I20">
        <f t="shared" si="0"/>
        <v>1.4054</v>
      </c>
      <c r="J20">
        <f t="shared" si="1"/>
        <v>0</v>
      </c>
      <c r="K20">
        <f t="shared" si="5"/>
        <v>0</v>
      </c>
      <c r="L20">
        <f t="shared" si="6"/>
        <v>0.72044806242833381</v>
      </c>
      <c r="M20">
        <f t="shared" si="7"/>
        <v>0</v>
      </c>
      <c r="N20">
        <f t="shared" si="8"/>
        <v>0</v>
      </c>
    </row>
    <row r="21" spans="1:14">
      <c r="A21" t="s">
        <v>10</v>
      </c>
      <c r="B21" s="8" t="s">
        <v>17</v>
      </c>
      <c r="C21">
        <v>8.8149999999999999E-3</v>
      </c>
      <c r="D21">
        <v>2.9988980000000001</v>
      </c>
      <c r="E21">
        <v>-0.117782</v>
      </c>
      <c r="F21">
        <v>0.99158000000000002</v>
      </c>
      <c r="G21">
        <v>0.63502999999999998</v>
      </c>
      <c r="H21">
        <v>0.67476999999999998</v>
      </c>
      <c r="I21">
        <f t="shared" si="0"/>
        <v>0</v>
      </c>
      <c r="J21">
        <f t="shared" si="1"/>
        <v>0</v>
      </c>
      <c r="K21">
        <f t="shared" si="5"/>
        <v>0</v>
      </c>
      <c r="L21">
        <f t="shared" si="6"/>
        <v>0</v>
      </c>
      <c r="M21">
        <f t="shared" si="7"/>
        <v>0</v>
      </c>
      <c r="N21">
        <f t="shared" si="8"/>
        <v>0</v>
      </c>
    </row>
    <row r="22" spans="1:14">
      <c r="A22" t="s">
        <v>11</v>
      </c>
      <c r="B22" s="8" t="s">
        <v>17</v>
      </c>
      <c r="C22">
        <v>0.50188999999999995</v>
      </c>
      <c r="D22">
        <v>-1.4101900000000001</v>
      </c>
      <c r="E22">
        <v>-0.14863999999999999</v>
      </c>
      <c r="F22">
        <v>2.0699999999999998E-3</v>
      </c>
      <c r="G22">
        <v>0.3639</v>
      </c>
      <c r="H22">
        <v>0.12128</v>
      </c>
      <c r="I22">
        <f t="shared" si="0"/>
        <v>0.50188999999999995</v>
      </c>
      <c r="J22">
        <f t="shared" si="1"/>
        <v>0</v>
      </c>
      <c r="K22">
        <f t="shared" si="5"/>
        <v>0</v>
      </c>
      <c r="L22">
        <f t="shared" si="6"/>
        <v>0.29058399752748509</v>
      </c>
      <c r="M22">
        <f t="shared" si="7"/>
        <v>0</v>
      </c>
      <c r="N22">
        <f t="shared" si="8"/>
        <v>0</v>
      </c>
    </row>
    <row r="23" spans="1:14">
      <c r="A23" t="s">
        <v>12</v>
      </c>
      <c r="B23" s="8" t="s">
        <v>17</v>
      </c>
      <c r="C23">
        <v>0.25607999999999997</v>
      </c>
      <c r="D23">
        <v>-2.6693199999999999</v>
      </c>
      <c r="E23">
        <v>6.4140000000000003E-2</v>
      </c>
      <c r="F23">
        <v>0.20730000000000001</v>
      </c>
      <c r="G23">
        <v>7.9200000000000007E-2</v>
      </c>
      <c r="H23">
        <v>0.39169999999999999</v>
      </c>
      <c r="I23">
        <f t="shared" si="0"/>
        <v>0</v>
      </c>
      <c r="J23">
        <f t="shared" si="1"/>
        <v>0</v>
      </c>
      <c r="K23">
        <f t="shared" si="5"/>
        <v>0</v>
      </c>
      <c r="L23">
        <f t="shared" si="6"/>
        <v>0</v>
      </c>
      <c r="M23">
        <f t="shared" si="7"/>
        <v>0</v>
      </c>
      <c r="N23">
        <f t="shared" si="8"/>
        <v>0</v>
      </c>
    </row>
    <row r="24" spans="1:14">
      <c r="A24" t="s">
        <v>13</v>
      </c>
      <c r="B24" s="8" t="s">
        <v>17</v>
      </c>
      <c r="C24">
        <v>0.42768</v>
      </c>
      <c r="D24">
        <v>4.4115799999999998</v>
      </c>
      <c r="E24">
        <v>1.9820000000000001E-2</v>
      </c>
      <c r="F24">
        <v>0.20300000000000001</v>
      </c>
      <c r="G24">
        <v>0.153</v>
      </c>
      <c r="H24">
        <v>0.95199999999999996</v>
      </c>
      <c r="I24">
        <f t="shared" si="0"/>
        <v>0</v>
      </c>
      <c r="J24">
        <f t="shared" si="1"/>
        <v>0</v>
      </c>
      <c r="K24">
        <f t="shared" si="5"/>
        <v>0</v>
      </c>
      <c r="L24">
        <f t="shared" si="6"/>
        <v>0</v>
      </c>
      <c r="M24">
        <f t="shared" si="7"/>
        <v>0</v>
      </c>
      <c r="N24">
        <f t="shared" si="8"/>
        <v>0</v>
      </c>
    </row>
    <row r="25" spans="1:14">
      <c r="A25" t="s">
        <v>14</v>
      </c>
      <c r="B25" s="8" t="s">
        <v>17</v>
      </c>
      <c r="C25">
        <v>1.0464</v>
      </c>
      <c r="D25">
        <v>2.2844000000000002</v>
      </c>
      <c r="E25">
        <v>-0.1855</v>
      </c>
      <c r="F25">
        <v>8.43E-2</v>
      </c>
      <c r="G25">
        <v>0.62860000000000005</v>
      </c>
      <c r="H25">
        <v>0.1842</v>
      </c>
      <c r="I25">
        <f t="shared" si="0"/>
        <v>0</v>
      </c>
      <c r="J25">
        <f t="shared" si="1"/>
        <v>0</v>
      </c>
      <c r="K25">
        <f t="shared" si="5"/>
        <v>0</v>
      </c>
      <c r="L25">
        <f t="shared" si="6"/>
        <v>0</v>
      </c>
      <c r="M25">
        <f t="shared" si="7"/>
        <v>0</v>
      </c>
      <c r="N25">
        <f t="shared" si="8"/>
        <v>0</v>
      </c>
    </row>
    <row r="27" spans="1:14">
      <c r="B27" s="47" t="s">
        <v>161</v>
      </c>
      <c r="C27">
        <f>AVERAGE(C8:E25)</f>
        <v>0.94205112962962956</v>
      </c>
    </row>
    <row r="28" spans="1:14">
      <c r="B28" s="47" t="s">
        <v>163</v>
      </c>
      <c r="C28">
        <f>STDEV(C8:E25)</f>
        <v>2.1018505005958135</v>
      </c>
    </row>
    <row r="30" spans="1:14">
      <c r="B30" s="48" t="s">
        <v>164</v>
      </c>
      <c r="C30">
        <f>AVERAGE(C2:E25)</f>
        <v>0.94775302777777759</v>
      </c>
    </row>
    <row r="31" spans="1:14">
      <c r="B31" s="48" t="s">
        <v>165</v>
      </c>
      <c r="C31">
        <f>STDEV(C2:E25)</f>
        <v>2.6679278856905007</v>
      </c>
    </row>
    <row r="35" spans="1:14" s="1" customFormat="1">
      <c r="A35" s="1" t="s">
        <v>21</v>
      </c>
      <c r="B35" s="1" t="s">
        <v>1</v>
      </c>
      <c r="C35" s="2" t="s">
        <v>4</v>
      </c>
      <c r="D35" s="2" t="s">
        <v>6</v>
      </c>
      <c r="E35" s="2" t="s">
        <v>5</v>
      </c>
      <c r="F35" s="3" t="s">
        <v>7</v>
      </c>
      <c r="G35" s="3" t="s">
        <v>9</v>
      </c>
      <c r="H35" s="3" t="s">
        <v>8</v>
      </c>
      <c r="I35" s="4" t="s">
        <v>18</v>
      </c>
      <c r="J35" s="4" t="s">
        <v>19</v>
      </c>
      <c r="K35" s="4" t="s">
        <v>20</v>
      </c>
      <c r="L35" s="28" t="s">
        <v>102</v>
      </c>
      <c r="M35" s="28" t="s">
        <v>101</v>
      </c>
      <c r="N35" s="28" t="s">
        <v>103</v>
      </c>
    </row>
    <row r="36" spans="1:14">
      <c r="A36" t="s">
        <v>3</v>
      </c>
      <c r="B36" s="5" t="s">
        <v>2</v>
      </c>
      <c r="I36">
        <f>IF(F36&lt;0.05, C36, 0)</f>
        <v>0</v>
      </c>
      <c r="J36">
        <f>IF(H36&lt;0.05, E36, 0)</f>
        <v>0</v>
      </c>
      <c r="K36">
        <f>IF(G36&lt;0.05, D36, 0)</f>
        <v>0</v>
      </c>
      <c r="L36" t="e">
        <f>LOG(ABS(I36))</f>
        <v>#NUM!</v>
      </c>
      <c r="M36" t="e">
        <f t="shared" ref="M36:N36" si="9">LOG(ABS(J36))</f>
        <v>#NUM!</v>
      </c>
      <c r="N36" t="e">
        <f t="shared" si="9"/>
        <v>#NUM!</v>
      </c>
    </row>
    <row r="37" spans="1:14">
      <c r="A37" t="s">
        <v>22</v>
      </c>
      <c r="B37" s="5" t="s">
        <v>2</v>
      </c>
      <c r="I37">
        <f>IF(F37&lt;0.05, C37, 0)</f>
        <v>0</v>
      </c>
      <c r="J37">
        <f>IF(H37&lt;0.05, E37, 0)</f>
        <v>0</v>
      </c>
      <c r="K37">
        <f>IF(G37&lt;0.05, D37, 0)</f>
        <v>0</v>
      </c>
      <c r="L37" t="e">
        <f t="shared" ref="L37:L75" si="10">LOG(ABS(I37))</f>
        <v>#NUM!</v>
      </c>
      <c r="M37" t="e">
        <f t="shared" ref="M37:M75" si="11">LOG(ABS(J37))</f>
        <v>#NUM!</v>
      </c>
      <c r="N37" t="e">
        <f t="shared" ref="N37:N75" si="12">LOG(ABS(K37))</f>
        <v>#NUM!</v>
      </c>
    </row>
    <row r="38" spans="1:14">
      <c r="A38" t="s">
        <v>23</v>
      </c>
      <c r="B38" s="5" t="s">
        <v>2</v>
      </c>
      <c r="I38">
        <f>IF(F38&lt;0.05, C38, 0)</f>
        <v>0</v>
      </c>
      <c r="J38">
        <f>IF(H38&lt;0.05, E38, 0)</f>
        <v>0</v>
      </c>
      <c r="K38">
        <f>IF(G38&lt;0.05, D38, 0)</f>
        <v>0</v>
      </c>
      <c r="L38" t="e">
        <f t="shared" si="10"/>
        <v>#NUM!</v>
      </c>
      <c r="M38" t="e">
        <f t="shared" si="11"/>
        <v>#NUM!</v>
      </c>
      <c r="N38" t="e">
        <f t="shared" si="12"/>
        <v>#NUM!</v>
      </c>
    </row>
    <row r="39" spans="1:14">
      <c r="A39" t="s">
        <v>24</v>
      </c>
      <c r="B39" s="5" t="s">
        <v>2</v>
      </c>
      <c r="I39">
        <f>IF(F39&lt;0.05, C39, 0)</f>
        <v>0</v>
      </c>
      <c r="J39">
        <f>IF(H39&lt;0.05, E39, 0)</f>
        <v>0</v>
      </c>
      <c r="K39">
        <f>IF(G39&lt;0.05, D39, 0)</f>
        <v>0</v>
      </c>
      <c r="L39" t="e">
        <f t="shared" si="10"/>
        <v>#NUM!</v>
      </c>
      <c r="M39" t="e">
        <f t="shared" si="11"/>
        <v>#NUM!</v>
      </c>
      <c r="N39" t="e">
        <f t="shared" si="12"/>
        <v>#NUM!</v>
      </c>
    </row>
    <row r="40" spans="1:14">
      <c r="A40" t="s">
        <v>25</v>
      </c>
      <c r="B40" s="5" t="s">
        <v>2</v>
      </c>
      <c r="I40">
        <f>IF(F40&lt;0.05, C40, 0)</f>
        <v>0</v>
      </c>
      <c r="J40">
        <f>IF(H40&lt;0.05, E40, 0)</f>
        <v>0</v>
      </c>
      <c r="K40">
        <f>IF(G40&lt;0.05, D40, 0)</f>
        <v>0</v>
      </c>
      <c r="L40" t="e">
        <f t="shared" si="10"/>
        <v>#NUM!</v>
      </c>
      <c r="M40" t="e">
        <f t="shared" si="11"/>
        <v>#NUM!</v>
      </c>
      <c r="N40" t="e">
        <f t="shared" si="12"/>
        <v>#NUM!</v>
      </c>
    </row>
    <row r="41" spans="1:14">
      <c r="A41" t="s">
        <v>26</v>
      </c>
      <c r="B41" s="5" t="s">
        <v>2</v>
      </c>
      <c r="C41" s="45"/>
      <c r="D41" s="45"/>
      <c r="E41" s="45"/>
      <c r="I41">
        <f>IF(F41&lt;0.05, C41, 0)</f>
        <v>0</v>
      </c>
      <c r="J41">
        <f>IF(H41&lt;0.05, E41, 0)</f>
        <v>0</v>
      </c>
      <c r="K41">
        <f>IF(G41&lt;0.05, D41, 0)</f>
        <v>0</v>
      </c>
      <c r="L41" t="e">
        <f t="shared" si="10"/>
        <v>#NUM!</v>
      </c>
      <c r="M41" t="e">
        <f t="shared" si="11"/>
        <v>#NUM!</v>
      </c>
      <c r="N41" t="e">
        <f t="shared" si="12"/>
        <v>#NUM!</v>
      </c>
    </row>
    <row r="42" spans="1:14">
      <c r="A42" t="s">
        <v>50</v>
      </c>
      <c r="B42" s="5" t="s">
        <v>2</v>
      </c>
      <c r="C42" s="45"/>
      <c r="D42" s="45"/>
      <c r="E42" s="45"/>
      <c r="I42">
        <f>IF(F42&lt;0.05, C42, 0)</f>
        <v>0</v>
      </c>
      <c r="J42">
        <f>IF(H42&lt;0.05, E42, 0)</f>
        <v>0</v>
      </c>
      <c r="K42">
        <f>IF(G42&lt;0.05, D42, 0)</f>
        <v>0</v>
      </c>
      <c r="L42" t="e">
        <f t="shared" si="10"/>
        <v>#NUM!</v>
      </c>
      <c r="M42" t="e">
        <f t="shared" si="11"/>
        <v>#NUM!</v>
      </c>
      <c r="N42" t="e">
        <f t="shared" si="12"/>
        <v>#NUM!</v>
      </c>
    </row>
    <row r="43" spans="1:14">
      <c r="A43" t="s">
        <v>51</v>
      </c>
      <c r="B43" s="5" t="s">
        <v>2</v>
      </c>
      <c r="C43" s="45"/>
      <c r="D43" s="45"/>
      <c r="E43" s="45"/>
      <c r="I43">
        <f>IF(F43&lt;0.05, C43, 0)</f>
        <v>0</v>
      </c>
      <c r="J43">
        <f>IF(H43&lt;0.05, E43, 0)</f>
        <v>0</v>
      </c>
      <c r="K43">
        <f>IF(G43&lt;0.05, D43, 0)</f>
        <v>0</v>
      </c>
      <c r="L43" t="e">
        <f t="shared" si="10"/>
        <v>#NUM!</v>
      </c>
      <c r="M43" t="e">
        <f t="shared" si="11"/>
        <v>#NUM!</v>
      </c>
      <c r="N43" t="e">
        <f t="shared" si="12"/>
        <v>#NUM!</v>
      </c>
    </row>
    <row r="44" spans="1:14">
      <c r="A44" t="s">
        <v>52</v>
      </c>
      <c r="B44" s="5" t="s">
        <v>2</v>
      </c>
      <c r="C44" s="45"/>
      <c r="D44" s="45"/>
      <c r="E44" s="45"/>
      <c r="I44">
        <f>IF(F44&lt;0.05, C44, 0)</f>
        <v>0</v>
      </c>
      <c r="J44">
        <f>IF(H44&lt;0.05, E44, 0)</f>
        <v>0</v>
      </c>
      <c r="K44">
        <f>IF(G44&lt;0.05, D44, 0)</f>
        <v>0</v>
      </c>
      <c r="L44" t="e">
        <f t="shared" si="10"/>
        <v>#NUM!</v>
      </c>
      <c r="M44" t="e">
        <f t="shared" si="11"/>
        <v>#NUM!</v>
      </c>
      <c r="N44" t="e">
        <f t="shared" si="12"/>
        <v>#NUM!</v>
      </c>
    </row>
    <row r="45" spans="1:14">
      <c r="A45" t="s">
        <v>53</v>
      </c>
      <c r="B45" s="5" t="s">
        <v>2</v>
      </c>
      <c r="C45" s="45"/>
      <c r="D45" s="45"/>
      <c r="E45" s="45"/>
      <c r="I45">
        <f>IF(F45&lt;0.05, C45, 0)</f>
        <v>0</v>
      </c>
      <c r="J45">
        <f>IF(H45&lt;0.05, E45, 0)</f>
        <v>0</v>
      </c>
      <c r="K45">
        <f>IF(G45&lt;0.05, D45, 0)</f>
        <v>0</v>
      </c>
      <c r="L45" t="e">
        <f t="shared" si="10"/>
        <v>#NUM!</v>
      </c>
      <c r="M45" t="e">
        <f t="shared" si="11"/>
        <v>#NUM!</v>
      </c>
      <c r="N45" t="e">
        <f t="shared" si="12"/>
        <v>#NUM!</v>
      </c>
    </row>
    <row r="46" spans="1:14">
      <c r="A46" t="s">
        <v>3</v>
      </c>
      <c r="B46" s="6" t="s">
        <v>15</v>
      </c>
      <c r="C46" s="45"/>
      <c r="D46" s="45"/>
      <c r="E46" s="45"/>
      <c r="I46">
        <f>IF(F46&lt;0.05, C46, 0)</f>
        <v>0</v>
      </c>
      <c r="J46">
        <f>IF(H46&lt;0.05, E46, 0)</f>
        <v>0</v>
      </c>
      <c r="K46">
        <f>IF(G46&lt;0.05, D46, 0)</f>
        <v>0</v>
      </c>
      <c r="L46" t="e">
        <f t="shared" si="10"/>
        <v>#NUM!</v>
      </c>
      <c r="M46" t="e">
        <f t="shared" si="11"/>
        <v>#NUM!</v>
      </c>
      <c r="N46" t="e">
        <f t="shared" si="12"/>
        <v>#NUM!</v>
      </c>
    </row>
    <row r="47" spans="1:14">
      <c r="A47" t="s">
        <v>22</v>
      </c>
      <c r="B47" s="6" t="s">
        <v>15</v>
      </c>
      <c r="C47" s="45"/>
      <c r="D47" s="45"/>
      <c r="E47" s="45"/>
      <c r="I47">
        <f>IF(F47&lt;0.05, C47, 0)</f>
        <v>0</v>
      </c>
      <c r="J47">
        <f>IF(H47&lt;0.05, E47, 0)</f>
        <v>0</v>
      </c>
      <c r="K47">
        <f>IF(G47&lt;0.05, D47, 0)</f>
        <v>0</v>
      </c>
      <c r="L47" t="e">
        <f t="shared" si="10"/>
        <v>#NUM!</v>
      </c>
      <c r="M47" t="e">
        <f t="shared" si="11"/>
        <v>#NUM!</v>
      </c>
      <c r="N47" t="e">
        <f t="shared" si="12"/>
        <v>#NUM!</v>
      </c>
    </row>
    <row r="48" spans="1:14">
      <c r="A48" t="s">
        <v>23</v>
      </c>
      <c r="B48" s="6" t="s">
        <v>15</v>
      </c>
      <c r="C48" s="45"/>
      <c r="D48" s="45"/>
      <c r="E48" s="45"/>
      <c r="I48">
        <f>IF(F48&lt;0.05, C48, 0)</f>
        <v>0</v>
      </c>
      <c r="J48">
        <f>IF(H48&lt;0.05, E48, 0)</f>
        <v>0</v>
      </c>
      <c r="K48">
        <f>IF(G48&lt;0.05, D48, 0)</f>
        <v>0</v>
      </c>
      <c r="L48" t="e">
        <f t="shared" si="10"/>
        <v>#NUM!</v>
      </c>
      <c r="M48" t="e">
        <f t="shared" si="11"/>
        <v>#NUM!</v>
      </c>
      <c r="N48" t="e">
        <f t="shared" si="12"/>
        <v>#NUM!</v>
      </c>
    </row>
    <row r="49" spans="1:14">
      <c r="A49" t="s">
        <v>24</v>
      </c>
      <c r="B49" s="6" t="s">
        <v>15</v>
      </c>
      <c r="C49" s="45"/>
      <c r="D49" s="45"/>
      <c r="E49" s="45"/>
      <c r="I49">
        <f>IF(F49&lt;0.05, C49, 0)</f>
        <v>0</v>
      </c>
      <c r="J49">
        <f>IF(H49&lt;0.05, E49, 0)</f>
        <v>0</v>
      </c>
      <c r="K49">
        <f>IF(G49&lt;0.05, D49, 0)</f>
        <v>0</v>
      </c>
      <c r="L49" t="e">
        <f t="shared" si="10"/>
        <v>#NUM!</v>
      </c>
      <c r="M49" t="e">
        <f t="shared" si="11"/>
        <v>#NUM!</v>
      </c>
      <c r="N49" t="e">
        <f t="shared" si="12"/>
        <v>#NUM!</v>
      </c>
    </row>
    <row r="50" spans="1:14">
      <c r="A50" t="s">
        <v>25</v>
      </c>
      <c r="B50" s="6" t="s">
        <v>15</v>
      </c>
      <c r="C50" s="45"/>
      <c r="D50" s="45"/>
      <c r="E50" s="45"/>
      <c r="I50">
        <f>IF(F50&lt;0.05, C50, 0)</f>
        <v>0</v>
      </c>
      <c r="J50">
        <f>IF(H50&lt;0.05, E50, 0)</f>
        <v>0</v>
      </c>
      <c r="K50">
        <f>IF(G50&lt;0.05, D50, 0)</f>
        <v>0</v>
      </c>
      <c r="L50" t="e">
        <f t="shared" si="10"/>
        <v>#NUM!</v>
      </c>
      <c r="M50" t="e">
        <f t="shared" si="11"/>
        <v>#NUM!</v>
      </c>
      <c r="N50" t="e">
        <f t="shared" si="12"/>
        <v>#NUM!</v>
      </c>
    </row>
    <row r="51" spans="1:14">
      <c r="A51" t="s">
        <v>26</v>
      </c>
      <c r="B51" s="6" t="s">
        <v>15</v>
      </c>
      <c r="C51" s="45"/>
      <c r="D51" s="45"/>
      <c r="E51" s="45"/>
      <c r="I51">
        <f>IF(F51&lt;0.05, C51, 0)</f>
        <v>0</v>
      </c>
      <c r="J51">
        <f>IF(H51&lt;0.05, E51, 0)</f>
        <v>0</v>
      </c>
      <c r="K51">
        <f>IF(G51&lt;0.05, D51, 0)</f>
        <v>0</v>
      </c>
      <c r="L51" t="e">
        <f t="shared" si="10"/>
        <v>#NUM!</v>
      </c>
      <c r="M51" t="e">
        <f t="shared" si="11"/>
        <v>#NUM!</v>
      </c>
      <c r="N51" t="e">
        <f t="shared" si="12"/>
        <v>#NUM!</v>
      </c>
    </row>
    <row r="52" spans="1:14">
      <c r="A52" t="s">
        <v>50</v>
      </c>
      <c r="B52" s="6" t="s">
        <v>15</v>
      </c>
      <c r="C52" s="45"/>
      <c r="D52" s="45"/>
      <c r="E52" s="45"/>
      <c r="I52">
        <f>IF(F52&lt;0.05, C52, 0)</f>
        <v>0</v>
      </c>
      <c r="J52">
        <f>IF(H52&lt;0.05, E52, 0)</f>
        <v>0</v>
      </c>
      <c r="K52">
        <f>IF(G52&lt;0.05, D52, 0)</f>
        <v>0</v>
      </c>
      <c r="L52" t="e">
        <f t="shared" si="10"/>
        <v>#NUM!</v>
      </c>
      <c r="M52" t="e">
        <f t="shared" si="11"/>
        <v>#NUM!</v>
      </c>
      <c r="N52" t="e">
        <f t="shared" si="12"/>
        <v>#NUM!</v>
      </c>
    </row>
    <row r="53" spans="1:14">
      <c r="A53" t="s">
        <v>51</v>
      </c>
      <c r="B53" s="6" t="s">
        <v>15</v>
      </c>
      <c r="C53" s="45"/>
      <c r="D53" s="45"/>
      <c r="E53" s="45"/>
      <c r="I53">
        <f>IF(F53&lt;0.05, C53, 0)</f>
        <v>0</v>
      </c>
      <c r="J53">
        <f>IF(H53&lt;0.05, E53, 0)</f>
        <v>0</v>
      </c>
      <c r="K53">
        <f>IF(G53&lt;0.05, D53, 0)</f>
        <v>0</v>
      </c>
      <c r="L53" t="e">
        <f t="shared" si="10"/>
        <v>#NUM!</v>
      </c>
      <c r="M53" t="e">
        <f t="shared" si="11"/>
        <v>#NUM!</v>
      </c>
      <c r="N53" t="e">
        <f t="shared" si="12"/>
        <v>#NUM!</v>
      </c>
    </row>
    <row r="54" spans="1:14">
      <c r="A54" t="s">
        <v>52</v>
      </c>
      <c r="B54" s="6" t="s">
        <v>15</v>
      </c>
      <c r="C54" s="45"/>
      <c r="D54" s="45"/>
      <c r="E54" s="45"/>
      <c r="I54">
        <f>IF(F54&lt;0.05, C54, 0)</f>
        <v>0</v>
      </c>
      <c r="J54">
        <f>IF(H54&lt;0.05, E54, 0)</f>
        <v>0</v>
      </c>
      <c r="K54">
        <f>IF(G54&lt;0.05, D54, 0)</f>
        <v>0</v>
      </c>
      <c r="L54" t="e">
        <f t="shared" si="10"/>
        <v>#NUM!</v>
      </c>
      <c r="M54" t="e">
        <f t="shared" si="11"/>
        <v>#NUM!</v>
      </c>
      <c r="N54" t="e">
        <f t="shared" si="12"/>
        <v>#NUM!</v>
      </c>
    </row>
    <row r="55" spans="1:14">
      <c r="A55" t="s">
        <v>53</v>
      </c>
      <c r="B55" s="6" t="s">
        <v>15</v>
      </c>
      <c r="C55" s="45"/>
      <c r="D55" s="45"/>
      <c r="E55" s="45"/>
      <c r="I55">
        <f>IF(F55&lt;0.05, C55, 0)</f>
        <v>0</v>
      </c>
      <c r="J55">
        <f>IF(H55&lt;0.05, E55, 0)</f>
        <v>0</v>
      </c>
      <c r="K55">
        <f>IF(G55&lt;0.05, D55, 0)</f>
        <v>0</v>
      </c>
      <c r="L55" t="e">
        <f t="shared" si="10"/>
        <v>#NUM!</v>
      </c>
      <c r="M55" t="e">
        <f t="shared" si="11"/>
        <v>#NUM!</v>
      </c>
      <c r="N55" t="e">
        <f t="shared" si="12"/>
        <v>#NUM!</v>
      </c>
    </row>
    <row r="56" spans="1:14">
      <c r="A56" t="s">
        <v>3</v>
      </c>
      <c r="B56" s="7" t="s">
        <v>16</v>
      </c>
      <c r="C56" s="45"/>
      <c r="D56" s="45"/>
      <c r="E56" s="45"/>
      <c r="I56">
        <f>IF(F56&lt;0.05, C56, 0)</f>
        <v>0</v>
      </c>
      <c r="J56">
        <f>IF(H56&lt;0.05, E56, 0)</f>
        <v>0</v>
      </c>
      <c r="K56">
        <f>IF(G56&lt;0.05, D56, 0)</f>
        <v>0</v>
      </c>
      <c r="L56" t="e">
        <f t="shared" si="10"/>
        <v>#NUM!</v>
      </c>
      <c r="M56" t="e">
        <f t="shared" si="11"/>
        <v>#NUM!</v>
      </c>
      <c r="N56" t="e">
        <f t="shared" si="12"/>
        <v>#NUM!</v>
      </c>
    </row>
    <row r="57" spans="1:14">
      <c r="A57" t="s">
        <v>22</v>
      </c>
      <c r="B57" s="7" t="s">
        <v>16</v>
      </c>
      <c r="I57">
        <f>IF(F57&lt;0.05, C57, 0)</f>
        <v>0</v>
      </c>
      <c r="J57">
        <f>IF(H57&lt;0.05, E57, 0)</f>
        <v>0</v>
      </c>
      <c r="K57">
        <f>IF(G57&lt;0.05, D57, 0)</f>
        <v>0</v>
      </c>
      <c r="L57" t="e">
        <f t="shared" si="10"/>
        <v>#NUM!</v>
      </c>
      <c r="M57" t="e">
        <f t="shared" si="11"/>
        <v>#NUM!</v>
      </c>
      <c r="N57" t="e">
        <f t="shared" si="12"/>
        <v>#NUM!</v>
      </c>
    </row>
    <row r="58" spans="1:14">
      <c r="A58" t="s">
        <v>23</v>
      </c>
      <c r="B58" s="7" t="s">
        <v>16</v>
      </c>
      <c r="I58">
        <f>IF(F58&lt;0.05, C58, 0)</f>
        <v>0</v>
      </c>
      <c r="J58">
        <f>IF(H58&lt;0.05, E58, 0)</f>
        <v>0</v>
      </c>
      <c r="K58">
        <f>IF(G58&lt;0.05, D58, 0)</f>
        <v>0</v>
      </c>
      <c r="L58" t="e">
        <f t="shared" si="10"/>
        <v>#NUM!</v>
      </c>
      <c r="M58" t="e">
        <f t="shared" si="11"/>
        <v>#NUM!</v>
      </c>
      <c r="N58" t="e">
        <f t="shared" si="12"/>
        <v>#NUM!</v>
      </c>
    </row>
    <row r="59" spans="1:14">
      <c r="A59" t="s">
        <v>24</v>
      </c>
      <c r="B59" s="7" t="s">
        <v>16</v>
      </c>
      <c r="I59">
        <f>IF(F59&lt;0.05, C59, 0)</f>
        <v>0</v>
      </c>
      <c r="J59">
        <f>IF(H59&lt;0.05, E59, 0)</f>
        <v>0</v>
      </c>
      <c r="K59">
        <f>IF(G59&lt;0.05, D59, 0)</f>
        <v>0</v>
      </c>
      <c r="L59" t="e">
        <f t="shared" si="10"/>
        <v>#NUM!</v>
      </c>
      <c r="M59" t="e">
        <f t="shared" si="11"/>
        <v>#NUM!</v>
      </c>
      <c r="N59" t="e">
        <f t="shared" si="12"/>
        <v>#NUM!</v>
      </c>
    </row>
    <row r="60" spans="1:14">
      <c r="A60" t="s">
        <v>25</v>
      </c>
      <c r="B60" s="7" t="s">
        <v>16</v>
      </c>
      <c r="I60">
        <f>IF(F60&lt;0.05, C60, 0)</f>
        <v>0</v>
      </c>
      <c r="J60">
        <f>IF(H60&lt;0.05, E60, 0)</f>
        <v>0</v>
      </c>
      <c r="K60">
        <f>IF(G60&lt;0.05, D60, 0)</f>
        <v>0</v>
      </c>
      <c r="L60" t="e">
        <f t="shared" si="10"/>
        <v>#NUM!</v>
      </c>
      <c r="M60" t="e">
        <f t="shared" si="11"/>
        <v>#NUM!</v>
      </c>
      <c r="N60" t="e">
        <f t="shared" si="12"/>
        <v>#NUM!</v>
      </c>
    </row>
    <row r="61" spans="1:14">
      <c r="A61" t="s">
        <v>26</v>
      </c>
      <c r="B61" s="7" t="s">
        <v>16</v>
      </c>
      <c r="I61">
        <f>IF(F61&lt;0.05, C61, 0)</f>
        <v>0</v>
      </c>
      <c r="J61">
        <f>IF(H61&lt;0.05, E61, 0)</f>
        <v>0</v>
      </c>
      <c r="K61">
        <f>IF(G61&lt;0.05, D61, 0)</f>
        <v>0</v>
      </c>
      <c r="L61" t="e">
        <f t="shared" si="10"/>
        <v>#NUM!</v>
      </c>
      <c r="M61" t="e">
        <f t="shared" si="11"/>
        <v>#NUM!</v>
      </c>
      <c r="N61" t="e">
        <f t="shared" si="12"/>
        <v>#NUM!</v>
      </c>
    </row>
    <row r="62" spans="1:14">
      <c r="A62" t="s">
        <v>50</v>
      </c>
      <c r="B62" s="7" t="s">
        <v>16</v>
      </c>
      <c r="I62">
        <f>IF(F62&lt;0.05, C62, 0)</f>
        <v>0</v>
      </c>
      <c r="J62">
        <f>IF(H62&lt;0.05, E62, 0)</f>
        <v>0</v>
      </c>
      <c r="K62">
        <f>IF(G62&lt;0.05, D62, 0)</f>
        <v>0</v>
      </c>
      <c r="L62" t="e">
        <f t="shared" si="10"/>
        <v>#NUM!</v>
      </c>
      <c r="M62" t="e">
        <f t="shared" si="11"/>
        <v>#NUM!</v>
      </c>
      <c r="N62" t="e">
        <f t="shared" si="12"/>
        <v>#NUM!</v>
      </c>
    </row>
    <row r="63" spans="1:14">
      <c r="A63" t="s">
        <v>51</v>
      </c>
      <c r="B63" s="7" t="s">
        <v>16</v>
      </c>
      <c r="I63">
        <f>IF(F63&lt;0.05, C63, 0)</f>
        <v>0</v>
      </c>
      <c r="J63">
        <f>IF(H63&lt;0.05, E63, 0)</f>
        <v>0</v>
      </c>
      <c r="K63">
        <f>IF(G63&lt;0.05, D63, 0)</f>
        <v>0</v>
      </c>
      <c r="L63" t="e">
        <f t="shared" si="10"/>
        <v>#NUM!</v>
      </c>
      <c r="M63" t="e">
        <f t="shared" si="11"/>
        <v>#NUM!</v>
      </c>
      <c r="N63" t="e">
        <f t="shared" si="12"/>
        <v>#NUM!</v>
      </c>
    </row>
    <row r="64" spans="1:14">
      <c r="A64" t="s">
        <v>52</v>
      </c>
      <c r="B64" s="7" t="s">
        <v>16</v>
      </c>
      <c r="I64">
        <f>IF(F64&lt;0.05, C64, 0)</f>
        <v>0</v>
      </c>
      <c r="J64">
        <f>IF(H64&lt;0.05, E64, 0)</f>
        <v>0</v>
      </c>
      <c r="K64">
        <f>IF(G64&lt;0.05, D64, 0)</f>
        <v>0</v>
      </c>
      <c r="L64" t="e">
        <f t="shared" si="10"/>
        <v>#NUM!</v>
      </c>
      <c r="M64" t="e">
        <f t="shared" si="11"/>
        <v>#NUM!</v>
      </c>
      <c r="N64" t="e">
        <f t="shared" si="12"/>
        <v>#NUM!</v>
      </c>
    </row>
    <row r="65" spans="1:14">
      <c r="A65" t="s">
        <v>53</v>
      </c>
      <c r="B65" s="7" t="s">
        <v>16</v>
      </c>
      <c r="I65">
        <f>IF(F65&lt;0.05, C65, 0)</f>
        <v>0</v>
      </c>
      <c r="J65">
        <f>IF(H65&lt;0.05, E65, 0)</f>
        <v>0</v>
      </c>
      <c r="K65">
        <f>IF(G65&lt;0.05, D65, 0)</f>
        <v>0</v>
      </c>
      <c r="L65" t="e">
        <f t="shared" si="10"/>
        <v>#NUM!</v>
      </c>
      <c r="M65" t="e">
        <f t="shared" si="11"/>
        <v>#NUM!</v>
      </c>
      <c r="N65" t="e">
        <f t="shared" si="12"/>
        <v>#NUM!</v>
      </c>
    </row>
    <row r="66" spans="1:14">
      <c r="A66" t="s">
        <v>3</v>
      </c>
      <c r="B66" s="8" t="s">
        <v>17</v>
      </c>
      <c r="I66">
        <f>IF(F66&lt;0.05, C66, 0)</f>
        <v>0</v>
      </c>
      <c r="J66">
        <f>IF(H66&lt;0.05, E66, 0)</f>
        <v>0</v>
      </c>
      <c r="K66">
        <f>IF(G66&lt;0.05, D66, 0)</f>
        <v>0</v>
      </c>
      <c r="L66" t="e">
        <f t="shared" si="10"/>
        <v>#NUM!</v>
      </c>
      <c r="M66" t="e">
        <f t="shared" si="11"/>
        <v>#NUM!</v>
      </c>
      <c r="N66" t="e">
        <f t="shared" si="12"/>
        <v>#NUM!</v>
      </c>
    </row>
    <row r="67" spans="1:14">
      <c r="A67" t="s">
        <v>22</v>
      </c>
      <c r="B67" s="8" t="s">
        <v>17</v>
      </c>
      <c r="I67">
        <f>IF(F67&lt;0.05, C67, 0)</f>
        <v>0</v>
      </c>
      <c r="J67">
        <f>IF(H67&lt;0.05, E67, 0)</f>
        <v>0</v>
      </c>
      <c r="K67">
        <f>IF(G67&lt;0.05, D67, 0)</f>
        <v>0</v>
      </c>
      <c r="L67" t="e">
        <f t="shared" si="10"/>
        <v>#NUM!</v>
      </c>
      <c r="M67" t="e">
        <f t="shared" si="11"/>
        <v>#NUM!</v>
      </c>
      <c r="N67" t="e">
        <f t="shared" si="12"/>
        <v>#NUM!</v>
      </c>
    </row>
    <row r="68" spans="1:14">
      <c r="A68" t="s">
        <v>23</v>
      </c>
      <c r="B68" s="8" t="s">
        <v>17</v>
      </c>
      <c r="I68">
        <f>IF(F68&lt;0.05, C68, 0)</f>
        <v>0</v>
      </c>
      <c r="J68">
        <f>IF(H68&lt;0.05, E68, 0)</f>
        <v>0</v>
      </c>
      <c r="K68">
        <f>IF(G68&lt;0.05, D68, 0)</f>
        <v>0</v>
      </c>
      <c r="L68" t="e">
        <f t="shared" si="10"/>
        <v>#NUM!</v>
      </c>
      <c r="M68" t="e">
        <f t="shared" si="11"/>
        <v>#NUM!</v>
      </c>
      <c r="N68" t="e">
        <f t="shared" si="12"/>
        <v>#NUM!</v>
      </c>
    </row>
    <row r="69" spans="1:14">
      <c r="A69" t="s">
        <v>24</v>
      </c>
      <c r="B69" s="8" t="s">
        <v>17</v>
      </c>
      <c r="I69">
        <f>IF(F69&lt;0.05, C69, 0)</f>
        <v>0</v>
      </c>
      <c r="J69">
        <f>IF(H69&lt;0.05, E69, 0)</f>
        <v>0</v>
      </c>
      <c r="K69">
        <f>IF(G69&lt;0.05, D69, 0)</f>
        <v>0</v>
      </c>
      <c r="L69" t="e">
        <f t="shared" si="10"/>
        <v>#NUM!</v>
      </c>
      <c r="M69" t="e">
        <f t="shared" si="11"/>
        <v>#NUM!</v>
      </c>
      <c r="N69" t="e">
        <f t="shared" si="12"/>
        <v>#NUM!</v>
      </c>
    </row>
    <row r="70" spans="1:14">
      <c r="A70" t="s">
        <v>25</v>
      </c>
      <c r="B70" s="8" t="s">
        <v>17</v>
      </c>
      <c r="I70">
        <f>IF(F70&lt;0.05, C70, 0)</f>
        <v>0</v>
      </c>
      <c r="J70">
        <f>IF(H70&lt;0.05, E70, 0)</f>
        <v>0</v>
      </c>
      <c r="K70">
        <f>IF(G70&lt;0.05, D70, 0)</f>
        <v>0</v>
      </c>
      <c r="L70" t="e">
        <f t="shared" si="10"/>
        <v>#NUM!</v>
      </c>
      <c r="M70" t="e">
        <f t="shared" si="11"/>
        <v>#NUM!</v>
      </c>
      <c r="N70" t="e">
        <f t="shared" si="12"/>
        <v>#NUM!</v>
      </c>
    </row>
    <row r="71" spans="1:14">
      <c r="A71" t="s">
        <v>26</v>
      </c>
      <c r="B71" s="8" t="s">
        <v>17</v>
      </c>
      <c r="I71">
        <f>IF(F71&lt;0.05, C71, 0)</f>
        <v>0</v>
      </c>
      <c r="J71">
        <f>IF(H71&lt;0.05, E71, 0)</f>
        <v>0</v>
      </c>
      <c r="K71">
        <f>IF(G71&lt;0.05, D71, 0)</f>
        <v>0</v>
      </c>
      <c r="L71" t="e">
        <f t="shared" si="10"/>
        <v>#NUM!</v>
      </c>
      <c r="M71" t="e">
        <f t="shared" si="11"/>
        <v>#NUM!</v>
      </c>
      <c r="N71" t="e">
        <f t="shared" si="12"/>
        <v>#NUM!</v>
      </c>
    </row>
    <row r="72" spans="1:14">
      <c r="A72" t="s">
        <v>50</v>
      </c>
      <c r="B72" s="8" t="s">
        <v>17</v>
      </c>
      <c r="I72">
        <f>IF(F72&lt;0.05, C72, 0)</f>
        <v>0</v>
      </c>
      <c r="J72">
        <f>IF(H72&lt;0.05, E72, 0)</f>
        <v>0</v>
      </c>
      <c r="K72">
        <f>IF(G72&lt;0.05, D72, 0)</f>
        <v>0</v>
      </c>
      <c r="L72" t="e">
        <f t="shared" si="10"/>
        <v>#NUM!</v>
      </c>
      <c r="M72" t="e">
        <f t="shared" si="11"/>
        <v>#NUM!</v>
      </c>
      <c r="N72" t="e">
        <f t="shared" si="12"/>
        <v>#NUM!</v>
      </c>
    </row>
    <row r="73" spans="1:14">
      <c r="A73" t="s">
        <v>51</v>
      </c>
      <c r="B73" s="8" t="s">
        <v>17</v>
      </c>
      <c r="I73">
        <f>IF(F73&lt;0.05, C73, 0)</f>
        <v>0</v>
      </c>
      <c r="J73">
        <f>IF(H73&lt;0.05, E73, 0)</f>
        <v>0</v>
      </c>
      <c r="K73">
        <f>IF(G73&lt;0.05, D73, 0)</f>
        <v>0</v>
      </c>
      <c r="L73" t="e">
        <f t="shared" si="10"/>
        <v>#NUM!</v>
      </c>
      <c r="M73" t="e">
        <f t="shared" si="11"/>
        <v>#NUM!</v>
      </c>
      <c r="N73" t="e">
        <f t="shared" si="12"/>
        <v>#NUM!</v>
      </c>
    </row>
    <row r="74" spans="1:14">
      <c r="A74" t="s">
        <v>52</v>
      </c>
      <c r="B74" s="8" t="s">
        <v>17</v>
      </c>
      <c r="I74">
        <f>IF(F74&lt;0.05, C74, 0)</f>
        <v>0</v>
      </c>
      <c r="J74">
        <f>IF(H74&lt;0.05, E74, 0)</f>
        <v>0</v>
      </c>
      <c r="K74">
        <f>IF(G74&lt;0.05, D74, 0)</f>
        <v>0</v>
      </c>
      <c r="L74" t="e">
        <f t="shared" si="10"/>
        <v>#NUM!</v>
      </c>
      <c r="M74" t="e">
        <f t="shared" si="11"/>
        <v>#NUM!</v>
      </c>
      <c r="N74" t="e">
        <f t="shared" si="12"/>
        <v>#NUM!</v>
      </c>
    </row>
    <row r="75" spans="1:14">
      <c r="A75" t="s">
        <v>53</v>
      </c>
      <c r="B75" s="8" t="s">
        <v>17</v>
      </c>
      <c r="I75">
        <f>IF(F75&lt;0.05, C75, 0)</f>
        <v>0</v>
      </c>
      <c r="J75">
        <f>IF(H75&lt;0.05, E75, 0)</f>
        <v>0</v>
      </c>
      <c r="K75">
        <f>IF(G75&lt;0.05, D75, 0)</f>
        <v>0</v>
      </c>
      <c r="L75" t="e">
        <f t="shared" si="10"/>
        <v>#NUM!</v>
      </c>
      <c r="M75" t="e">
        <f t="shared" si="11"/>
        <v>#NUM!</v>
      </c>
      <c r="N75" t="e">
        <f t="shared" si="12"/>
        <v>#NUM!</v>
      </c>
    </row>
  </sheetData>
  <conditionalFormatting sqref="F1:F34 F37:F1048576 G1:H1048576">
    <cfRule type="cellIs" dxfId="8" priority="5" operator="lessThanOrEqual">
      <formula>0.05</formula>
    </cfRule>
  </conditionalFormatting>
  <conditionalFormatting sqref="I1:K1">
    <cfRule type="cellIs" dxfId="7" priority="4" operator="lessThanOrEqual">
      <formula>0.05</formula>
    </cfRule>
  </conditionalFormatting>
  <conditionalFormatting sqref="F35">
    <cfRule type="cellIs" dxfId="6" priority="3" operator="lessThanOrEqual">
      <formula>0.05</formula>
    </cfRule>
  </conditionalFormatting>
  <conditionalFormatting sqref="I35:N35">
    <cfRule type="cellIs" dxfId="5" priority="2" operator="lessThanOrEqual">
      <formula>0.05</formula>
    </cfRule>
  </conditionalFormatting>
  <conditionalFormatting sqref="F36">
    <cfRule type="cellIs" dxfId="4" priority="1" operator="lessThanOrEqual">
      <formula>0.05</formula>
    </cfRule>
  </conditionalFormatting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59"/>
  <sheetViews>
    <sheetView topLeftCell="B1" workbookViewId="0">
      <selection activeCell="F15" sqref="F15"/>
    </sheetView>
  </sheetViews>
  <sheetFormatPr baseColWidth="10" defaultRowHeight="15" x14ac:dyDescent="0"/>
  <cols>
    <col min="19" max="19" width="40.6640625" customWidth="1"/>
    <col min="20" max="20" width="36" customWidth="1"/>
  </cols>
  <sheetData>
    <row r="1" spans="1:14">
      <c r="A1" s="1" t="s">
        <v>0</v>
      </c>
      <c r="B1" s="1" t="s">
        <v>1</v>
      </c>
      <c r="C1" s="2" t="s">
        <v>4</v>
      </c>
      <c r="D1" s="2" t="s">
        <v>5</v>
      </c>
      <c r="E1" s="2" t="s">
        <v>156</v>
      </c>
      <c r="F1" s="3" t="s">
        <v>7</v>
      </c>
      <c r="G1" s="3" t="s">
        <v>8</v>
      </c>
      <c r="H1" s="3" t="s">
        <v>157</v>
      </c>
      <c r="I1" s="4" t="s">
        <v>18</v>
      </c>
      <c r="J1" s="4" t="s">
        <v>19</v>
      </c>
      <c r="K1" s="4" t="s">
        <v>20</v>
      </c>
      <c r="L1" s="43" t="s">
        <v>158</v>
      </c>
      <c r="M1" s="43" t="s">
        <v>159</v>
      </c>
      <c r="N1" s="43" t="s">
        <v>160</v>
      </c>
    </row>
    <row r="2" spans="1:14">
      <c r="A2" t="s">
        <v>109</v>
      </c>
      <c r="B2" s="6" t="s">
        <v>15</v>
      </c>
      <c r="C2">
        <v>0.86460000000000004</v>
      </c>
      <c r="D2">
        <v>2.7526999999999999</v>
      </c>
      <c r="E2">
        <v>1.1335999999999999</v>
      </c>
      <c r="F2">
        <v>6.8400000000000002E-2</v>
      </c>
      <c r="G2">
        <v>0.2014</v>
      </c>
      <c r="H2">
        <v>5.2299999999999999E-2</v>
      </c>
      <c r="I2">
        <f>IF(F2&lt;0.05, C2, 0)</f>
        <v>0</v>
      </c>
      <c r="J2">
        <f>IF(G2&lt;0.05, D2, 0)</f>
        <v>0</v>
      </c>
      <c r="K2">
        <f>IF(H2&lt;0.05, E2, 0)</f>
        <v>0</v>
      </c>
      <c r="L2">
        <f>IF(F2&lt;0.05, STANDARDIZE(C2,C$11,C$12)+0.5, 0)</f>
        <v>0</v>
      </c>
      <c r="M2">
        <f>IF(G2&lt;0.05,STANDARDIZE(D2,C$11,C$12)+0.5,0)</f>
        <v>0</v>
      </c>
      <c r="N2">
        <f>IF(H2&lt;0.05,STANDARDIZE(E2,C$11,C$12)+0.5,0)</f>
        <v>0</v>
      </c>
    </row>
    <row r="3" spans="1:14">
      <c r="A3" t="s">
        <v>11</v>
      </c>
      <c r="B3" s="6" t="s">
        <v>15</v>
      </c>
      <c r="C3">
        <v>-8.4819999999999993</v>
      </c>
      <c r="D3">
        <v>63.009</v>
      </c>
      <c r="E3">
        <v>-2.746</v>
      </c>
      <c r="F3">
        <v>1.9769999999999999E-2</v>
      </c>
      <c r="G3">
        <v>6.5100000000000002E-3</v>
      </c>
      <c r="H3">
        <v>0.15614</v>
      </c>
      <c r="I3">
        <f t="shared" ref="I3:I9" si="0">IF(F3&lt;0.05, C3, 0)</f>
        <v>-8.4819999999999993</v>
      </c>
      <c r="J3">
        <f t="shared" ref="J3:J9" si="1">IF(G3&lt;0.05, D3, 0)</f>
        <v>63.009</v>
      </c>
      <c r="K3">
        <f t="shared" ref="K3:K9" si="2">IF(H3&lt;0.05, E3, 0)</f>
        <v>0</v>
      </c>
      <c r="L3">
        <f t="shared" ref="L3:L9" si="3">IF(F3&lt;0.05, STANDARDIZE(C3,C$11,C$12)+0.5, 0)</f>
        <v>-0.20689721798635541</v>
      </c>
      <c r="M3">
        <f t="shared" ref="M3:M9" si="4">IF(G3&lt;0.05,STANDARDIZE(D3,C$11,C$12)+0.5,0)</f>
        <v>2.7176970446488959</v>
      </c>
      <c r="N3">
        <f t="shared" ref="N3:N9" si="5">IF(H3&lt;0.05,STANDARDIZE(E3,C$11,C$12)+0.5,0)</f>
        <v>0</v>
      </c>
    </row>
    <row r="4" spans="1:14">
      <c r="A4" t="s">
        <v>109</v>
      </c>
      <c r="B4" s="7" t="s">
        <v>16</v>
      </c>
      <c r="C4">
        <v>1.175346</v>
      </c>
      <c r="D4">
        <v>1.542602</v>
      </c>
      <c r="E4">
        <v>4.202E-3</v>
      </c>
      <c r="F4">
        <v>2.1499999999999998E-2</v>
      </c>
      <c r="G4">
        <v>0.36499999999999999</v>
      </c>
      <c r="H4">
        <v>0.98129999999999995</v>
      </c>
      <c r="I4">
        <f t="shared" si="0"/>
        <v>1.175346</v>
      </c>
      <c r="J4">
        <f t="shared" si="1"/>
        <v>0</v>
      </c>
      <c r="K4">
        <f t="shared" si="2"/>
        <v>0</v>
      </c>
      <c r="L4">
        <f t="shared" si="3"/>
        <v>0.188170954285448</v>
      </c>
      <c r="M4">
        <f t="shared" si="4"/>
        <v>0</v>
      </c>
      <c r="N4">
        <f t="shared" si="5"/>
        <v>0</v>
      </c>
    </row>
    <row r="5" spans="1:14">
      <c r="A5" t="s">
        <v>11</v>
      </c>
      <c r="B5" s="7" t="s">
        <v>16</v>
      </c>
      <c r="C5">
        <v>-2.8170000000000002</v>
      </c>
      <c r="D5">
        <v>40.481000000000002</v>
      </c>
      <c r="E5">
        <v>-1.1850000000000001</v>
      </c>
      <c r="F5">
        <v>0.47399999999999998</v>
      </c>
      <c r="G5">
        <v>0.54300000000000004</v>
      </c>
      <c r="H5">
        <v>0.82499999999999996</v>
      </c>
      <c r="I5">
        <f t="shared" si="0"/>
        <v>0</v>
      </c>
      <c r="J5">
        <f t="shared" si="1"/>
        <v>0</v>
      </c>
      <c r="K5">
        <f t="shared" si="2"/>
        <v>0</v>
      </c>
      <c r="L5">
        <f t="shared" si="3"/>
        <v>0</v>
      </c>
      <c r="M5">
        <f t="shared" si="4"/>
        <v>0</v>
      </c>
      <c r="N5">
        <f t="shared" si="5"/>
        <v>0</v>
      </c>
    </row>
    <row r="6" spans="1:14">
      <c r="A6" t="s">
        <v>109</v>
      </c>
      <c r="B6" s="8" t="s">
        <v>17</v>
      </c>
      <c r="C6">
        <v>1.4054</v>
      </c>
      <c r="D6">
        <v>1.07792</v>
      </c>
      <c r="E6">
        <v>4.2889999999999998E-2</v>
      </c>
      <c r="F6">
        <v>4.0800000000000003E-3</v>
      </c>
      <c r="G6">
        <v>0.45761000000000002</v>
      </c>
      <c r="H6">
        <v>0.51322999999999996</v>
      </c>
      <c r="I6">
        <f t="shared" si="0"/>
        <v>1.4054</v>
      </c>
      <c r="J6">
        <f t="shared" si="1"/>
        <v>0</v>
      </c>
      <c r="K6">
        <f t="shared" si="2"/>
        <v>0</v>
      </c>
      <c r="L6">
        <f t="shared" si="3"/>
        <v>0.19758213343382036</v>
      </c>
      <c r="M6">
        <f t="shared" si="4"/>
        <v>0</v>
      </c>
      <c r="N6">
        <f t="shared" si="5"/>
        <v>0</v>
      </c>
    </row>
    <row r="7" spans="1:14">
      <c r="A7" t="s">
        <v>11</v>
      </c>
      <c r="B7" s="8" t="s">
        <v>17</v>
      </c>
      <c r="C7">
        <v>-5.9001000000000001</v>
      </c>
      <c r="D7">
        <v>96.828400000000002</v>
      </c>
      <c r="E7">
        <v>-0.34429999999999999</v>
      </c>
      <c r="F7">
        <v>2.7599999999999999E-3</v>
      </c>
      <c r="G7">
        <v>1.34E-3</v>
      </c>
      <c r="H7">
        <v>0.11819</v>
      </c>
      <c r="I7">
        <f t="shared" si="0"/>
        <v>-5.9001000000000001</v>
      </c>
      <c r="J7">
        <f t="shared" si="1"/>
        <v>96.828400000000002</v>
      </c>
      <c r="K7">
        <f t="shared" si="2"/>
        <v>0</v>
      </c>
      <c r="L7">
        <f t="shared" si="3"/>
        <v>-0.10127539248806949</v>
      </c>
      <c r="M7">
        <f t="shared" si="4"/>
        <v>4.1012001877825295</v>
      </c>
      <c r="N7">
        <f t="shared" si="5"/>
        <v>0</v>
      </c>
    </row>
    <row r="8" spans="1:14">
      <c r="A8" t="s">
        <v>109</v>
      </c>
      <c r="B8" s="33" t="s">
        <v>119</v>
      </c>
      <c r="C8">
        <v>1.2662899999999999</v>
      </c>
      <c r="D8">
        <v>0.57743</v>
      </c>
      <c r="E8">
        <v>3.8739999999999997E-2</v>
      </c>
      <c r="F8">
        <v>3.1700000000000001E-3</v>
      </c>
      <c r="G8">
        <v>0.70148999999999995</v>
      </c>
      <c r="H8">
        <v>7.5980000000000006E-2</v>
      </c>
      <c r="I8">
        <f t="shared" si="0"/>
        <v>1.2662899999999999</v>
      </c>
      <c r="J8">
        <f t="shared" si="1"/>
        <v>0</v>
      </c>
      <c r="K8">
        <f t="shared" si="2"/>
        <v>0</v>
      </c>
      <c r="L8">
        <f t="shared" si="3"/>
        <v>0.19189134287451654</v>
      </c>
      <c r="M8">
        <f t="shared" si="4"/>
        <v>0</v>
      </c>
      <c r="N8">
        <f t="shared" si="5"/>
        <v>0</v>
      </c>
    </row>
    <row r="9" spans="1:14">
      <c r="A9" t="s">
        <v>11</v>
      </c>
      <c r="B9" s="33" t="s">
        <v>119</v>
      </c>
      <c r="C9">
        <v>-1.3622799999999999</v>
      </c>
      <c r="D9">
        <v>21.739460000000001</v>
      </c>
      <c r="E9">
        <v>4.7460000000000002E-2</v>
      </c>
      <c r="F9">
        <v>0.1424</v>
      </c>
      <c r="G9">
        <v>1.03E-2</v>
      </c>
      <c r="H9">
        <v>0.64929999999999999</v>
      </c>
      <c r="I9">
        <f t="shared" si="0"/>
        <v>0</v>
      </c>
      <c r="J9">
        <f t="shared" si="1"/>
        <v>21.739460000000001</v>
      </c>
      <c r="K9">
        <f t="shared" si="2"/>
        <v>0</v>
      </c>
      <c r="L9">
        <f t="shared" si="3"/>
        <v>0</v>
      </c>
      <c r="M9">
        <f t="shared" si="4"/>
        <v>1.0294193606663526</v>
      </c>
      <c r="N9">
        <f t="shared" si="5"/>
        <v>0</v>
      </c>
    </row>
    <row r="11" spans="1:14">
      <c r="B11" s="1" t="s">
        <v>161</v>
      </c>
      <c r="C11">
        <f>AVERAGE(C2:E9)</f>
        <v>8.7979316666666669</v>
      </c>
    </row>
    <row r="12" spans="1:14">
      <c r="B12" s="1" t="s">
        <v>162</v>
      </c>
      <c r="C12">
        <f>STDEV(C2:E9)</f>
        <v>24.444758342506599</v>
      </c>
    </row>
    <row r="52" spans="19:20" ht="38">
      <c r="S52" s="38" t="s">
        <v>0</v>
      </c>
      <c r="T52" s="34" t="s">
        <v>108</v>
      </c>
    </row>
    <row r="53" spans="19:20" ht="38">
      <c r="S53" s="39" t="s">
        <v>109</v>
      </c>
      <c r="T53" s="35">
        <v>14</v>
      </c>
    </row>
    <row r="54" spans="19:20" ht="38">
      <c r="S54" s="40" t="s">
        <v>10</v>
      </c>
      <c r="T54" s="36">
        <v>20</v>
      </c>
    </row>
    <row r="55" spans="19:20" ht="38">
      <c r="S55" s="40" t="s">
        <v>11</v>
      </c>
      <c r="T55" s="36">
        <v>129</v>
      </c>
    </row>
    <row r="56" spans="19:20" ht="38">
      <c r="S56" s="40" t="s">
        <v>12</v>
      </c>
      <c r="T56" s="36">
        <v>26</v>
      </c>
    </row>
    <row r="57" spans="19:20" ht="38">
      <c r="S57" s="40" t="s">
        <v>13</v>
      </c>
      <c r="T57" s="36">
        <v>14</v>
      </c>
    </row>
    <row r="58" spans="19:20" ht="38">
      <c r="S58" s="40" t="s">
        <v>14</v>
      </c>
      <c r="T58" s="36">
        <v>19</v>
      </c>
    </row>
    <row r="59" spans="19:20" ht="38">
      <c r="S59" s="41" t="s">
        <v>120</v>
      </c>
      <c r="T59" s="37">
        <v>222</v>
      </c>
    </row>
  </sheetData>
  <conditionalFormatting sqref="F2:H9">
    <cfRule type="cellIs" dxfId="3" priority="2" operator="lessThanOrEqual">
      <formula>0.05</formula>
    </cfRule>
  </conditionalFormatting>
  <conditionalFormatting sqref="I1:K1">
    <cfRule type="cellIs" dxfId="2" priority="1" operator="lessThanOrEqual">
      <formula>0.05</formula>
    </cfRule>
  </conditionalFormatting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9" zoomScale="125" zoomScaleNormal="125" zoomScalePageLayoutView="125" workbookViewId="0">
      <selection activeCell="B15" sqref="B15"/>
    </sheetView>
  </sheetViews>
  <sheetFormatPr baseColWidth="10" defaultRowHeight="15" x14ac:dyDescent="0"/>
  <cols>
    <col min="1" max="1" width="24.1640625" customWidth="1"/>
    <col min="2" max="2" width="10.83203125" style="20"/>
    <col min="3" max="3" width="15.83203125" customWidth="1"/>
    <col min="9" max="9" width="23.1640625" customWidth="1"/>
    <col min="10" max="10" width="22" customWidth="1"/>
    <col min="11" max="11" width="22.5" customWidth="1"/>
  </cols>
  <sheetData>
    <row r="1" spans="1:11">
      <c r="A1" s="1" t="s">
        <v>27</v>
      </c>
      <c r="C1" s="1" t="s">
        <v>49</v>
      </c>
    </row>
    <row r="2" spans="1:11">
      <c r="A2" s="1"/>
      <c r="C2" s="1"/>
    </row>
    <row r="3" spans="1:11">
      <c r="A3" s="1"/>
      <c r="C3" s="1"/>
    </row>
    <row r="4" spans="1:11">
      <c r="A4" s="1" t="s">
        <v>47</v>
      </c>
      <c r="C4" s="14" t="s">
        <v>47</v>
      </c>
    </row>
    <row r="5" spans="1:11" s="17" customFormat="1" ht="30">
      <c r="A5" s="16"/>
      <c r="B5" s="21"/>
      <c r="D5" s="18" t="s">
        <v>61</v>
      </c>
      <c r="E5" s="18" t="s">
        <v>62</v>
      </c>
      <c r="F5" s="18" t="s">
        <v>72</v>
      </c>
      <c r="G5" s="18" t="s">
        <v>60</v>
      </c>
      <c r="H5" s="18" t="s">
        <v>59</v>
      </c>
      <c r="I5" s="18" t="s">
        <v>79</v>
      </c>
      <c r="J5" s="24" t="s">
        <v>69</v>
      </c>
      <c r="K5" s="24" t="s">
        <v>99</v>
      </c>
    </row>
    <row r="6" spans="1:11">
      <c r="A6" s="9" t="s">
        <v>0</v>
      </c>
      <c r="B6" s="29" t="s">
        <v>108</v>
      </c>
      <c r="C6" s="15" t="s">
        <v>54</v>
      </c>
      <c r="D6" t="s">
        <v>70</v>
      </c>
      <c r="E6" t="s">
        <v>71</v>
      </c>
      <c r="F6">
        <v>19</v>
      </c>
      <c r="G6">
        <v>45</v>
      </c>
      <c r="H6">
        <f>F6+G6</f>
        <v>64</v>
      </c>
      <c r="I6" s="9" t="s">
        <v>73</v>
      </c>
    </row>
    <row r="7" spans="1:11">
      <c r="A7" s="9" t="s">
        <v>104</v>
      </c>
      <c r="B7" s="29">
        <v>14</v>
      </c>
      <c r="C7" s="15" t="s">
        <v>55</v>
      </c>
      <c r="D7">
        <v>409</v>
      </c>
      <c r="E7">
        <v>554</v>
      </c>
      <c r="F7">
        <f>E7-D7+1</f>
        <v>146</v>
      </c>
      <c r="G7">
        <v>290</v>
      </c>
      <c r="H7">
        <f>F7+G7</f>
        <v>436</v>
      </c>
      <c r="I7" s="9" t="s">
        <v>74</v>
      </c>
    </row>
    <row r="8" spans="1:11">
      <c r="A8" s="9" t="s">
        <v>105</v>
      </c>
      <c r="B8" s="29">
        <v>20</v>
      </c>
      <c r="C8" s="15" t="s">
        <v>56</v>
      </c>
      <c r="D8">
        <v>362</v>
      </c>
      <c r="E8">
        <v>401</v>
      </c>
      <c r="F8">
        <f>E8-D8+1</f>
        <v>40</v>
      </c>
      <c r="G8">
        <v>58</v>
      </c>
      <c r="H8">
        <f>F8+G8</f>
        <v>98</v>
      </c>
      <c r="I8" s="9" t="s">
        <v>75</v>
      </c>
    </row>
    <row r="9" spans="1:11">
      <c r="A9" s="9" t="s">
        <v>11</v>
      </c>
      <c r="B9" s="29">
        <v>129</v>
      </c>
      <c r="C9" s="15" t="s">
        <v>57</v>
      </c>
      <c r="D9">
        <v>407</v>
      </c>
      <c r="E9">
        <v>408</v>
      </c>
      <c r="F9">
        <f>E9-D9+1</f>
        <v>2</v>
      </c>
      <c r="G9" s="12">
        <v>3</v>
      </c>
      <c r="H9">
        <f>F9+G9</f>
        <v>5</v>
      </c>
      <c r="I9" s="9" t="s">
        <v>76</v>
      </c>
    </row>
    <row r="10" spans="1:11">
      <c r="A10" s="9" t="s">
        <v>12</v>
      </c>
      <c r="B10" s="29">
        <v>26</v>
      </c>
      <c r="C10" s="15" t="s">
        <v>58</v>
      </c>
      <c r="D10">
        <v>282</v>
      </c>
      <c r="E10">
        <v>357</v>
      </c>
      <c r="F10">
        <f>E10-D10+1</f>
        <v>76</v>
      </c>
      <c r="G10">
        <v>61</v>
      </c>
      <c r="H10">
        <f>F10+G10</f>
        <v>137</v>
      </c>
      <c r="I10" s="9" t="s">
        <v>77</v>
      </c>
    </row>
    <row r="11" spans="1:11">
      <c r="A11" s="9" t="s">
        <v>107</v>
      </c>
      <c r="B11" s="29">
        <v>14</v>
      </c>
      <c r="I11" s="9" t="s">
        <v>78</v>
      </c>
    </row>
    <row r="12" spans="1:11">
      <c r="A12" s="9" t="s">
        <v>14</v>
      </c>
      <c r="B12" s="29">
        <v>19</v>
      </c>
    </row>
    <row r="13" spans="1:11">
      <c r="A13" s="9" t="s">
        <v>106</v>
      </c>
      <c r="B13" s="20">
        <v>1</v>
      </c>
    </row>
    <row r="14" spans="1:11">
      <c r="B14" s="20">
        <f>B7+B8+B9+B10+B11+B12</f>
        <v>222</v>
      </c>
      <c r="C14" s="1" t="s">
        <v>48</v>
      </c>
    </row>
    <row r="15" spans="1:11" ht="30">
      <c r="A15" s="1" t="s">
        <v>48</v>
      </c>
      <c r="D15" s="18" t="s">
        <v>61</v>
      </c>
      <c r="E15" s="18" t="s">
        <v>62</v>
      </c>
      <c r="F15" s="18" t="s">
        <v>72</v>
      </c>
      <c r="G15" s="18" t="s">
        <v>60</v>
      </c>
      <c r="H15" s="18" t="s">
        <v>59</v>
      </c>
      <c r="I15" s="18" t="s">
        <v>79</v>
      </c>
      <c r="J15" s="24" t="s">
        <v>69</v>
      </c>
      <c r="K15" s="24" t="s">
        <v>99</v>
      </c>
    </row>
    <row r="16" spans="1:11">
      <c r="C16" s="19" t="s">
        <v>52</v>
      </c>
      <c r="D16">
        <v>285</v>
      </c>
      <c r="E16">
        <v>340</v>
      </c>
      <c r="F16">
        <f>E16-D16+1</f>
        <v>56</v>
      </c>
      <c r="G16">
        <v>31</v>
      </c>
      <c r="H16">
        <f>F16+G16</f>
        <v>87</v>
      </c>
      <c r="I16" s="9" t="s">
        <v>80</v>
      </c>
      <c r="J16" s="25" t="s">
        <v>68</v>
      </c>
      <c r="K16" s="26"/>
    </row>
    <row r="17" spans="1:12">
      <c r="A17" s="10" t="s">
        <v>28</v>
      </c>
      <c r="B17" s="22"/>
      <c r="C17" s="19" t="s">
        <v>53</v>
      </c>
      <c r="D17">
        <v>341</v>
      </c>
      <c r="E17">
        <v>357</v>
      </c>
      <c r="F17">
        <f t="shared" ref="F17" si="0">E17-D17+1</f>
        <v>17</v>
      </c>
      <c r="G17">
        <v>26</v>
      </c>
      <c r="H17">
        <f t="shared" ref="H17" si="1">F17+G17</f>
        <v>43</v>
      </c>
      <c r="I17" s="9" t="s">
        <v>81</v>
      </c>
      <c r="J17" s="26" t="s">
        <v>98</v>
      </c>
      <c r="K17" s="26">
        <v>409</v>
      </c>
    </row>
    <row r="18" spans="1:12">
      <c r="A18" s="10" t="s">
        <v>29</v>
      </c>
      <c r="B18" s="22"/>
      <c r="C18" s="19" t="s">
        <v>64</v>
      </c>
      <c r="D18" s="12" t="s">
        <v>100</v>
      </c>
      <c r="E18" s="27" t="s">
        <v>100</v>
      </c>
      <c r="F18" t="e">
        <f>E18-D18+1</f>
        <v>#VALUE!</v>
      </c>
      <c r="G18">
        <v>12</v>
      </c>
      <c r="H18" t="e">
        <f>F18+G18</f>
        <v>#VALUE!</v>
      </c>
      <c r="I18" s="9" t="s">
        <v>82</v>
      </c>
      <c r="J18" s="26"/>
      <c r="K18" s="26"/>
    </row>
    <row r="19" spans="1:12">
      <c r="A19" s="9" t="s">
        <v>30</v>
      </c>
      <c r="B19" s="22"/>
      <c r="C19" s="19" t="s">
        <v>24</v>
      </c>
      <c r="D19">
        <v>493</v>
      </c>
      <c r="E19">
        <v>553</v>
      </c>
      <c r="F19">
        <f>E19-D19+1</f>
        <v>61</v>
      </c>
      <c r="G19">
        <v>109</v>
      </c>
      <c r="H19">
        <f>F19+G19</f>
        <v>170</v>
      </c>
      <c r="I19" s="9" t="s">
        <v>96</v>
      </c>
      <c r="J19" s="26"/>
      <c r="K19" s="26"/>
    </row>
    <row r="20" spans="1:12">
      <c r="A20" s="11" t="s">
        <v>31</v>
      </c>
      <c r="B20" s="22"/>
      <c r="C20" s="19" t="s">
        <v>66</v>
      </c>
      <c r="D20" s="12" t="s">
        <v>100</v>
      </c>
      <c r="E20" s="12" t="s">
        <v>100</v>
      </c>
      <c r="F20" t="e">
        <f>E20-D20+1</f>
        <v>#VALUE!</v>
      </c>
      <c r="G20">
        <v>12</v>
      </c>
      <c r="H20" t="e">
        <f>F20+G20</f>
        <v>#VALUE!</v>
      </c>
      <c r="I20" s="9" t="s">
        <v>83</v>
      </c>
      <c r="J20" s="26"/>
      <c r="K20" s="26"/>
    </row>
    <row r="21" spans="1:12">
      <c r="A21" s="10" t="s">
        <v>32</v>
      </c>
      <c r="B21" s="22"/>
      <c r="C21" s="19" t="s">
        <v>26</v>
      </c>
      <c r="D21">
        <v>362</v>
      </c>
      <c r="E21">
        <v>401</v>
      </c>
      <c r="F21">
        <f>E21-D21+1</f>
        <v>40</v>
      </c>
      <c r="G21">
        <v>52</v>
      </c>
      <c r="H21">
        <f>F21+G21</f>
        <v>92</v>
      </c>
      <c r="I21" s="9" t="s">
        <v>97</v>
      </c>
      <c r="J21" s="26"/>
      <c r="K21" s="26"/>
    </row>
    <row r="22" spans="1:12">
      <c r="A22" s="11" t="s">
        <v>33</v>
      </c>
      <c r="B22" s="22"/>
      <c r="C22" s="19" t="s">
        <v>67</v>
      </c>
      <c r="F22">
        <f>E22-D22+1</f>
        <v>1</v>
      </c>
      <c r="G22">
        <v>24</v>
      </c>
      <c r="H22">
        <f>F22+G22</f>
        <v>25</v>
      </c>
      <c r="I22" s="9" t="s">
        <v>84</v>
      </c>
      <c r="J22" s="26"/>
      <c r="K22" s="26"/>
    </row>
    <row r="23" spans="1:12">
      <c r="A23" s="10" t="s">
        <v>34</v>
      </c>
      <c r="B23" s="22"/>
      <c r="C23" s="19" t="s">
        <v>23</v>
      </c>
      <c r="D23">
        <v>3</v>
      </c>
      <c r="F23">
        <f>E23-D23+1</f>
        <v>-2</v>
      </c>
      <c r="G23">
        <v>14</v>
      </c>
      <c r="H23">
        <f>F23+G23</f>
        <v>12</v>
      </c>
      <c r="I23" s="9" t="s">
        <v>85</v>
      </c>
      <c r="J23" s="26"/>
      <c r="K23" s="26"/>
    </row>
    <row r="24" spans="1:12">
      <c r="A24" s="9" t="s">
        <v>35</v>
      </c>
      <c r="B24" s="22"/>
      <c r="C24" s="19" t="s">
        <v>25</v>
      </c>
      <c r="D24">
        <v>410</v>
      </c>
      <c r="E24">
        <v>442</v>
      </c>
      <c r="F24">
        <f>E24-D24+1</f>
        <v>33</v>
      </c>
      <c r="G24">
        <f>108+73</f>
        <v>181</v>
      </c>
      <c r="H24">
        <f>F24+G24</f>
        <v>214</v>
      </c>
      <c r="I24" s="9" t="s">
        <v>86</v>
      </c>
      <c r="J24" s="26"/>
      <c r="K24" s="26"/>
    </row>
    <row r="25" spans="1:12">
      <c r="A25" s="10" t="s">
        <v>36</v>
      </c>
      <c r="B25" s="22"/>
      <c r="C25" s="19" t="s">
        <v>63</v>
      </c>
      <c r="F25">
        <f>E25-D25+1</f>
        <v>1</v>
      </c>
      <c r="G25" s="23">
        <v>108</v>
      </c>
      <c r="H25">
        <f>F25+G25</f>
        <v>109</v>
      </c>
      <c r="I25" s="9" t="s">
        <v>87</v>
      </c>
      <c r="J25" s="26"/>
      <c r="K25" s="26"/>
    </row>
    <row r="26" spans="1:12">
      <c r="A26" s="11" t="s">
        <v>37</v>
      </c>
      <c r="B26" s="22"/>
      <c r="C26" s="19" t="s">
        <v>65</v>
      </c>
      <c r="F26">
        <f>E26-D26+1</f>
        <v>1</v>
      </c>
      <c r="G26">
        <v>73</v>
      </c>
      <c r="H26">
        <f>F26+G26</f>
        <v>74</v>
      </c>
      <c r="I26" s="9" t="s">
        <v>88</v>
      </c>
      <c r="J26" s="26"/>
      <c r="K26" s="26"/>
    </row>
    <row r="27" spans="1:12">
      <c r="A27" s="9" t="s">
        <v>38</v>
      </c>
      <c r="B27" s="22"/>
      <c r="I27" s="9" t="s">
        <v>89</v>
      </c>
      <c r="L27" s="9"/>
    </row>
    <row r="28" spans="1:12">
      <c r="A28" s="10" t="s">
        <v>39</v>
      </c>
      <c r="B28" s="22"/>
      <c r="I28" s="9" t="s">
        <v>90</v>
      </c>
      <c r="L28" s="9"/>
    </row>
    <row r="29" spans="1:12">
      <c r="A29" s="9" t="s">
        <v>40</v>
      </c>
      <c r="B29" s="22"/>
      <c r="I29" s="9" t="s">
        <v>91</v>
      </c>
      <c r="L29" s="9"/>
    </row>
    <row r="30" spans="1:12">
      <c r="A30" s="11" t="s">
        <v>41</v>
      </c>
      <c r="B30" s="22"/>
      <c r="I30" s="9" t="s">
        <v>92</v>
      </c>
      <c r="L30" s="9"/>
    </row>
    <row r="31" spans="1:12">
      <c r="A31" s="11" t="s">
        <v>42</v>
      </c>
      <c r="B31" s="22"/>
      <c r="I31" s="9" t="s">
        <v>93</v>
      </c>
      <c r="L31" s="9"/>
    </row>
    <row r="32" spans="1:12">
      <c r="A32" s="9" t="s">
        <v>43</v>
      </c>
      <c r="B32" s="22"/>
      <c r="I32" s="9" t="s">
        <v>94</v>
      </c>
      <c r="L32" s="9"/>
    </row>
    <row r="33" spans="1:12">
      <c r="A33" s="9" t="s">
        <v>44</v>
      </c>
      <c r="B33" s="22"/>
      <c r="I33" s="9" t="s">
        <v>95</v>
      </c>
      <c r="L33" s="9"/>
    </row>
    <row r="34" spans="1:12">
      <c r="A34" s="9" t="s">
        <v>45</v>
      </c>
      <c r="B34" s="22"/>
    </row>
    <row r="35" spans="1:12">
      <c r="A35" s="11" t="s">
        <v>46</v>
      </c>
      <c r="B35" s="22"/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>
      <selection activeCell="A4" sqref="A4"/>
    </sheetView>
  </sheetViews>
  <sheetFormatPr baseColWidth="10" defaultRowHeight="15" x14ac:dyDescent="0"/>
  <sheetData>
    <row r="1" spans="1:9" ht="28">
      <c r="A1" s="30" t="s">
        <v>110</v>
      </c>
    </row>
    <row r="3" spans="1:9">
      <c r="A3" t="s">
        <v>155</v>
      </c>
    </row>
    <row r="4" spans="1:9" ht="23">
      <c r="A4" s="31" t="s">
        <v>111</v>
      </c>
      <c r="I4" s="32" t="s">
        <v>118</v>
      </c>
    </row>
    <row r="5" spans="1:9">
      <c r="A5" t="s">
        <v>112</v>
      </c>
    </row>
    <row r="6" spans="1:9">
      <c r="A6" t="s">
        <v>127</v>
      </c>
      <c r="I6" t="s">
        <v>112</v>
      </c>
    </row>
    <row r="7" spans="1:9">
      <c r="A7" t="s">
        <v>128</v>
      </c>
      <c r="I7" t="s">
        <v>115</v>
      </c>
    </row>
    <row r="8" spans="1:9">
      <c r="A8" t="s">
        <v>129</v>
      </c>
      <c r="I8" t="s">
        <v>116</v>
      </c>
    </row>
    <row r="9" spans="1:9">
      <c r="A9" t="s">
        <v>130</v>
      </c>
      <c r="I9" t="s">
        <v>117</v>
      </c>
    </row>
    <row r="10" spans="1:9">
      <c r="A10" t="s">
        <v>131</v>
      </c>
    </row>
    <row r="11" spans="1:9">
      <c r="A11" t="s">
        <v>132</v>
      </c>
    </row>
    <row r="12" spans="1:9">
      <c r="A12" t="s">
        <v>133</v>
      </c>
    </row>
    <row r="13" spans="1:9" ht="23">
      <c r="A13" s="31"/>
    </row>
    <row r="14" spans="1:9">
      <c r="A14" t="s">
        <v>134</v>
      </c>
    </row>
    <row r="15" spans="1:9">
      <c r="A15" t="s">
        <v>135</v>
      </c>
      <c r="B15" t="s">
        <v>136</v>
      </c>
    </row>
    <row r="16" spans="1:9">
      <c r="A16" t="s">
        <v>137</v>
      </c>
    </row>
    <row r="21" spans="1:2" ht="23">
      <c r="A21" s="31" t="s">
        <v>113</v>
      </c>
    </row>
    <row r="22" spans="1:2">
      <c r="A22" s="13" t="s">
        <v>112</v>
      </c>
    </row>
    <row r="23" spans="1:2">
      <c r="A23" t="s">
        <v>127</v>
      </c>
    </row>
    <row r="24" spans="1:2">
      <c r="A24" t="s">
        <v>138</v>
      </c>
    </row>
    <row r="25" spans="1:2">
      <c r="A25" t="s">
        <v>139</v>
      </c>
    </row>
    <row r="26" spans="1:2">
      <c r="A26" t="s">
        <v>140</v>
      </c>
    </row>
    <row r="27" spans="1:2">
      <c r="A27" t="s">
        <v>141</v>
      </c>
    </row>
    <row r="28" spans="1:2">
      <c r="A28" t="s">
        <v>132</v>
      </c>
    </row>
    <row r="29" spans="1:2">
      <c r="A29" t="s">
        <v>133</v>
      </c>
    </row>
    <row r="31" spans="1:2">
      <c r="A31" t="s">
        <v>142</v>
      </c>
    </row>
    <row r="32" spans="1:2">
      <c r="A32" t="s">
        <v>143</v>
      </c>
      <c r="B32" t="s">
        <v>144</v>
      </c>
    </row>
    <row r="33" spans="1:2">
      <c r="A33" t="s">
        <v>145</v>
      </c>
    </row>
    <row r="36" spans="1:2" ht="23">
      <c r="A36" s="31" t="s">
        <v>114</v>
      </c>
    </row>
    <row r="37" spans="1:2">
      <c r="A37" t="s">
        <v>112</v>
      </c>
    </row>
    <row r="38" spans="1:2">
      <c r="A38" t="s">
        <v>127</v>
      </c>
    </row>
    <row r="39" spans="1:2">
      <c r="A39" t="s">
        <v>146</v>
      </c>
    </row>
    <row r="40" spans="1:2">
      <c r="A40" t="s">
        <v>147</v>
      </c>
    </row>
    <row r="41" spans="1:2">
      <c r="A41" t="s">
        <v>148</v>
      </c>
    </row>
    <row r="42" spans="1:2">
      <c r="A42" t="s">
        <v>149</v>
      </c>
    </row>
    <row r="43" spans="1:2">
      <c r="A43" t="s">
        <v>132</v>
      </c>
    </row>
    <row r="44" spans="1:2">
      <c r="A44" t="s">
        <v>133</v>
      </c>
    </row>
    <row r="46" spans="1:2">
      <c r="A46" t="s">
        <v>150</v>
      </c>
    </row>
    <row r="47" spans="1:2">
      <c r="A47" t="s">
        <v>151</v>
      </c>
    </row>
    <row r="48" spans="1:2">
      <c r="A48" t="s">
        <v>152</v>
      </c>
      <c r="B48" t="s">
        <v>153</v>
      </c>
    </row>
    <row r="49" spans="1:1">
      <c r="A49" t="s">
        <v>154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"/>
  <sheetViews>
    <sheetView zoomScale="125" zoomScaleNormal="125" zoomScalePageLayoutView="125" workbookViewId="0">
      <selection activeCell="C14" sqref="C14"/>
    </sheetView>
  </sheetViews>
  <sheetFormatPr baseColWidth="10" defaultRowHeight="15" x14ac:dyDescent="0"/>
  <sheetData>
    <row r="1" spans="1:6" ht="30">
      <c r="A1" s="42" t="s">
        <v>122</v>
      </c>
    </row>
    <row r="3" spans="1:6">
      <c r="A3" s="1" t="s">
        <v>0</v>
      </c>
      <c r="B3" s="1" t="s">
        <v>1</v>
      </c>
      <c r="C3" s="2" t="s">
        <v>125</v>
      </c>
      <c r="D3" s="2" t="s">
        <v>126</v>
      </c>
      <c r="E3" s="3" t="s">
        <v>123</v>
      </c>
      <c r="F3" s="4" t="s">
        <v>124</v>
      </c>
    </row>
    <row r="4" spans="1:6">
      <c r="A4" t="s">
        <v>109</v>
      </c>
      <c r="B4" s="43" t="s">
        <v>121</v>
      </c>
      <c r="C4">
        <v>-0.41453000000000001</v>
      </c>
      <c r="D4">
        <v>0.8458</v>
      </c>
      <c r="E4" s="44">
        <v>1.9999999999999999E-6</v>
      </c>
      <c r="F4">
        <f>IF(E4&lt;0.05, C4, 0)</f>
        <v>-0.41453000000000001</v>
      </c>
    </row>
    <row r="5" spans="1:6">
      <c r="A5" t="s">
        <v>10</v>
      </c>
      <c r="B5" s="43" t="s">
        <v>121</v>
      </c>
      <c r="C5">
        <v>-8.4290000000000004E-2</v>
      </c>
      <c r="D5">
        <v>0.40410000000000001</v>
      </c>
      <c r="E5">
        <v>1.5399999999999999E-3</v>
      </c>
      <c r="F5">
        <f t="shared" ref="F5:F9" si="0">IF(E5&lt;0.05, C5, 0)</f>
        <v>-8.4290000000000004E-2</v>
      </c>
    </row>
    <row r="6" spans="1:6">
      <c r="A6" t="s">
        <v>11</v>
      </c>
      <c r="B6" s="43" t="s">
        <v>121</v>
      </c>
      <c r="C6">
        <v>-3.7915999999999998E-2</v>
      </c>
      <c r="D6">
        <v>0.1391</v>
      </c>
      <c r="E6" s="44">
        <v>8.0199999999999994E-6</v>
      </c>
      <c r="F6">
        <f t="shared" si="0"/>
        <v>-3.7915999999999998E-2</v>
      </c>
    </row>
    <row r="7" spans="1:6">
      <c r="A7" t="s">
        <v>12</v>
      </c>
      <c r="B7" s="43" t="s">
        <v>121</v>
      </c>
      <c r="C7">
        <v>-1.163E-2</v>
      </c>
      <c r="D7">
        <v>-6.1399999999999996E-3</v>
      </c>
      <c r="E7">
        <v>0.36599999999999999</v>
      </c>
      <c r="F7">
        <f t="shared" si="0"/>
        <v>0</v>
      </c>
    </row>
    <row r="8" spans="1:6">
      <c r="A8" t="s">
        <v>13</v>
      </c>
      <c r="B8" s="43" t="s">
        <v>121</v>
      </c>
      <c r="C8">
        <v>-3.712E-2</v>
      </c>
      <c r="D8">
        <v>0.33750000000000002</v>
      </c>
      <c r="E8">
        <v>1.72E-2</v>
      </c>
      <c r="F8">
        <f t="shared" si="0"/>
        <v>-3.712E-2</v>
      </c>
    </row>
    <row r="9" spans="1:6">
      <c r="A9" t="s">
        <v>14</v>
      </c>
      <c r="B9" s="43" t="s">
        <v>121</v>
      </c>
      <c r="C9">
        <v>-5.6640000000000003E-2</v>
      </c>
      <c r="D9">
        <v>0.29770000000000002</v>
      </c>
      <c r="E9">
        <v>9.1900000000000003E-3</v>
      </c>
      <c r="F9">
        <f t="shared" si="0"/>
        <v>-5.6640000000000003E-2</v>
      </c>
    </row>
  </sheetData>
  <conditionalFormatting sqref="E3:E9">
    <cfRule type="cellIs" dxfId="1" priority="2" operator="lessThanOrEqual">
      <formula>0.05</formula>
    </cfRule>
  </conditionalFormatting>
  <conditionalFormatting sqref="F3">
    <cfRule type="cellIs" dxfId="0" priority="1" operator="lessThanOrEqual">
      <formula>0.05</formula>
    </cfRule>
  </conditionalFormatting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FOSSILS</vt:lpstr>
      <vt:lpstr>Hominin-Carnivora</vt:lpstr>
      <vt:lpstr>Specimen Counts</vt:lpstr>
      <vt:lpstr>All Mammals Regressions</vt:lpstr>
      <vt:lpstr>CC vs Time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Schilder</dc:creator>
  <cp:lastModifiedBy>Brian Schilder</cp:lastModifiedBy>
  <dcterms:created xsi:type="dcterms:W3CDTF">2015-03-14T00:37:14Z</dcterms:created>
  <dcterms:modified xsi:type="dcterms:W3CDTF">2015-03-24T01:54:03Z</dcterms:modified>
</cp:coreProperties>
</file>