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F6" i="1"/>
  <c r="D55" i="1"/>
  <c r="G55" i="1"/>
  <c r="H55" i="1"/>
  <c r="I55" i="1"/>
  <c r="L55" i="1"/>
  <c r="M55" i="1"/>
  <c r="U55" i="1"/>
  <c r="T55" i="1"/>
  <c r="E55" i="1"/>
  <c r="F55" i="1"/>
  <c r="J55" i="1"/>
  <c r="K55" i="1"/>
  <c r="R55" i="1"/>
  <c r="Q55" i="1"/>
  <c r="D54" i="1"/>
  <c r="G54" i="1"/>
  <c r="H54" i="1"/>
  <c r="I54" i="1"/>
  <c r="L54" i="1"/>
  <c r="M54" i="1"/>
  <c r="U54" i="1"/>
  <c r="T54" i="1"/>
  <c r="E54" i="1"/>
  <c r="F54" i="1"/>
  <c r="J54" i="1"/>
  <c r="K54" i="1"/>
  <c r="R54" i="1"/>
  <c r="Q54" i="1"/>
  <c r="D53" i="1"/>
  <c r="G53" i="1"/>
  <c r="H53" i="1"/>
  <c r="I53" i="1"/>
  <c r="L53" i="1"/>
  <c r="M53" i="1"/>
  <c r="U53" i="1"/>
  <c r="T53" i="1"/>
  <c r="E53" i="1"/>
  <c r="F53" i="1"/>
  <c r="J53" i="1"/>
  <c r="K53" i="1"/>
  <c r="R53" i="1"/>
  <c r="Q53" i="1"/>
  <c r="D52" i="1"/>
  <c r="G52" i="1"/>
  <c r="H52" i="1"/>
  <c r="I52" i="1"/>
  <c r="L52" i="1"/>
  <c r="M52" i="1"/>
  <c r="U52" i="1"/>
  <c r="T52" i="1"/>
  <c r="E52" i="1"/>
  <c r="F52" i="1"/>
  <c r="J52" i="1"/>
  <c r="K52" i="1"/>
  <c r="R52" i="1"/>
  <c r="Q52" i="1"/>
  <c r="D51" i="1"/>
  <c r="G51" i="1"/>
  <c r="H51" i="1"/>
  <c r="I51" i="1"/>
  <c r="L51" i="1"/>
  <c r="M51" i="1"/>
  <c r="U51" i="1"/>
  <c r="T51" i="1"/>
  <c r="E51" i="1"/>
  <c r="F51" i="1"/>
  <c r="J51" i="1"/>
  <c r="K51" i="1"/>
  <c r="R51" i="1"/>
  <c r="Q51" i="1"/>
  <c r="D50" i="1"/>
  <c r="G50" i="1"/>
  <c r="H50" i="1"/>
  <c r="I50" i="1"/>
  <c r="L50" i="1"/>
  <c r="M50" i="1"/>
  <c r="U50" i="1"/>
  <c r="T50" i="1"/>
  <c r="E50" i="1"/>
  <c r="F50" i="1"/>
  <c r="J50" i="1"/>
  <c r="K50" i="1"/>
  <c r="R50" i="1"/>
  <c r="Q50" i="1"/>
  <c r="D49" i="1"/>
  <c r="G49" i="1"/>
  <c r="H49" i="1"/>
  <c r="I49" i="1"/>
  <c r="L49" i="1"/>
  <c r="M49" i="1"/>
  <c r="U49" i="1"/>
  <c r="T49" i="1"/>
  <c r="E49" i="1"/>
  <c r="F49" i="1"/>
  <c r="J49" i="1"/>
  <c r="K49" i="1"/>
  <c r="R49" i="1"/>
  <c r="Q49" i="1"/>
  <c r="D48" i="1"/>
  <c r="G48" i="1"/>
  <c r="H48" i="1"/>
  <c r="I48" i="1"/>
  <c r="L48" i="1"/>
  <c r="M48" i="1"/>
  <c r="U48" i="1"/>
  <c r="T48" i="1"/>
  <c r="E48" i="1"/>
  <c r="F48" i="1"/>
  <c r="J48" i="1"/>
  <c r="K48" i="1"/>
  <c r="R48" i="1"/>
  <c r="Q48" i="1"/>
  <c r="D47" i="1"/>
  <c r="G47" i="1"/>
  <c r="H47" i="1"/>
  <c r="I47" i="1"/>
  <c r="L47" i="1"/>
  <c r="M47" i="1"/>
  <c r="U47" i="1"/>
  <c r="T47" i="1"/>
  <c r="E47" i="1"/>
  <c r="F47" i="1"/>
  <c r="J47" i="1"/>
  <c r="K47" i="1"/>
  <c r="R47" i="1"/>
  <c r="Q47" i="1"/>
  <c r="D46" i="1"/>
  <c r="G46" i="1"/>
  <c r="H46" i="1"/>
  <c r="I46" i="1"/>
  <c r="L46" i="1"/>
  <c r="M46" i="1"/>
  <c r="U46" i="1"/>
  <c r="T46" i="1"/>
  <c r="E46" i="1"/>
  <c r="F46" i="1"/>
  <c r="J46" i="1"/>
  <c r="K46" i="1"/>
  <c r="R46" i="1"/>
  <c r="Q46" i="1"/>
  <c r="D45" i="1"/>
  <c r="G45" i="1"/>
  <c r="H45" i="1"/>
  <c r="I45" i="1"/>
  <c r="L45" i="1"/>
  <c r="M45" i="1"/>
  <c r="U45" i="1"/>
  <c r="T45" i="1"/>
  <c r="E45" i="1"/>
  <c r="F45" i="1"/>
  <c r="J45" i="1"/>
  <c r="K45" i="1"/>
  <c r="R45" i="1"/>
  <c r="Q45" i="1"/>
  <c r="D44" i="1"/>
  <c r="G44" i="1"/>
  <c r="H44" i="1"/>
  <c r="I44" i="1"/>
  <c r="L44" i="1"/>
  <c r="M44" i="1"/>
  <c r="U44" i="1"/>
  <c r="T44" i="1"/>
  <c r="E44" i="1"/>
  <c r="F44" i="1"/>
  <c r="J44" i="1"/>
  <c r="K44" i="1"/>
  <c r="R44" i="1"/>
  <c r="Q44" i="1"/>
  <c r="D43" i="1"/>
  <c r="G43" i="1"/>
  <c r="H43" i="1"/>
  <c r="I43" i="1"/>
  <c r="L43" i="1"/>
  <c r="M43" i="1"/>
  <c r="U43" i="1"/>
  <c r="T43" i="1"/>
  <c r="E43" i="1"/>
  <c r="F43" i="1"/>
  <c r="J43" i="1"/>
  <c r="K43" i="1"/>
  <c r="R43" i="1"/>
  <c r="Q43" i="1"/>
  <c r="D42" i="1"/>
  <c r="G42" i="1"/>
  <c r="H42" i="1"/>
  <c r="I42" i="1"/>
  <c r="L42" i="1"/>
  <c r="M42" i="1"/>
  <c r="U42" i="1"/>
  <c r="T42" i="1"/>
  <c r="E42" i="1"/>
  <c r="F42" i="1"/>
  <c r="J42" i="1"/>
  <c r="K42" i="1"/>
  <c r="R42" i="1"/>
  <c r="Q42" i="1"/>
  <c r="D41" i="1"/>
  <c r="G41" i="1"/>
  <c r="H41" i="1"/>
  <c r="I41" i="1"/>
  <c r="L41" i="1"/>
  <c r="M41" i="1"/>
  <c r="U41" i="1"/>
  <c r="T41" i="1"/>
  <c r="E41" i="1"/>
  <c r="F41" i="1"/>
  <c r="J41" i="1"/>
  <c r="K41" i="1"/>
  <c r="R41" i="1"/>
  <c r="Q41" i="1"/>
  <c r="D40" i="1"/>
  <c r="G40" i="1"/>
  <c r="H40" i="1"/>
  <c r="I40" i="1"/>
  <c r="L40" i="1"/>
  <c r="M40" i="1"/>
  <c r="U40" i="1"/>
  <c r="T40" i="1"/>
  <c r="E40" i="1"/>
  <c r="F40" i="1"/>
  <c r="J40" i="1"/>
  <c r="K40" i="1"/>
  <c r="R40" i="1"/>
  <c r="Q40" i="1"/>
  <c r="D39" i="1"/>
  <c r="G39" i="1"/>
  <c r="H39" i="1"/>
  <c r="I39" i="1"/>
  <c r="L39" i="1"/>
  <c r="M39" i="1"/>
  <c r="U39" i="1"/>
  <c r="T39" i="1"/>
  <c r="E39" i="1"/>
  <c r="F39" i="1"/>
  <c r="J39" i="1"/>
  <c r="K39" i="1"/>
  <c r="R39" i="1"/>
  <c r="Q39" i="1"/>
  <c r="D38" i="1"/>
  <c r="G38" i="1"/>
  <c r="H38" i="1"/>
  <c r="I38" i="1"/>
  <c r="L38" i="1"/>
  <c r="M38" i="1"/>
  <c r="U38" i="1"/>
  <c r="T38" i="1"/>
  <c r="E38" i="1"/>
  <c r="F38" i="1"/>
  <c r="J38" i="1"/>
  <c r="K38" i="1"/>
  <c r="R38" i="1"/>
  <c r="Q38" i="1"/>
  <c r="D37" i="1"/>
  <c r="G37" i="1"/>
  <c r="H37" i="1"/>
  <c r="I37" i="1"/>
  <c r="L37" i="1"/>
  <c r="M37" i="1"/>
  <c r="U37" i="1"/>
  <c r="T37" i="1"/>
  <c r="E37" i="1"/>
  <c r="F37" i="1"/>
  <c r="J37" i="1"/>
  <c r="K37" i="1"/>
  <c r="R37" i="1"/>
  <c r="Q37" i="1"/>
  <c r="D36" i="1"/>
  <c r="G36" i="1"/>
  <c r="H36" i="1"/>
  <c r="I36" i="1"/>
  <c r="L36" i="1"/>
  <c r="M36" i="1"/>
  <c r="U36" i="1"/>
  <c r="T36" i="1"/>
  <c r="E36" i="1"/>
  <c r="F36" i="1"/>
  <c r="J36" i="1"/>
  <c r="K36" i="1"/>
  <c r="R36" i="1"/>
  <c r="Q36" i="1"/>
  <c r="D35" i="1"/>
  <c r="G35" i="1"/>
  <c r="H35" i="1"/>
  <c r="I35" i="1"/>
  <c r="L35" i="1"/>
  <c r="M35" i="1"/>
  <c r="U35" i="1"/>
  <c r="T35" i="1"/>
  <c r="E35" i="1"/>
  <c r="F35" i="1"/>
  <c r="J35" i="1"/>
  <c r="K35" i="1"/>
  <c r="R35" i="1"/>
  <c r="Q35" i="1"/>
  <c r="D8" i="1"/>
  <c r="E8" i="1"/>
  <c r="F8" i="1"/>
  <c r="O35" i="1"/>
  <c r="D34" i="1"/>
  <c r="G34" i="1"/>
  <c r="H34" i="1"/>
  <c r="I34" i="1"/>
  <c r="L34" i="1"/>
  <c r="M34" i="1"/>
  <c r="U34" i="1"/>
  <c r="T34" i="1"/>
  <c r="E34" i="1"/>
  <c r="F34" i="1"/>
  <c r="J34" i="1"/>
  <c r="K34" i="1"/>
  <c r="R34" i="1"/>
  <c r="Q34" i="1"/>
  <c r="D33" i="1"/>
  <c r="G33" i="1"/>
  <c r="H33" i="1"/>
  <c r="I33" i="1"/>
  <c r="L33" i="1"/>
  <c r="M33" i="1"/>
  <c r="U33" i="1"/>
  <c r="T33" i="1"/>
  <c r="E33" i="1"/>
  <c r="F33" i="1"/>
  <c r="J33" i="1"/>
  <c r="K33" i="1"/>
  <c r="R33" i="1"/>
  <c r="Q33" i="1"/>
  <c r="O33" i="1"/>
  <c r="D32" i="1"/>
  <c r="G32" i="1"/>
  <c r="H32" i="1"/>
  <c r="I32" i="1"/>
  <c r="L32" i="1"/>
  <c r="M32" i="1"/>
  <c r="U32" i="1"/>
  <c r="T32" i="1"/>
  <c r="E32" i="1"/>
  <c r="F32" i="1"/>
  <c r="J32" i="1"/>
  <c r="K32" i="1"/>
  <c r="R32" i="1"/>
  <c r="Q32" i="1"/>
  <c r="O32" i="1"/>
  <c r="D31" i="1"/>
  <c r="G31" i="1"/>
  <c r="H31" i="1"/>
  <c r="I31" i="1"/>
  <c r="L31" i="1"/>
  <c r="M31" i="1"/>
  <c r="U31" i="1"/>
  <c r="T31" i="1"/>
  <c r="E31" i="1"/>
  <c r="F31" i="1"/>
  <c r="J31" i="1"/>
  <c r="K31" i="1"/>
  <c r="R31" i="1"/>
  <c r="Q31" i="1"/>
  <c r="D30" i="1"/>
  <c r="G30" i="1"/>
  <c r="H30" i="1"/>
  <c r="I30" i="1"/>
  <c r="L30" i="1"/>
  <c r="M30" i="1"/>
  <c r="U30" i="1"/>
  <c r="T30" i="1"/>
  <c r="E30" i="1"/>
  <c r="F30" i="1"/>
  <c r="J30" i="1"/>
  <c r="K30" i="1"/>
  <c r="R30" i="1"/>
  <c r="Q30" i="1"/>
  <c r="D29" i="1"/>
  <c r="G29" i="1"/>
  <c r="H29" i="1"/>
  <c r="I29" i="1"/>
  <c r="L29" i="1"/>
  <c r="M29" i="1"/>
  <c r="U29" i="1"/>
  <c r="T29" i="1"/>
  <c r="E29" i="1"/>
  <c r="F29" i="1"/>
  <c r="J29" i="1"/>
  <c r="K29" i="1"/>
  <c r="R29" i="1"/>
  <c r="Q29" i="1"/>
  <c r="D6" i="1"/>
  <c r="E6" i="1"/>
  <c r="O29" i="1"/>
  <c r="D28" i="1"/>
  <c r="G28" i="1"/>
  <c r="H28" i="1"/>
  <c r="I28" i="1"/>
  <c r="L28" i="1"/>
  <c r="M28" i="1"/>
  <c r="U28" i="1"/>
  <c r="T28" i="1"/>
  <c r="E28" i="1"/>
  <c r="F28" i="1"/>
  <c r="J28" i="1"/>
  <c r="K28" i="1"/>
  <c r="R28" i="1"/>
  <c r="Q28" i="1"/>
  <c r="D27" i="1"/>
  <c r="G27" i="1"/>
  <c r="H27" i="1"/>
  <c r="I27" i="1"/>
  <c r="L27" i="1"/>
  <c r="M27" i="1"/>
  <c r="U27" i="1"/>
  <c r="T27" i="1"/>
  <c r="E27" i="1"/>
  <c r="F27" i="1"/>
  <c r="J27" i="1"/>
  <c r="K27" i="1"/>
  <c r="R27" i="1"/>
  <c r="Q27" i="1"/>
  <c r="D26" i="1"/>
  <c r="G26" i="1"/>
  <c r="H26" i="1"/>
  <c r="I26" i="1"/>
  <c r="L26" i="1"/>
  <c r="M26" i="1"/>
  <c r="U26" i="1"/>
  <c r="T26" i="1"/>
  <c r="E26" i="1"/>
  <c r="F26" i="1"/>
  <c r="J26" i="1"/>
  <c r="K26" i="1"/>
  <c r="R26" i="1"/>
  <c r="Q26" i="1"/>
  <c r="D25" i="1"/>
  <c r="G25" i="1"/>
  <c r="H25" i="1"/>
  <c r="I25" i="1"/>
  <c r="L25" i="1"/>
  <c r="M25" i="1"/>
  <c r="U25" i="1"/>
  <c r="T25" i="1"/>
  <c r="E25" i="1"/>
  <c r="F25" i="1"/>
  <c r="J25" i="1"/>
  <c r="K25" i="1"/>
  <c r="R25" i="1"/>
  <c r="Q25" i="1"/>
  <c r="D24" i="1"/>
  <c r="G24" i="1"/>
  <c r="H24" i="1"/>
  <c r="I24" i="1"/>
  <c r="L24" i="1"/>
  <c r="M24" i="1"/>
  <c r="U24" i="1"/>
  <c r="T24" i="1"/>
  <c r="E24" i="1"/>
  <c r="F24" i="1"/>
  <c r="J24" i="1"/>
  <c r="K24" i="1"/>
  <c r="R24" i="1"/>
  <c r="Q24" i="1"/>
  <c r="D23" i="1"/>
  <c r="G23" i="1"/>
  <c r="H23" i="1"/>
  <c r="I23" i="1"/>
  <c r="L23" i="1"/>
  <c r="M23" i="1"/>
  <c r="U23" i="1"/>
  <c r="T23" i="1"/>
  <c r="E23" i="1"/>
  <c r="F23" i="1"/>
  <c r="J23" i="1"/>
  <c r="K23" i="1"/>
  <c r="R23" i="1"/>
  <c r="Q23" i="1"/>
  <c r="D22" i="1"/>
  <c r="G22" i="1"/>
  <c r="H22" i="1"/>
  <c r="I22" i="1"/>
  <c r="L22" i="1"/>
  <c r="M22" i="1"/>
  <c r="U22" i="1"/>
  <c r="T22" i="1"/>
  <c r="E22" i="1"/>
  <c r="F22" i="1"/>
  <c r="J22" i="1"/>
  <c r="K22" i="1"/>
  <c r="R22" i="1"/>
  <c r="Q22" i="1"/>
  <c r="D21" i="1"/>
  <c r="G21" i="1"/>
  <c r="H21" i="1"/>
  <c r="I21" i="1"/>
  <c r="L21" i="1"/>
  <c r="M21" i="1"/>
  <c r="U21" i="1"/>
  <c r="T21" i="1"/>
  <c r="E21" i="1"/>
  <c r="F21" i="1"/>
  <c r="J21" i="1"/>
  <c r="K21" i="1"/>
  <c r="R21" i="1"/>
  <c r="Q21" i="1"/>
  <c r="D20" i="1"/>
  <c r="G20" i="1"/>
  <c r="H20" i="1"/>
  <c r="I20" i="1"/>
  <c r="L20" i="1"/>
  <c r="M20" i="1"/>
  <c r="U20" i="1"/>
  <c r="T20" i="1"/>
  <c r="E20" i="1"/>
  <c r="F20" i="1"/>
  <c r="J20" i="1"/>
  <c r="K20" i="1"/>
  <c r="R20" i="1"/>
  <c r="Q20" i="1"/>
  <c r="D19" i="1"/>
  <c r="G19" i="1"/>
  <c r="H19" i="1"/>
  <c r="I19" i="1"/>
  <c r="L19" i="1"/>
  <c r="M19" i="1"/>
  <c r="U19" i="1"/>
  <c r="T19" i="1"/>
  <c r="E19" i="1"/>
  <c r="F19" i="1"/>
  <c r="J19" i="1"/>
  <c r="K19" i="1"/>
  <c r="R19" i="1"/>
  <c r="Q19" i="1"/>
  <c r="O19" i="1"/>
  <c r="D18" i="1"/>
  <c r="G18" i="1"/>
  <c r="H18" i="1"/>
  <c r="I18" i="1"/>
  <c r="L18" i="1"/>
  <c r="M18" i="1"/>
  <c r="U18" i="1"/>
  <c r="T18" i="1"/>
  <c r="E18" i="1"/>
  <c r="F18" i="1"/>
  <c r="J18" i="1"/>
  <c r="K18" i="1"/>
  <c r="R18" i="1"/>
  <c r="Q18" i="1"/>
  <c r="O18" i="1"/>
  <c r="D17" i="1"/>
  <c r="G17" i="1"/>
  <c r="H17" i="1"/>
  <c r="I17" i="1"/>
  <c r="L17" i="1"/>
  <c r="M17" i="1"/>
  <c r="U17" i="1"/>
  <c r="T17" i="1"/>
  <c r="E17" i="1"/>
  <c r="F17" i="1"/>
  <c r="J17" i="1"/>
  <c r="K17" i="1"/>
  <c r="R17" i="1"/>
  <c r="Q17" i="1"/>
  <c r="D16" i="1"/>
  <c r="G16" i="1"/>
  <c r="H16" i="1"/>
  <c r="I16" i="1"/>
  <c r="L16" i="1"/>
  <c r="M16" i="1"/>
  <c r="U16" i="1"/>
  <c r="T16" i="1"/>
  <c r="E16" i="1"/>
  <c r="F16" i="1"/>
  <c r="J16" i="1"/>
  <c r="K16" i="1"/>
  <c r="R16" i="1"/>
  <c r="Q16" i="1"/>
  <c r="D15" i="1"/>
  <c r="G15" i="1"/>
  <c r="H15" i="1"/>
  <c r="I15" i="1"/>
  <c r="L15" i="1"/>
  <c r="M15" i="1"/>
  <c r="U15" i="1"/>
  <c r="T15" i="1"/>
  <c r="E15" i="1"/>
  <c r="F15" i="1"/>
  <c r="J15" i="1"/>
  <c r="K15" i="1"/>
  <c r="R15" i="1"/>
  <c r="Q15" i="1"/>
  <c r="X14" i="1"/>
  <c r="D14" i="1"/>
  <c r="G14" i="1"/>
  <c r="H14" i="1"/>
  <c r="I14" i="1"/>
  <c r="L14" i="1"/>
  <c r="M14" i="1"/>
  <c r="U14" i="1"/>
  <c r="T14" i="1"/>
  <c r="E14" i="1"/>
  <c r="F14" i="1"/>
  <c r="J14" i="1"/>
  <c r="K14" i="1"/>
  <c r="R14" i="1"/>
  <c r="Q14" i="1"/>
  <c r="O14" i="1"/>
  <c r="D13" i="1"/>
  <c r="G13" i="1"/>
  <c r="H13" i="1"/>
  <c r="I13" i="1"/>
  <c r="L13" i="1"/>
  <c r="M13" i="1"/>
  <c r="U13" i="1"/>
  <c r="T13" i="1"/>
  <c r="E13" i="1"/>
  <c r="F13" i="1"/>
  <c r="J13" i="1"/>
  <c r="K13" i="1"/>
  <c r="R13" i="1"/>
  <c r="Q13" i="1"/>
  <c r="N6" i="1"/>
  <c r="O6" i="1"/>
  <c r="Y12" i="1"/>
  <c r="X12" i="1"/>
  <c r="D12" i="1"/>
  <c r="G12" i="1"/>
  <c r="H12" i="1"/>
  <c r="I12" i="1"/>
  <c r="L12" i="1"/>
  <c r="M12" i="1"/>
  <c r="U12" i="1"/>
  <c r="T12" i="1"/>
  <c r="E12" i="1"/>
  <c r="F12" i="1"/>
  <c r="J12" i="1"/>
  <c r="K12" i="1"/>
  <c r="R12" i="1"/>
  <c r="Q12" i="1"/>
  <c r="O12" i="1"/>
  <c r="D11" i="1"/>
  <c r="G11" i="1"/>
  <c r="H11" i="1"/>
  <c r="I11" i="1"/>
  <c r="L11" i="1"/>
  <c r="M11" i="1"/>
  <c r="U11" i="1"/>
  <c r="T11" i="1"/>
  <c r="E11" i="1"/>
  <c r="F11" i="1"/>
  <c r="J11" i="1"/>
  <c r="K11" i="1"/>
  <c r="R11" i="1"/>
  <c r="Q11" i="1"/>
  <c r="D10" i="1"/>
  <c r="G10" i="1"/>
  <c r="H10" i="1"/>
  <c r="I10" i="1"/>
  <c r="L10" i="1"/>
  <c r="M10" i="1"/>
  <c r="U10" i="1"/>
  <c r="T10" i="1"/>
  <c r="E10" i="1"/>
  <c r="F10" i="1"/>
  <c r="J10" i="1"/>
  <c r="K10" i="1"/>
  <c r="R10" i="1"/>
  <c r="Q10" i="1"/>
  <c r="O10" i="1"/>
  <c r="D9" i="1"/>
  <c r="G9" i="1"/>
  <c r="H9" i="1"/>
  <c r="I9" i="1"/>
  <c r="L9" i="1"/>
  <c r="M9" i="1"/>
  <c r="U9" i="1"/>
  <c r="T9" i="1"/>
  <c r="E9" i="1"/>
  <c r="F9" i="1"/>
  <c r="J9" i="1"/>
  <c r="K9" i="1"/>
  <c r="R9" i="1"/>
  <c r="Q9" i="1"/>
  <c r="G8" i="1"/>
  <c r="H8" i="1"/>
  <c r="I8" i="1"/>
  <c r="L8" i="1"/>
  <c r="M8" i="1"/>
  <c r="U8" i="1"/>
  <c r="T8" i="1"/>
  <c r="J8" i="1"/>
  <c r="K8" i="1"/>
  <c r="R8" i="1"/>
  <c r="Q8" i="1"/>
  <c r="D7" i="1"/>
  <c r="G7" i="1"/>
  <c r="H7" i="1"/>
  <c r="I7" i="1"/>
  <c r="L7" i="1"/>
  <c r="M7" i="1"/>
  <c r="U7" i="1"/>
  <c r="T7" i="1"/>
  <c r="E7" i="1"/>
  <c r="F7" i="1"/>
  <c r="J7" i="1"/>
  <c r="K7" i="1"/>
  <c r="R7" i="1"/>
  <c r="Q7" i="1"/>
  <c r="O7" i="1"/>
  <c r="N7" i="1"/>
  <c r="H6" i="1"/>
  <c r="I6" i="1"/>
  <c r="L6" i="1"/>
  <c r="M6" i="1"/>
  <c r="U6" i="1"/>
  <c r="T6" i="1"/>
  <c r="J6" i="1"/>
  <c r="K6" i="1"/>
  <c r="R6" i="1"/>
  <c r="Q6" i="1"/>
</calcChain>
</file>

<file path=xl/comments1.xml><?xml version="1.0" encoding="utf-8"?>
<comments xmlns="http://schemas.openxmlformats.org/spreadsheetml/2006/main">
  <authors>
    <author>Brian Schilder</author>
  </authors>
  <commentList>
    <comment ref="I5" authorId="0">
      <text>
        <r>
          <rPr>
            <b/>
            <sz val="9"/>
            <color indexed="81"/>
            <rFont val="Arial"/>
          </rPr>
          <t>To change time interval of interest (e.g. 200k, 100k, 40k), simply change this formula and apply to entire column:
For 200k intervals:
=MATCH((B4+0.2),B:B, 1)
For 100k intervals:
=MATCH((B4+0.1),B:B, 1)
For 40k intervals:
=MATCH((B4+0.04),B:B, 1)
*Afterwards, make sure to other columns are refreshed (if not automated):
-end address
-indirect address
-stdv (for all measures)
-m (for all measures)</t>
        </r>
      </text>
    </comment>
  </commentList>
</comments>
</file>

<file path=xl/sharedStrings.xml><?xml version="1.0" encoding="utf-8"?>
<sst xmlns="http://schemas.openxmlformats.org/spreadsheetml/2006/main" count="91" uniqueCount="33">
  <si>
    <t>d18O/d13O of 40 different cores (0-65Mya)</t>
  </si>
  <si>
    <t>200k Interval</t>
  </si>
  <si>
    <t>d18O entry</t>
  </si>
  <si>
    <t>d13C entry</t>
  </si>
  <si>
    <t>SITE***</t>
  </si>
  <si>
    <t>Age (Ma)</t>
  </si>
  <si>
    <t>Genus</t>
  </si>
  <si>
    <t>start match</t>
  </si>
  <si>
    <t>start address</t>
  </si>
  <si>
    <t>indirect address</t>
  </si>
  <si>
    <t>end match</t>
  </si>
  <si>
    <t>end address</t>
  </si>
  <si>
    <t>Time+200k</t>
  </si>
  <si>
    <t>WORKBOOK</t>
  </si>
  <si>
    <t>d18O adj.*</t>
  </si>
  <si>
    <t>stdv</t>
  </si>
  <si>
    <t>m</t>
  </si>
  <si>
    <t>d13C</t>
  </si>
  <si>
    <t>d18O 5pt**</t>
  </si>
  <si>
    <t>d13C 5pt</t>
  </si>
  <si>
    <t>*O-isotope Adustments: CIB (+0.64), NUT (+0.45) (see Shackleton et al., 1984; Shackleton &amp; Hall, 1997)</t>
  </si>
  <si>
    <t>CIB</t>
  </si>
  <si>
    <t>** 5 Point running average</t>
  </si>
  <si>
    <t>***see Zachos et al., 2001; supplemental data for sources</t>
  </si>
  <si>
    <t>ACTUAL mya STDEV</t>
  </si>
  <si>
    <t>AUTO mya STDEV</t>
  </si>
  <si>
    <t>Combined auto stdev</t>
  </si>
  <si>
    <t>*ACTUAL d18O STDEV</t>
  </si>
  <si>
    <t>VLOOK FORMULAS</t>
  </si>
  <si>
    <t>shifted start value</t>
  </si>
  <si>
    <t>shifted end value</t>
  </si>
  <si>
    <t>double vlookup</t>
  </si>
  <si>
    <t>shifted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</si>
</sst>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8"/>
      <color rgb="FF000000"/>
      <name val="Arial"/>
    </font>
    <font>
      <b/>
      <sz val="22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9"/>
      <color indexed="81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2" fillId="2" borderId="2" xfId="0" applyFont="1" applyFill="1" applyBorder="1" applyAlignment="1"/>
    <xf numFmtId="0" fontId="0" fillId="2" borderId="2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3" borderId="6" xfId="0" applyFont="1" applyFill="1" applyBorder="1" applyAlignment="1">
      <alignment wrapText="1"/>
    </xf>
    <xf numFmtId="0" fontId="0" fillId="3" borderId="7" xfId="0" applyFont="1" applyFill="1" applyBorder="1" applyAlignment="1">
      <alignment wrapText="1"/>
    </xf>
    <xf numFmtId="0" fontId="0" fillId="4" borderId="7" xfId="0" applyFont="1" applyFill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4" borderId="8" xfId="0" applyFont="1" applyFill="1" applyBorder="1" applyAlignment="1">
      <alignment wrapText="1"/>
    </xf>
    <xf numFmtId="0" fontId="3" fillId="0" borderId="0" xfId="0" quotePrefix="1" applyFont="1" applyAlignment="1">
      <alignment wrapText="1"/>
    </xf>
    <xf numFmtId="0" fontId="4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321736</xdr:colOff>
      <xdr:row>36</xdr:row>
      <xdr:rowOff>143934</xdr:rowOff>
    </xdr:from>
    <xdr:ext cx="1845733" cy="2631489"/>
    <xdr:sp macro="" textlink="">
      <xdr:nvSpPr>
        <xdr:cNvPr id="2" name="TextBox 1"/>
        <xdr:cNvSpPr txBox="1"/>
      </xdr:nvSpPr>
      <xdr:spPr>
        <a:xfrm>
          <a:off x="11053236" y="6328834"/>
          <a:ext cx="1845733" cy="2631489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=SUM(INDIRECT(ADDRESS(MATCH(4,A:A,0),1)&amp;":"&amp;ADDRESS(MATCH(20,A:A,0),1)))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=ADDRESS(MATCH((B4+0.2),B:B, 1),1, 2)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!!***********!!</a:t>
          </a:r>
        </a:p>
        <a:p>
          <a:r>
            <a:rPr lang="en-US" sz="1100"/>
            <a:t>=ADDRESS(MATCH((B4+0.2),B:B, 1),2, 2)</a:t>
          </a:r>
        </a:p>
        <a:p>
          <a:endParaRPr lang="en-US" sz="1100"/>
        </a:p>
        <a:p>
          <a:r>
            <a:rPr lang="en-US" sz="1100"/>
            <a:t>=STDEVA(B4:INDIRECT(D4))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abSelected="1" workbookViewId="0">
      <selection activeCell="G7" sqref="G7"/>
    </sheetView>
  </sheetViews>
  <sheetFormatPr baseColWidth="10" defaultRowHeight="15" x14ac:dyDescent="0"/>
  <sheetData>
    <row r="1" spans="1:25" s="1" customFormat="1" ht="22" thickBot="1">
      <c r="B1" s="2" t="s">
        <v>0</v>
      </c>
    </row>
    <row r="2" spans="1:25" s="1" customFormat="1" ht="26">
      <c r="B2" s="2"/>
      <c r="E2" s="3"/>
      <c r="F2" s="4"/>
      <c r="G2" s="4"/>
      <c r="H2" s="5" t="s">
        <v>1</v>
      </c>
      <c r="I2" s="4"/>
      <c r="J2" s="6"/>
      <c r="K2" s="4"/>
      <c r="L2" s="4"/>
      <c r="M2" s="7"/>
    </row>
    <row r="3" spans="1:25" s="1" customFormat="1" ht="21">
      <c r="B3" s="2"/>
      <c r="E3" s="8"/>
      <c r="F3" s="9"/>
      <c r="G3" s="9"/>
      <c r="H3" s="9"/>
      <c r="I3" s="9"/>
      <c r="J3" s="9"/>
      <c r="K3" s="9"/>
      <c r="L3" s="9"/>
      <c r="M3" s="10"/>
    </row>
    <row r="4" spans="1:25" s="1" customFormat="1">
      <c r="B4" s="11"/>
      <c r="E4" s="12" t="s">
        <v>2</v>
      </c>
      <c r="F4" s="9"/>
      <c r="G4" s="13" t="s">
        <v>3</v>
      </c>
      <c r="H4" s="9"/>
      <c r="I4" s="9"/>
      <c r="J4" s="13" t="s">
        <v>2</v>
      </c>
      <c r="K4" s="9"/>
      <c r="L4" s="13" t="s">
        <v>3</v>
      </c>
      <c r="M4" s="10"/>
    </row>
    <row r="5" spans="1:25" s="14" customFormat="1" ht="34" customHeight="1" thickBot="1">
      <c r="A5" s="14" t="s">
        <v>4</v>
      </c>
      <c r="B5" s="15" t="s">
        <v>5</v>
      </c>
      <c r="C5" s="14" t="s">
        <v>6</v>
      </c>
      <c r="D5" s="16" t="s">
        <v>7</v>
      </c>
      <c r="E5" s="17" t="s">
        <v>8</v>
      </c>
      <c r="F5" s="18" t="s">
        <v>9</v>
      </c>
      <c r="G5" s="19" t="s">
        <v>8</v>
      </c>
      <c r="H5" s="19" t="s">
        <v>9</v>
      </c>
      <c r="I5" s="20" t="s">
        <v>10</v>
      </c>
      <c r="J5" s="18" t="s">
        <v>11</v>
      </c>
      <c r="K5" s="18" t="s">
        <v>9</v>
      </c>
      <c r="L5" s="19" t="s">
        <v>11</v>
      </c>
      <c r="M5" s="21" t="s">
        <v>9</v>
      </c>
      <c r="N5" s="22" t="s">
        <v>12</v>
      </c>
      <c r="O5" s="14" t="s">
        <v>13</v>
      </c>
      <c r="P5" s="23" t="s">
        <v>14</v>
      </c>
      <c r="Q5" s="24" t="s">
        <v>15</v>
      </c>
      <c r="R5" s="24" t="s">
        <v>16</v>
      </c>
      <c r="S5" s="25" t="s">
        <v>17</v>
      </c>
      <c r="T5" s="26" t="s">
        <v>15</v>
      </c>
      <c r="U5" s="26" t="s">
        <v>16</v>
      </c>
      <c r="V5" s="14" t="s">
        <v>18</v>
      </c>
      <c r="W5" s="14" t="s">
        <v>19</v>
      </c>
      <c r="X5" s="27" t="s">
        <v>20</v>
      </c>
    </row>
    <row r="6" spans="1:25" s="1" customFormat="1">
      <c r="A6" s="1">
        <v>607</v>
      </c>
      <c r="B6" s="11">
        <v>0</v>
      </c>
      <c r="C6" s="1" t="s">
        <v>21</v>
      </c>
      <c r="D6" s="1">
        <f>MATCH((B6),B:B, 0)</f>
        <v>6</v>
      </c>
      <c r="E6" s="1" t="str">
        <f>ADDRESS(D6,16, 2)</f>
        <v>P$6</v>
      </c>
      <c r="F6" s="1" t="str">
        <f>E6</f>
        <v>P$6</v>
      </c>
      <c r="G6" s="1" t="str">
        <f>ADDRESS(D6,19, 2)</f>
        <v>S$6</v>
      </c>
      <c r="H6" s="1" t="str">
        <f>G6</f>
        <v>S$6</v>
      </c>
      <c r="I6" s="1">
        <f>MATCH((B6+0.2),B:B, 1)</f>
        <v>55</v>
      </c>
      <c r="J6" s="1" t="str">
        <f>ADDRESS(I6,16, 2)</f>
        <v>P$55</v>
      </c>
      <c r="K6" s="1" t="str">
        <f>J6</f>
        <v>P$55</v>
      </c>
      <c r="L6" s="1" t="str">
        <f>ADDRESS(I6,19, 2)</f>
        <v>S$55</v>
      </c>
      <c r="M6" s="1" t="str">
        <f>L6</f>
        <v>S$55</v>
      </c>
      <c r="N6" s="1" t="str">
        <f>ADDRESS(MATCH((B6+0.2),B:B, 1),2, 2)</f>
        <v>B$55</v>
      </c>
      <c r="O6" s="1">
        <f ca="1">AVERAGE(B6:INDIRECT(N6,1))</f>
        <v>2.1064000000000006E-2</v>
      </c>
      <c r="P6" s="1">
        <v>3.28</v>
      </c>
      <c r="Q6" s="1">
        <f ca="1">STDEVA(INDIRECT(F6):INDIRECT(K6))</f>
        <v>0.6459070508729059</v>
      </c>
      <c r="R6" s="1">
        <f ca="1">AVERAGE(INDIRECT(F6):INDIRECT(K6))</f>
        <v>4.1900000000000004</v>
      </c>
      <c r="S6" s="1">
        <v>0.88</v>
      </c>
      <c r="T6" s="1">
        <f ca="1">STDEVA(INDIRECT(H6):INDIRECT(M6))</f>
        <v>0.37282929159639394</v>
      </c>
      <c r="U6" s="1">
        <f ca="1">AVERAGE(INDIRECT(H6):INDIRECT(M6))</f>
        <v>0.22571428571428567</v>
      </c>
      <c r="X6" s="27" t="s">
        <v>22</v>
      </c>
    </row>
    <row r="7" spans="1:25" s="1" customFormat="1">
      <c r="A7" s="1">
        <v>849</v>
      </c>
      <c r="B7" s="11">
        <v>0</v>
      </c>
      <c r="C7" s="1" t="s">
        <v>21</v>
      </c>
      <c r="D7" s="1">
        <f>MATCH((B7),B:B, 0)</f>
        <v>6</v>
      </c>
      <c r="E7" s="1" t="str">
        <f t="shared" ref="E7:E55" si="0">ADDRESS(D7,16, 2)</f>
        <v>P$6</v>
      </c>
      <c r="F7" s="1" t="str">
        <f t="shared" ref="F7:F55" si="1">E7</f>
        <v>P$6</v>
      </c>
      <c r="G7" s="1" t="str">
        <f t="shared" ref="G7:G55" si="2">ADDRESS(D7,19, 2)</f>
        <v>S$6</v>
      </c>
      <c r="H7" s="1" t="str">
        <f t="shared" ref="H7:H55" si="3">G7</f>
        <v>S$6</v>
      </c>
      <c r="I7" s="1">
        <f t="shared" ref="I7:I55" si="4">MATCH((B7+0.2),B:B, 1)</f>
        <v>55</v>
      </c>
      <c r="J7" s="1" t="str">
        <f t="shared" ref="J7:J55" si="5">ADDRESS(I7,16, 2)</f>
        <v>P$55</v>
      </c>
      <c r="K7" s="1" t="str">
        <f t="shared" ref="K7:K55" si="6">J7</f>
        <v>P$55</v>
      </c>
      <c r="L7" s="1" t="str">
        <f t="shared" ref="L7:L55" si="7">ADDRESS(I7,19, 2)</f>
        <v>S$55</v>
      </c>
      <c r="M7" s="1" t="str">
        <f t="shared" ref="M7:M55" si="8">L7</f>
        <v>S$55</v>
      </c>
      <c r="N7" s="1">
        <f>(MATCH((B6+0.2),B:B,1))</f>
        <v>55</v>
      </c>
      <c r="O7" s="1">
        <f>_xlfn.STDEV.S(P6:P217)</f>
        <v>0.6459070508729059</v>
      </c>
      <c r="P7" s="1">
        <v>3.58</v>
      </c>
      <c r="Q7" s="1">
        <f ca="1">STDEVA(INDIRECT(F7):INDIRECT(K7))</f>
        <v>0.6459070508729059</v>
      </c>
      <c r="R7" s="1">
        <f ca="1">AVERAGE(INDIRECT(F7):INDIRECT(K7))</f>
        <v>4.1900000000000004</v>
      </c>
      <c r="S7" s="1">
        <v>0.15</v>
      </c>
      <c r="T7" s="1">
        <f ca="1">STDEVA(INDIRECT(H7):INDIRECT(M7))</f>
        <v>0.37282929159639394</v>
      </c>
      <c r="U7" s="1">
        <f ca="1">AVERAGE(INDIRECT(H7):INDIRECT(M7))</f>
        <v>0.22571428571428567</v>
      </c>
      <c r="X7" s="27" t="s">
        <v>23</v>
      </c>
    </row>
    <row r="8" spans="1:25" s="1" customFormat="1">
      <c r="A8" s="1">
        <v>607</v>
      </c>
      <c r="B8" s="11">
        <v>2E-3</v>
      </c>
      <c r="C8" s="1" t="s">
        <v>21</v>
      </c>
      <c r="D8" s="1">
        <f>MATCH((B8),B:B, 0)</f>
        <v>8</v>
      </c>
      <c r="E8" s="1" t="str">
        <f t="shared" si="0"/>
        <v>P$8</v>
      </c>
      <c r="F8" s="1" t="str">
        <f t="shared" si="1"/>
        <v>P$8</v>
      </c>
      <c r="G8" s="1" t="str">
        <f t="shared" si="2"/>
        <v>S$8</v>
      </c>
      <c r="H8" s="1" t="str">
        <f t="shared" si="3"/>
        <v>S$8</v>
      </c>
      <c r="I8" s="1">
        <f t="shared" si="4"/>
        <v>55</v>
      </c>
      <c r="J8" s="1" t="str">
        <f t="shared" si="5"/>
        <v>P$55</v>
      </c>
      <c r="K8" s="1" t="str">
        <f t="shared" si="6"/>
        <v>P$55</v>
      </c>
      <c r="L8" s="1" t="str">
        <f t="shared" si="7"/>
        <v>S$55</v>
      </c>
      <c r="M8" s="1" t="str">
        <f t="shared" si="8"/>
        <v>S$55</v>
      </c>
      <c r="P8" s="1">
        <v>3.16</v>
      </c>
      <c r="Q8" s="1">
        <f ca="1">STDEVA(INDIRECT(F8):INDIRECT(K8))</f>
        <v>0.63905293402210361</v>
      </c>
      <c r="R8" s="1">
        <f ca="1">AVERAGE(INDIRECT(F8):INDIRECT(K8))</f>
        <v>4.2216666666666667</v>
      </c>
      <c r="S8" s="1">
        <v>0.96</v>
      </c>
      <c r="T8" s="1">
        <f ca="1">STDEVA(INDIRECT(H8):INDIRECT(M8))</f>
        <v>0.36580779230231131</v>
      </c>
      <c r="U8" s="1">
        <f ca="1">AVERAGE(INDIRECT(H8):INDIRECT(M8))</f>
        <v>0.20818181818181813</v>
      </c>
      <c r="V8" s="1">
        <v>3.25</v>
      </c>
      <c r="W8" s="1">
        <v>0.72</v>
      </c>
    </row>
    <row r="9" spans="1:25" s="1" customFormat="1" ht="30">
      <c r="A9" s="1">
        <v>659</v>
      </c>
      <c r="B9" s="11">
        <v>2E-3</v>
      </c>
      <c r="C9" s="1" t="s">
        <v>21</v>
      </c>
      <c r="D9" s="1">
        <f>MATCH((B9),B:B, 0)</f>
        <v>8</v>
      </c>
      <c r="E9" s="1" t="str">
        <f t="shared" si="0"/>
        <v>P$8</v>
      </c>
      <c r="F9" s="1" t="str">
        <f t="shared" si="1"/>
        <v>P$8</v>
      </c>
      <c r="G9" s="1" t="str">
        <f t="shared" si="2"/>
        <v>S$8</v>
      </c>
      <c r="H9" s="1" t="str">
        <f t="shared" si="3"/>
        <v>S$8</v>
      </c>
      <c r="I9" s="1">
        <f t="shared" si="4"/>
        <v>55</v>
      </c>
      <c r="J9" s="1" t="str">
        <f t="shared" si="5"/>
        <v>P$55</v>
      </c>
      <c r="K9" s="1" t="str">
        <f t="shared" si="6"/>
        <v>P$55</v>
      </c>
      <c r="L9" s="1" t="str">
        <f t="shared" si="7"/>
        <v>S$55</v>
      </c>
      <c r="M9" s="1" t="str">
        <f t="shared" si="8"/>
        <v>S$55</v>
      </c>
      <c r="O9" s="1" t="s">
        <v>24</v>
      </c>
      <c r="P9" s="1">
        <v>2.91</v>
      </c>
      <c r="Q9" s="1">
        <f ca="1">STDEVA(INDIRECT(F9):INDIRECT(K9))</f>
        <v>0.63905293402210361</v>
      </c>
      <c r="R9" s="1">
        <f ca="1">AVERAGE(INDIRECT(F9):INDIRECT(K9))</f>
        <v>4.2216666666666667</v>
      </c>
      <c r="T9" s="1">
        <f ca="1">STDEVA(INDIRECT(H9):INDIRECT(M9))</f>
        <v>0.36580779230231131</v>
      </c>
      <c r="U9" s="1">
        <f ca="1">AVERAGE(INDIRECT(H9):INDIRECT(M9))</f>
        <v>0.20818181818181813</v>
      </c>
      <c r="V9" s="1">
        <v>3.23</v>
      </c>
      <c r="W9" s="1">
        <v>0.66</v>
      </c>
    </row>
    <row r="10" spans="1:25" s="1" customFormat="1">
      <c r="A10" s="1">
        <v>607</v>
      </c>
      <c r="B10" s="11">
        <v>4.0000000000000001E-3</v>
      </c>
      <c r="C10" s="1" t="s">
        <v>21</v>
      </c>
      <c r="D10" s="1">
        <f>MATCH((B10),B:B, 0)</f>
        <v>10</v>
      </c>
      <c r="E10" s="1" t="str">
        <f t="shared" si="0"/>
        <v>P$10</v>
      </c>
      <c r="F10" s="1" t="str">
        <f t="shared" si="1"/>
        <v>P$10</v>
      </c>
      <c r="G10" s="1" t="str">
        <f t="shared" si="2"/>
        <v>S$10</v>
      </c>
      <c r="H10" s="1" t="str">
        <f t="shared" si="3"/>
        <v>S$10</v>
      </c>
      <c r="I10" s="1">
        <f t="shared" si="4"/>
        <v>55</v>
      </c>
      <c r="J10" s="1" t="str">
        <f t="shared" si="5"/>
        <v>P$55</v>
      </c>
      <c r="K10" s="1" t="str">
        <f t="shared" si="6"/>
        <v>P$55</v>
      </c>
      <c r="L10" s="1" t="str">
        <f t="shared" si="7"/>
        <v>S$55</v>
      </c>
      <c r="M10" s="1" t="str">
        <f t="shared" si="8"/>
        <v>S$55</v>
      </c>
      <c r="O10" s="1">
        <f>STDEV(B6:B217)</f>
        <v>1.3247452739362101E-2</v>
      </c>
      <c r="P10" s="1">
        <v>3.33</v>
      </c>
      <c r="Q10" s="1">
        <f ca="1">STDEVA(INDIRECT(F10):INDIRECT(K10))</f>
        <v>0.60044818204710182</v>
      </c>
      <c r="R10" s="1">
        <f ca="1">AVERAGE(INDIRECT(F10):INDIRECT(K10))</f>
        <v>4.2732608695652177</v>
      </c>
      <c r="S10" s="1">
        <v>0.88</v>
      </c>
      <c r="T10" s="1">
        <f ca="1">STDEVA(INDIRECT(H10):INDIRECT(M10))</f>
        <v>0.34544019953041499</v>
      </c>
      <c r="U10" s="1">
        <f ca="1">AVERAGE(INDIRECT(H10):INDIRECT(M10))</f>
        <v>0.18468749999999995</v>
      </c>
      <c r="V10" s="1">
        <v>3.23</v>
      </c>
      <c r="W10" s="1">
        <v>0.67</v>
      </c>
    </row>
    <row r="11" spans="1:25" s="1" customFormat="1" ht="30">
      <c r="A11" s="1">
        <v>659</v>
      </c>
      <c r="B11" s="11">
        <v>4.0000000000000001E-3</v>
      </c>
      <c r="C11" s="1" t="s">
        <v>21</v>
      </c>
      <c r="D11" s="1">
        <f>MATCH((B11),B:B, 0)</f>
        <v>10</v>
      </c>
      <c r="E11" s="1" t="str">
        <f t="shared" si="0"/>
        <v>P$10</v>
      </c>
      <c r="F11" s="1" t="str">
        <f t="shared" si="1"/>
        <v>P$10</v>
      </c>
      <c r="G11" s="1" t="str">
        <f t="shared" si="2"/>
        <v>S$10</v>
      </c>
      <c r="H11" s="1" t="str">
        <f t="shared" si="3"/>
        <v>S$10</v>
      </c>
      <c r="I11" s="1">
        <f t="shared" si="4"/>
        <v>55</v>
      </c>
      <c r="J11" s="1" t="str">
        <f t="shared" si="5"/>
        <v>P$55</v>
      </c>
      <c r="K11" s="1" t="str">
        <f t="shared" si="6"/>
        <v>P$55</v>
      </c>
      <c r="L11" s="1" t="str">
        <f t="shared" si="7"/>
        <v>S$55</v>
      </c>
      <c r="M11" s="1" t="str">
        <f t="shared" si="8"/>
        <v>S$55</v>
      </c>
      <c r="O11" s="1" t="s">
        <v>25</v>
      </c>
      <c r="P11" s="1">
        <v>3.16</v>
      </c>
      <c r="Q11" s="1">
        <f ca="1">STDEVA(INDIRECT(F11):INDIRECT(K11))</f>
        <v>0.60044818204710182</v>
      </c>
      <c r="R11" s="1">
        <f ca="1">AVERAGE(INDIRECT(F11):INDIRECT(K11))</f>
        <v>4.2732608695652177</v>
      </c>
      <c r="T11" s="1">
        <f ca="1">STDEVA(INDIRECT(H11):INDIRECT(M11))</f>
        <v>0.34544019953041499</v>
      </c>
      <c r="U11" s="1">
        <f ca="1">AVERAGE(INDIRECT(H11):INDIRECT(M11))</f>
        <v>0.18468749999999995</v>
      </c>
      <c r="V11" s="1">
        <v>3.33</v>
      </c>
      <c r="W11" s="1">
        <v>0.57999999999999996</v>
      </c>
    </row>
    <row r="12" spans="1:25" s="1" customFormat="1">
      <c r="A12" s="1">
        <v>849</v>
      </c>
      <c r="B12" s="11">
        <v>4.0000000000000001E-3</v>
      </c>
      <c r="C12" s="1" t="s">
        <v>21</v>
      </c>
      <c r="D12" s="1">
        <f>MATCH((B12),B:B, 0)</f>
        <v>10</v>
      </c>
      <c r="E12" s="1" t="str">
        <f t="shared" si="0"/>
        <v>P$10</v>
      </c>
      <c r="F12" s="1" t="str">
        <f t="shared" si="1"/>
        <v>P$10</v>
      </c>
      <c r="G12" s="1" t="str">
        <f t="shared" si="2"/>
        <v>S$10</v>
      </c>
      <c r="H12" s="1" t="str">
        <f t="shared" si="3"/>
        <v>S$10</v>
      </c>
      <c r="I12" s="1">
        <f t="shared" si="4"/>
        <v>55</v>
      </c>
      <c r="J12" s="1" t="str">
        <f t="shared" si="5"/>
        <v>P$55</v>
      </c>
      <c r="K12" s="1" t="str">
        <f t="shared" si="6"/>
        <v>P$55</v>
      </c>
      <c r="L12" s="1" t="str">
        <f t="shared" si="7"/>
        <v>S$55</v>
      </c>
      <c r="M12" s="1" t="str">
        <f t="shared" si="8"/>
        <v>S$55</v>
      </c>
      <c r="O12" s="1">
        <f ca="1">STDEVA(B6:INDIRECT(N6))</f>
        <v>1.3247452739362101E-2</v>
      </c>
      <c r="P12" s="1">
        <v>3.58</v>
      </c>
      <c r="Q12" s="1">
        <f ca="1">STDEVA(INDIRECT(F12):INDIRECT(K12))</f>
        <v>0.60044818204710182</v>
      </c>
      <c r="R12" s="1">
        <f ca="1">AVERAGE(INDIRECT(F12):INDIRECT(K12))</f>
        <v>4.2732608695652177</v>
      </c>
      <c r="S12" s="1">
        <v>0.17</v>
      </c>
      <c r="T12" s="1">
        <f ca="1">STDEVA(INDIRECT(H12):INDIRECT(M12))</f>
        <v>0.34544019953041499</v>
      </c>
      <c r="U12" s="1">
        <f ca="1">AVERAGE(INDIRECT(H12):INDIRECT(M12))</f>
        <v>0.18468749999999995</v>
      </c>
      <c r="V12" s="1">
        <v>3.39</v>
      </c>
      <c r="X12" s="1">
        <f ca="1">STDEVA(B6:INDIRECT(N6))</f>
        <v>1.3247452739362101E-2</v>
      </c>
      <c r="Y12" s="1" t="e">
        <f ca="1">STDEVA(C6:INDIRECT(O6))</f>
        <v>#REF!</v>
      </c>
    </row>
    <row r="13" spans="1:25" s="1" customFormat="1" ht="30">
      <c r="A13" s="1">
        <v>607</v>
      </c>
      <c r="B13" s="11">
        <v>5.8999999999999999E-3</v>
      </c>
      <c r="C13" s="1" t="s">
        <v>21</v>
      </c>
      <c r="D13" s="1">
        <f>MATCH((B13),B:B, 0)</f>
        <v>13</v>
      </c>
      <c r="E13" s="1" t="str">
        <f t="shared" si="0"/>
        <v>P$13</v>
      </c>
      <c r="F13" s="1" t="str">
        <f t="shared" si="1"/>
        <v>P$13</v>
      </c>
      <c r="G13" s="1" t="str">
        <f t="shared" si="2"/>
        <v>S$13</v>
      </c>
      <c r="H13" s="1" t="str">
        <f t="shared" si="3"/>
        <v>S$13</v>
      </c>
      <c r="I13" s="1">
        <f t="shared" si="4"/>
        <v>55</v>
      </c>
      <c r="J13" s="1" t="str">
        <f t="shared" si="5"/>
        <v>P$55</v>
      </c>
      <c r="K13" s="1" t="str">
        <f t="shared" si="6"/>
        <v>P$55</v>
      </c>
      <c r="L13" s="1" t="str">
        <f t="shared" si="7"/>
        <v>S$55</v>
      </c>
      <c r="M13" s="1" t="str">
        <f t="shared" si="8"/>
        <v>S$55</v>
      </c>
      <c r="O13" s="1" t="s">
        <v>26</v>
      </c>
      <c r="P13" s="1">
        <v>3.66</v>
      </c>
      <c r="Q13" s="1">
        <f ca="1">STDEVA(INDIRECT(F13):INDIRECT(K13))</f>
        <v>0.56565733183108291</v>
      </c>
      <c r="R13" s="1">
        <f ca="1">AVERAGE(INDIRECT(F13):INDIRECT(K13))</f>
        <v>4.3372093023255811</v>
      </c>
      <c r="S13" s="1">
        <v>0.7</v>
      </c>
      <c r="T13" s="1">
        <f ca="1">STDEVA(INDIRECT(H13):INDIRECT(M13))</f>
        <v>0.33218607166300118</v>
      </c>
      <c r="U13" s="1">
        <f ca="1">AVERAGE(INDIRECT(H13):INDIRECT(M13))</f>
        <v>0.16199999999999998</v>
      </c>
      <c r="V13" s="1">
        <v>3.32</v>
      </c>
      <c r="W13" s="1">
        <v>0.38</v>
      </c>
    </row>
    <row r="14" spans="1:25" s="1" customFormat="1">
      <c r="A14" s="1">
        <v>659</v>
      </c>
      <c r="B14" s="11">
        <v>6.0000000000000001E-3</v>
      </c>
      <c r="C14" s="1" t="s">
        <v>21</v>
      </c>
      <c r="D14" s="1">
        <f>MATCH((B14),B:B, 0)</f>
        <v>14</v>
      </c>
      <c r="E14" s="1" t="str">
        <f t="shared" si="0"/>
        <v>P$14</v>
      </c>
      <c r="F14" s="1" t="str">
        <f t="shared" si="1"/>
        <v>P$14</v>
      </c>
      <c r="G14" s="1" t="str">
        <f t="shared" si="2"/>
        <v>S$14</v>
      </c>
      <c r="H14" s="1" t="str">
        <f t="shared" si="3"/>
        <v>S$14</v>
      </c>
      <c r="I14" s="1">
        <f t="shared" si="4"/>
        <v>55</v>
      </c>
      <c r="J14" s="1" t="str">
        <f t="shared" si="5"/>
        <v>P$55</v>
      </c>
      <c r="K14" s="1" t="str">
        <f t="shared" si="6"/>
        <v>P$55</v>
      </c>
      <c r="L14" s="1" t="str">
        <f t="shared" si="7"/>
        <v>S$55</v>
      </c>
      <c r="M14" s="1" t="str">
        <f t="shared" si="8"/>
        <v>S$55</v>
      </c>
      <c r="O14" s="1">
        <f ca="1">STDEVA(B6:INDIRECT(ADDRESS(MATCH((B6+0.2),B:B, 1),2, 2)))</f>
        <v>1.3247452739362101E-2</v>
      </c>
      <c r="P14" s="1">
        <v>3.23</v>
      </c>
      <c r="Q14" s="1">
        <f ca="1">STDEVA(INDIRECT(F14):INDIRECT(K14))</f>
        <v>0.5624236172168261</v>
      </c>
      <c r="R14" s="1">
        <f ca="1">AVERAGE(INDIRECT(F14):INDIRECT(K14))</f>
        <v>4.3533333333333317</v>
      </c>
      <c r="T14" s="1">
        <f ca="1">STDEVA(INDIRECT(H14):INDIRECT(M14))</f>
        <v>0.32186150373445865</v>
      </c>
      <c r="U14" s="1">
        <f ca="1">AVERAGE(INDIRECT(H14):INDIRECT(M14))</f>
        <v>0.14344827586206893</v>
      </c>
      <c r="V14" s="1">
        <v>3.33</v>
      </c>
      <c r="X14" s="1">
        <f ca="1">STDEVA(B6:INDIRECT(ADDRESS(MATCH((B6+0.2),B:B, 1),2, 2)))</f>
        <v>1.3247452739362101E-2</v>
      </c>
    </row>
    <row r="15" spans="1:25" s="1" customFormat="1">
      <c r="A15" s="1">
        <v>806</v>
      </c>
      <c r="B15" s="11">
        <v>7.0000000000000001E-3</v>
      </c>
      <c r="C15" s="1" t="s">
        <v>21</v>
      </c>
      <c r="D15" s="1">
        <f>MATCH((B15),B:B, 0)</f>
        <v>15</v>
      </c>
      <c r="E15" s="1" t="str">
        <f t="shared" si="0"/>
        <v>P$15</v>
      </c>
      <c r="F15" s="1" t="str">
        <f t="shared" si="1"/>
        <v>P$15</v>
      </c>
      <c r="G15" s="1" t="str">
        <f t="shared" si="2"/>
        <v>S$15</v>
      </c>
      <c r="H15" s="1" t="str">
        <f t="shared" si="3"/>
        <v>S$15</v>
      </c>
      <c r="I15" s="1">
        <f t="shared" si="4"/>
        <v>55</v>
      </c>
      <c r="J15" s="1" t="str">
        <f t="shared" si="5"/>
        <v>P$55</v>
      </c>
      <c r="K15" s="1" t="str">
        <f t="shared" si="6"/>
        <v>P$55</v>
      </c>
      <c r="L15" s="1" t="str">
        <f t="shared" si="7"/>
        <v>S$55</v>
      </c>
      <c r="M15" s="1" t="str">
        <f t="shared" si="8"/>
        <v>S$55</v>
      </c>
      <c r="P15" s="1">
        <v>2.97</v>
      </c>
      <c r="Q15" s="1">
        <f ca="1">STDEVA(INDIRECT(F15):INDIRECT(K15))</f>
        <v>0.5402887665124253</v>
      </c>
      <c r="R15" s="1">
        <f ca="1">AVERAGE(INDIRECT(F15):INDIRECT(K15))</f>
        <v>4.3807317073170724</v>
      </c>
      <c r="S15" s="1">
        <v>0.27</v>
      </c>
      <c r="T15" s="1">
        <f ca="1">STDEVA(INDIRECT(H15):INDIRECT(M15))</f>
        <v>0.32186150373445865</v>
      </c>
      <c r="U15" s="1">
        <f ca="1">AVERAGE(INDIRECT(H15):INDIRECT(M15))</f>
        <v>0.14344827586206893</v>
      </c>
      <c r="V15" s="1">
        <v>3.36</v>
      </c>
      <c r="W15" s="1">
        <v>0.34</v>
      </c>
    </row>
    <row r="16" spans="1:25" s="1" customFormat="1">
      <c r="A16" s="1">
        <v>659</v>
      </c>
      <c r="B16" s="11">
        <v>8.0000000000000002E-3</v>
      </c>
      <c r="C16" s="1" t="s">
        <v>21</v>
      </c>
      <c r="D16" s="1">
        <f>MATCH((B16),B:B, 0)</f>
        <v>16</v>
      </c>
      <c r="E16" s="1" t="str">
        <f t="shared" si="0"/>
        <v>P$16</v>
      </c>
      <c r="F16" s="1" t="str">
        <f t="shared" si="1"/>
        <v>P$16</v>
      </c>
      <c r="G16" s="1" t="str">
        <f t="shared" si="2"/>
        <v>S$16</v>
      </c>
      <c r="H16" s="1" t="str">
        <f t="shared" si="3"/>
        <v>S$16</v>
      </c>
      <c r="I16" s="1">
        <f t="shared" si="4"/>
        <v>55</v>
      </c>
      <c r="J16" s="1" t="str">
        <f t="shared" si="5"/>
        <v>P$55</v>
      </c>
      <c r="K16" s="1" t="str">
        <f t="shared" si="6"/>
        <v>P$55</v>
      </c>
      <c r="L16" s="1" t="str">
        <f t="shared" si="7"/>
        <v>S$55</v>
      </c>
      <c r="M16" s="1" t="str">
        <f t="shared" si="8"/>
        <v>S$55</v>
      </c>
      <c r="P16" s="1">
        <v>3.23</v>
      </c>
      <c r="Q16" s="1">
        <f ca="1">STDEVA(INDIRECT(F16):INDIRECT(K16))</f>
        <v>0.49708277183109928</v>
      </c>
      <c r="R16" s="1">
        <f ca="1">AVERAGE(INDIRECT(F16):INDIRECT(K16))</f>
        <v>4.4159999999999986</v>
      </c>
      <c r="T16" s="1">
        <f ca="1">STDEVA(INDIRECT(H16):INDIRECT(M16))</f>
        <v>0.32682920316631442</v>
      </c>
      <c r="U16" s="1">
        <f ca="1">AVERAGE(INDIRECT(H16):INDIRECT(M16))</f>
        <v>0.13892857142857143</v>
      </c>
      <c r="V16" s="1">
        <v>3.25</v>
      </c>
      <c r="W16" s="1">
        <v>0.2</v>
      </c>
    </row>
    <row r="17" spans="1:23" s="1" customFormat="1" ht="37">
      <c r="A17" s="1">
        <v>849</v>
      </c>
      <c r="B17" s="11">
        <v>8.0000000000000002E-3</v>
      </c>
      <c r="C17" s="1" t="s">
        <v>21</v>
      </c>
      <c r="D17" s="1">
        <f>MATCH((B17),B:B, 0)</f>
        <v>16</v>
      </c>
      <c r="E17" s="1" t="str">
        <f t="shared" si="0"/>
        <v>P$16</v>
      </c>
      <c r="F17" s="1" t="str">
        <f t="shared" si="1"/>
        <v>P$16</v>
      </c>
      <c r="G17" s="1" t="str">
        <f t="shared" si="2"/>
        <v>S$16</v>
      </c>
      <c r="H17" s="1" t="str">
        <f t="shared" si="3"/>
        <v>S$16</v>
      </c>
      <c r="I17" s="1">
        <f t="shared" si="4"/>
        <v>55</v>
      </c>
      <c r="J17" s="1" t="str">
        <f t="shared" si="5"/>
        <v>P$55</v>
      </c>
      <c r="K17" s="1" t="str">
        <f t="shared" si="6"/>
        <v>P$55</v>
      </c>
      <c r="L17" s="1" t="str">
        <f t="shared" si="7"/>
        <v>S$55</v>
      </c>
      <c r="M17" s="1" t="str">
        <f t="shared" si="8"/>
        <v>S$55</v>
      </c>
      <c r="O17" s="14" t="s">
        <v>27</v>
      </c>
      <c r="P17" s="1">
        <v>3.71</v>
      </c>
      <c r="Q17" s="1">
        <f ca="1">STDEVA(INDIRECT(F17):INDIRECT(K17))</f>
        <v>0.49708277183109928</v>
      </c>
      <c r="R17" s="1">
        <f ca="1">AVERAGE(INDIRECT(F17):INDIRECT(K17))</f>
        <v>4.4159999999999986</v>
      </c>
      <c r="S17" s="1">
        <v>0.06</v>
      </c>
      <c r="T17" s="1">
        <f ca="1">STDEVA(INDIRECT(H17):INDIRECT(M17))</f>
        <v>0.32682920316631442</v>
      </c>
      <c r="U17" s="1">
        <f ca="1">AVERAGE(INDIRECT(H17):INDIRECT(M17))</f>
        <v>0.13892857142857143</v>
      </c>
      <c r="V17" s="1">
        <v>3.25</v>
      </c>
    </row>
    <row r="18" spans="1:23" s="1" customFormat="1">
      <c r="A18" s="1">
        <v>806</v>
      </c>
      <c r="B18" s="11">
        <v>0.01</v>
      </c>
      <c r="C18" s="1" t="s">
        <v>21</v>
      </c>
      <c r="D18" s="1">
        <f>MATCH((B18),B:B, 0)</f>
        <v>18</v>
      </c>
      <c r="E18" s="1" t="str">
        <f t="shared" si="0"/>
        <v>P$18</v>
      </c>
      <c r="F18" s="1" t="str">
        <f t="shared" si="1"/>
        <v>P$18</v>
      </c>
      <c r="G18" s="1" t="str">
        <f t="shared" si="2"/>
        <v>S$18</v>
      </c>
      <c r="H18" s="1" t="str">
        <f t="shared" si="3"/>
        <v>S$18</v>
      </c>
      <c r="I18" s="1">
        <f t="shared" si="4"/>
        <v>55</v>
      </c>
      <c r="J18" s="1" t="str">
        <f t="shared" si="5"/>
        <v>P$55</v>
      </c>
      <c r="K18" s="1" t="str">
        <f t="shared" si="6"/>
        <v>P$55</v>
      </c>
      <c r="L18" s="1" t="str">
        <f t="shared" si="7"/>
        <v>S$55</v>
      </c>
      <c r="M18" s="1" t="str">
        <f t="shared" si="8"/>
        <v>S$55</v>
      </c>
      <c r="O18" s="1">
        <f>STDEV(P6:P217)</f>
        <v>0.6459070508729059</v>
      </c>
      <c r="P18" s="1">
        <v>3.11</v>
      </c>
      <c r="Q18" s="1">
        <f ca="1">STDEVA(INDIRECT(F18):INDIRECT(K18))</f>
        <v>0.4543283226380091</v>
      </c>
      <c r="R18" s="1">
        <f ca="1">AVERAGE(INDIRECT(F18):INDIRECT(K18))</f>
        <v>4.4657894736842092</v>
      </c>
      <c r="S18" s="1">
        <v>0.27</v>
      </c>
      <c r="T18" s="1">
        <f ca="1">STDEVA(INDIRECT(H18):INDIRECT(M18))</f>
        <v>0.33268184197098588</v>
      </c>
      <c r="U18" s="1">
        <f ca="1">AVERAGE(INDIRECT(H18):INDIRECT(M18))</f>
        <v>0.14185185185185181</v>
      </c>
      <c r="V18" s="1">
        <v>3.52</v>
      </c>
      <c r="W18" s="1">
        <v>0.28999999999999998</v>
      </c>
    </row>
    <row r="19" spans="1:23" s="1" customFormat="1">
      <c r="A19" s="1">
        <v>659</v>
      </c>
      <c r="B19" s="11">
        <v>0.01</v>
      </c>
      <c r="C19" s="1" t="s">
        <v>21</v>
      </c>
      <c r="D19" s="1">
        <f>MATCH((B19),B:B, 0)</f>
        <v>18</v>
      </c>
      <c r="E19" s="1" t="str">
        <f t="shared" si="0"/>
        <v>P$18</v>
      </c>
      <c r="F19" s="1" t="str">
        <f t="shared" si="1"/>
        <v>P$18</v>
      </c>
      <c r="G19" s="1" t="str">
        <f t="shared" si="2"/>
        <v>S$18</v>
      </c>
      <c r="H19" s="1" t="str">
        <f t="shared" si="3"/>
        <v>S$18</v>
      </c>
      <c r="I19" s="1">
        <f t="shared" si="4"/>
        <v>55</v>
      </c>
      <c r="J19" s="1" t="str">
        <f t="shared" si="5"/>
        <v>P$55</v>
      </c>
      <c r="K19" s="1" t="str">
        <f t="shared" si="6"/>
        <v>P$55</v>
      </c>
      <c r="L19" s="1" t="str">
        <f t="shared" si="7"/>
        <v>S$55</v>
      </c>
      <c r="M19" s="1" t="str">
        <f t="shared" si="8"/>
        <v>S$55</v>
      </c>
      <c r="O19" s="1">
        <f>AVERAGE(P6:P217)</f>
        <v>4.1900000000000004</v>
      </c>
      <c r="P19" s="1">
        <v>3.2</v>
      </c>
      <c r="Q19" s="1">
        <f ca="1">STDEVA(INDIRECT(F19):INDIRECT(K19))</f>
        <v>0.4543283226380091</v>
      </c>
      <c r="R19" s="1">
        <f ca="1">AVERAGE(INDIRECT(F19):INDIRECT(K19))</f>
        <v>4.4657894736842092</v>
      </c>
      <c r="T19" s="1">
        <f ca="1">STDEVA(INDIRECT(H19):INDIRECT(M19))</f>
        <v>0.33268184197098588</v>
      </c>
      <c r="U19" s="1">
        <f ca="1">AVERAGE(INDIRECT(H19):INDIRECT(M19))</f>
        <v>0.14185185185185181</v>
      </c>
      <c r="V19" s="1">
        <v>3.6</v>
      </c>
      <c r="W19" s="1">
        <v>0.21</v>
      </c>
    </row>
    <row r="20" spans="1:23" s="1" customFormat="1">
      <c r="A20" s="1">
        <v>607</v>
      </c>
      <c r="B20" s="11">
        <v>1.18E-2</v>
      </c>
      <c r="C20" s="1" t="s">
        <v>21</v>
      </c>
      <c r="D20" s="1">
        <f>MATCH((B20),B:B, 0)</f>
        <v>20</v>
      </c>
      <c r="E20" s="1" t="str">
        <f t="shared" si="0"/>
        <v>P$20</v>
      </c>
      <c r="F20" s="1" t="str">
        <f t="shared" si="1"/>
        <v>P$20</v>
      </c>
      <c r="G20" s="1" t="str">
        <f t="shared" si="2"/>
        <v>S$20</v>
      </c>
      <c r="H20" s="1" t="str">
        <f t="shared" si="3"/>
        <v>S$20</v>
      </c>
      <c r="I20" s="1">
        <f t="shared" si="4"/>
        <v>55</v>
      </c>
      <c r="J20" s="1" t="str">
        <f t="shared" si="5"/>
        <v>P$55</v>
      </c>
      <c r="K20" s="1" t="str">
        <f t="shared" si="6"/>
        <v>P$55</v>
      </c>
      <c r="L20" s="1" t="str">
        <f t="shared" si="7"/>
        <v>S$55</v>
      </c>
      <c r="M20" s="1" t="str">
        <f t="shared" si="8"/>
        <v>S$55</v>
      </c>
      <c r="P20" s="1">
        <v>4.3499999999999996</v>
      </c>
      <c r="Q20" s="1">
        <f ca="1">STDEVA(INDIRECT(F20):INDIRECT(K20))</f>
        <v>0.33831644339732569</v>
      </c>
      <c r="R20" s="1">
        <f ca="1">AVERAGE(INDIRECT(F20):INDIRECT(K20))</f>
        <v>4.5386111111111109</v>
      </c>
      <c r="S20" s="1">
        <v>0.55000000000000004</v>
      </c>
      <c r="T20" s="1">
        <f ca="1">STDEVA(INDIRECT(H20):INDIRECT(M20))</f>
        <v>0.33826343853002189</v>
      </c>
      <c r="U20" s="1">
        <f ca="1">AVERAGE(INDIRECT(H20):INDIRECT(M20))</f>
        <v>0.1369230769230769</v>
      </c>
      <c r="V20" s="1">
        <v>3.73</v>
      </c>
      <c r="W20" s="1">
        <v>0.16</v>
      </c>
    </row>
    <row r="21" spans="1:23" s="1" customFormat="1">
      <c r="A21" s="1">
        <v>806</v>
      </c>
      <c r="B21" s="11">
        <v>1.2E-2</v>
      </c>
      <c r="C21" s="1" t="s">
        <v>21</v>
      </c>
      <c r="D21" s="1">
        <f>MATCH((B21),B:B, 0)</f>
        <v>21</v>
      </c>
      <c r="E21" s="1" t="str">
        <f t="shared" si="0"/>
        <v>P$21</v>
      </c>
      <c r="F21" s="1" t="str">
        <f t="shared" si="1"/>
        <v>P$21</v>
      </c>
      <c r="G21" s="1" t="str">
        <f t="shared" si="2"/>
        <v>S$21</v>
      </c>
      <c r="H21" s="1" t="str">
        <f t="shared" si="3"/>
        <v>S$21</v>
      </c>
      <c r="I21" s="1">
        <f t="shared" si="4"/>
        <v>55</v>
      </c>
      <c r="J21" s="1" t="str">
        <f t="shared" si="5"/>
        <v>P$55</v>
      </c>
      <c r="K21" s="1" t="str">
        <f t="shared" si="6"/>
        <v>P$55</v>
      </c>
      <c r="L21" s="1" t="str">
        <f t="shared" si="7"/>
        <v>S$55</v>
      </c>
      <c r="M21" s="1" t="str">
        <f t="shared" si="8"/>
        <v>S$55</v>
      </c>
      <c r="P21" s="1">
        <v>3.65</v>
      </c>
      <c r="Q21" s="1">
        <f ca="1">STDEVA(INDIRECT(F21):INDIRECT(K21))</f>
        <v>0.34168440891284113</v>
      </c>
      <c r="R21" s="1">
        <f ca="1">AVERAGE(INDIRECT(F21):INDIRECT(K21))</f>
        <v>4.5439999999999996</v>
      </c>
      <c r="S21" s="1">
        <v>-0.04</v>
      </c>
      <c r="T21" s="1">
        <f ca="1">STDEVA(INDIRECT(H21):INDIRECT(M21))</f>
        <v>0.33435858994000239</v>
      </c>
      <c r="U21" s="1">
        <f ca="1">AVERAGE(INDIRECT(H21):INDIRECT(M21))</f>
        <v>0.12039999999999999</v>
      </c>
      <c r="V21" s="1">
        <v>3.8</v>
      </c>
      <c r="W21" s="1">
        <v>0.12</v>
      </c>
    </row>
    <row r="22" spans="1:23" s="1" customFormat="1">
      <c r="A22" s="1">
        <v>849</v>
      </c>
      <c r="B22" s="11">
        <v>1.2E-2</v>
      </c>
      <c r="C22" s="1" t="s">
        <v>21</v>
      </c>
      <c r="D22" s="1">
        <f>MATCH((B22),B:B, 0)</f>
        <v>21</v>
      </c>
      <c r="E22" s="1" t="str">
        <f t="shared" si="0"/>
        <v>P$21</v>
      </c>
      <c r="F22" s="1" t="str">
        <f t="shared" si="1"/>
        <v>P$21</v>
      </c>
      <c r="G22" s="1" t="str">
        <f t="shared" si="2"/>
        <v>S$21</v>
      </c>
      <c r="H22" s="1" t="str">
        <f t="shared" si="3"/>
        <v>S$21</v>
      </c>
      <c r="I22" s="1">
        <f t="shared" si="4"/>
        <v>55</v>
      </c>
      <c r="J22" s="1" t="str">
        <f t="shared" si="5"/>
        <v>P$55</v>
      </c>
      <c r="K22" s="1" t="str">
        <f t="shared" si="6"/>
        <v>P$55</v>
      </c>
      <c r="L22" s="1" t="str">
        <f t="shared" si="7"/>
        <v>S$55</v>
      </c>
      <c r="M22" s="1" t="str">
        <f t="shared" si="8"/>
        <v>S$55</v>
      </c>
      <c r="P22" s="1">
        <v>4.34</v>
      </c>
      <c r="Q22" s="1">
        <f ca="1">STDEVA(INDIRECT(F22):INDIRECT(K22))</f>
        <v>0.34168440891284113</v>
      </c>
      <c r="R22" s="1">
        <f ca="1">AVERAGE(INDIRECT(F22):INDIRECT(K22))</f>
        <v>4.5439999999999996</v>
      </c>
      <c r="S22" s="1">
        <v>-0.15</v>
      </c>
      <c r="T22" s="1">
        <f ca="1">STDEVA(INDIRECT(H22):INDIRECT(M22))</f>
        <v>0.33435858994000239</v>
      </c>
      <c r="U22" s="1">
        <f ca="1">AVERAGE(INDIRECT(H22):INDIRECT(M22))</f>
        <v>0.12039999999999999</v>
      </c>
      <c r="V22" s="1">
        <v>4.03</v>
      </c>
      <c r="W22" s="1">
        <v>0.06</v>
      </c>
    </row>
    <row r="23" spans="1:23" s="1" customFormat="1">
      <c r="A23" s="1">
        <v>659</v>
      </c>
      <c r="B23" s="11">
        <v>1.2999999999999999E-2</v>
      </c>
      <c r="C23" s="1" t="s">
        <v>21</v>
      </c>
      <c r="D23" s="1">
        <f>MATCH((B23),B:B, 0)</f>
        <v>23</v>
      </c>
      <c r="E23" s="1" t="str">
        <f t="shared" si="0"/>
        <v>P$23</v>
      </c>
      <c r="F23" s="1" t="str">
        <f t="shared" si="1"/>
        <v>P$23</v>
      </c>
      <c r="G23" s="1" t="str">
        <f t="shared" si="2"/>
        <v>S$23</v>
      </c>
      <c r="H23" s="1" t="str">
        <f t="shared" si="3"/>
        <v>S$23</v>
      </c>
      <c r="I23" s="1">
        <f t="shared" si="4"/>
        <v>55</v>
      </c>
      <c r="J23" s="1" t="str">
        <f t="shared" si="5"/>
        <v>P$55</v>
      </c>
      <c r="K23" s="1" t="str">
        <f t="shared" si="6"/>
        <v>P$55</v>
      </c>
      <c r="L23" s="1" t="str">
        <f t="shared" si="7"/>
        <v>S$55</v>
      </c>
      <c r="M23" s="1" t="str">
        <f t="shared" si="8"/>
        <v>S$55</v>
      </c>
      <c r="P23" s="1">
        <v>3.47</v>
      </c>
      <c r="Q23" s="1">
        <f ca="1">STDEVA(INDIRECT(F23):INDIRECT(K23))</f>
        <v>0.31084836262308757</v>
      </c>
      <c r="R23" s="1">
        <f ca="1">AVERAGE(INDIRECT(F23):INDIRECT(K23))</f>
        <v>4.5772727272727272</v>
      </c>
      <c r="T23" s="1">
        <f ca="1">STDEVA(INDIRECT(H23):INDIRECT(M23))</f>
        <v>0.34219761759276762</v>
      </c>
      <c r="U23" s="1">
        <f ca="1">AVERAGE(INDIRECT(H23):INDIRECT(M23))</f>
        <v>0.13913043478260867</v>
      </c>
      <c r="V23" s="1">
        <v>4.0999999999999996</v>
      </c>
      <c r="W23" s="1">
        <v>-0.13</v>
      </c>
    </row>
    <row r="24" spans="1:23" s="1" customFormat="1">
      <c r="A24" s="1">
        <v>806</v>
      </c>
      <c r="B24" s="11">
        <v>1.4999999999999999E-2</v>
      </c>
      <c r="C24" s="1" t="s">
        <v>21</v>
      </c>
      <c r="D24" s="1">
        <f>MATCH((B24),B:B, 0)</f>
        <v>24</v>
      </c>
      <c r="E24" s="1" t="str">
        <f t="shared" si="0"/>
        <v>P$24</v>
      </c>
      <c r="F24" s="1" t="str">
        <f t="shared" si="1"/>
        <v>P$24</v>
      </c>
      <c r="G24" s="1" t="str">
        <f t="shared" si="2"/>
        <v>S$24</v>
      </c>
      <c r="H24" s="1" t="str">
        <f t="shared" si="3"/>
        <v>S$24</v>
      </c>
      <c r="I24" s="1">
        <f t="shared" si="4"/>
        <v>55</v>
      </c>
      <c r="J24" s="1" t="str">
        <f t="shared" si="5"/>
        <v>P$55</v>
      </c>
      <c r="K24" s="1" t="str">
        <f t="shared" si="6"/>
        <v>P$55</v>
      </c>
      <c r="L24" s="1" t="str">
        <f t="shared" si="7"/>
        <v>S$55</v>
      </c>
      <c r="M24" s="1" t="str">
        <f t="shared" si="8"/>
        <v>S$55</v>
      </c>
      <c r="P24" s="1">
        <v>4.32</v>
      </c>
      <c r="Q24" s="1">
        <f ca="1">STDEVA(INDIRECT(F24):INDIRECT(K24))</f>
        <v>0.24281198753422897</v>
      </c>
      <c r="R24" s="1">
        <f ca="1">AVERAGE(INDIRECT(F24):INDIRECT(K24))</f>
        <v>4.6118749999999995</v>
      </c>
      <c r="S24" s="1">
        <v>-0.13</v>
      </c>
      <c r="T24" s="1">
        <f ca="1">STDEVA(INDIRECT(H24):INDIRECT(M24))</f>
        <v>0.34219761759276762</v>
      </c>
      <c r="U24" s="1">
        <f ca="1">AVERAGE(INDIRECT(H24):INDIRECT(M24))</f>
        <v>0.13913043478260867</v>
      </c>
      <c r="V24" s="1">
        <v>4.3899999999999997</v>
      </c>
      <c r="W24" s="1">
        <v>-0.09</v>
      </c>
    </row>
    <row r="25" spans="1:23" s="1" customFormat="1">
      <c r="A25" s="1">
        <v>849</v>
      </c>
      <c r="B25" s="11">
        <v>1.6E-2</v>
      </c>
      <c r="C25" s="1" t="s">
        <v>21</v>
      </c>
      <c r="D25" s="1">
        <f>MATCH((B25),B:B, 0)</f>
        <v>25</v>
      </c>
      <c r="E25" s="1" t="str">
        <f t="shared" si="0"/>
        <v>P$25</v>
      </c>
      <c r="F25" s="1" t="str">
        <f t="shared" si="1"/>
        <v>P$25</v>
      </c>
      <c r="G25" s="1" t="str">
        <f t="shared" si="2"/>
        <v>S$25</v>
      </c>
      <c r="H25" s="1" t="str">
        <f t="shared" si="3"/>
        <v>S$25</v>
      </c>
      <c r="I25" s="1">
        <f t="shared" si="4"/>
        <v>55</v>
      </c>
      <c r="J25" s="1" t="str">
        <f t="shared" si="5"/>
        <v>P$55</v>
      </c>
      <c r="K25" s="1" t="str">
        <f t="shared" si="6"/>
        <v>P$55</v>
      </c>
      <c r="L25" s="1" t="str">
        <f t="shared" si="7"/>
        <v>S$55</v>
      </c>
      <c r="M25" s="1" t="str">
        <f t="shared" si="8"/>
        <v>S$55</v>
      </c>
      <c r="P25" s="1">
        <v>4.72</v>
      </c>
      <c r="Q25" s="1">
        <f ca="1">STDEVA(INDIRECT(F25):INDIRECT(K25))</f>
        <v>0.24081447818440196</v>
      </c>
      <c r="R25" s="1">
        <f ca="1">AVERAGE(INDIRECT(F25):INDIRECT(K25))</f>
        <v>4.621290322580645</v>
      </c>
      <c r="S25" s="1">
        <v>-0.21</v>
      </c>
      <c r="T25" s="1">
        <f ca="1">STDEVA(INDIRECT(H25):INDIRECT(M25))</f>
        <v>0.34506445849939477</v>
      </c>
      <c r="U25" s="1">
        <f ca="1">AVERAGE(INDIRECT(H25):INDIRECT(M25))</f>
        <v>0.15136363636363634</v>
      </c>
      <c r="V25" s="1">
        <v>4.46</v>
      </c>
      <c r="W25" s="1">
        <v>-0.08</v>
      </c>
    </row>
    <row r="26" spans="1:23" s="1" customFormat="1" ht="30">
      <c r="A26" s="1">
        <v>607</v>
      </c>
      <c r="B26" s="11">
        <v>1.7899999999999999E-2</v>
      </c>
      <c r="C26" s="1" t="s">
        <v>21</v>
      </c>
      <c r="D26" s="1">
        <f>MATCH((B26),B:B, 0)</f>
        <v>26</v>
      </c>
      <c r="E26" s="1" t="str">
        <f t="shared" si="0"/>
        <v>P$26</v>
      </c>
      <c r="F26" s="1" t="str">
        <f t="shared" si="1"/>
        <v>P$26</v>
      </c>
      <c r="G26" s="1" t="str">
        <f t="shared" si="2"/>
        <v>S$26</v>
      </c>
      <c r="H26" s="1" t="str">
        <f t="shared" si="3"/>
        <v>S$26</v>
      </c>
      <c r="I26" s="1">
        <f t="shared" si="4"/>
        <v>55</v>
      </c>
      <c r="J26" s="1" t="str">
        <f t="shared" si="5"/>
        <v>P$55</v>
      </c>
      <c r="K26" s="1" t="str">
        <f t="shared" si="6"/>
        <v>P$55</v>
      </c>
      <c r="L26" s="1" t="str">
        <f t="shared" si="7"/>
        <v>S$55</v>
      </c>
      <c r="M26" s="1" t="str">
        <f t="shared" si="8"/>
        <v>S$55</v>
      </c>
      <c r="O26" s="1" t="s">
        <v>28</v>
      </c>
      <c r="P26" s="1">
        <v>5.07</v>
      </c>
      <c r="Q26" s="1">
        <f ca="1">STDEVA(INDIRECT(F26):INDIRECT(K26))</f>
        <v>0.24422149358939416</v>
      </c>
      <c r="R26" s="1">
        <f ca="1">AVERAGE(INDIRECT(F26):INDIRECT(K26))</f>
        <v>4.6179999999999994</v>
      </c>
      <c r="S26" s="1">
        <v>0.15</v>
      </c>
      <c r="T26" s="1">
        <f ca="1">STDEVA(INDIRECT(H26):INDIRECT(M26))</f>
        <v>0.34377733657537285</v>
      </c>
      <c r="U26" s="1">
        <f ca="1">AVERAGE(INDIRECT(H26):INDIRECT(M26))</f>
        <v>0.16857142857142854</v>
      </c>
      <c r="V26" s="1">
        <v>4.7300000000000004</v>
      </c>
    </row>
    <row r="27" spans="1:23" s="1" customFormat="1">
      <c r="A27" s="1">
        <v>806</v>
      </c>
      <c r="B27" s="11">
        <v>1.7999999999999999E-2</v>
      </c>
      <c r="C27" s="1" t="s">
        <v>21</v>
      </c>
      <c r="D27" s="1">
        <f>MATCH((B27),B:B, 0)</f>
        <v>27</v>
      </c>
      <c r="E27" s="1" t="str">
        <f t="shared" si="0"/>
        <v>P$27</v>
      </c>
      <c r="F27" s="1" t="str">
        <f t="shared" si="1"/>
        <v>P$27</v>
      </c>
      <c r="G27" s="1" t="str">
        <f t="shared" si="2"/>
        <v>S$27</v>
      </c>
      <c r="H27" s="1" t="str">
        <f t="shared" si="3"/>
        <v>S$27</v>
      </c>
      <c r="I27" s="1">
        <f t="shared" si="4"/>
        <v>55</v>
      </c>
      <c r="J27" s="1" t="str">
        <f t="shared" si="5"/>
        <v>P$55</v>
      </c>
      <c r="K27" s="1" t="str">
        <f t="shared" si="6"/>
        <v>P$55</v>
      </c>
      <c r="L27" s="1" t="str">
        <f t="shared" si="7"/>
        <v>S$55</v>
      </c>
      <c r="M27" s="1" t="str">
        <f t="shared" si="8"/>
        <v>S$55</v>
      </c>
      <c r="P27" s="1">
        <v>4.7</v>
      </c>
      <c r="Q27" s="1">
        <f ca="1">STDEVA(INDIRECT(F27):INDIRECT(K27))</f>
        <v>0.23286500032075291</v>
      </c>
      <c r="R27" s="1">
        <f ca="1">AVERAGE(INDIRECT(F27):INDIRECT(K27))</f>
        <v>4.6024137931034481</v>
      </c>
      <c r="S27" s="1">
        <v>-0.13</v>
      </c>
      <c r="T27" s="1">
        <f ca="1">STDEVA(INDIRECT(H27):INDIRECT(M27))</f>
        <v>0.35268108450613156</v>
      </c>
      <c r="U27" s="1">
        <f ca="1">AVERAGE(INDIRECT(H27):INDIRECT(M27))</f>
        <v>0.16949999999999998</v>
      </c>
      <c r="V27" s="1">
        <v>4.87</v>
      </c>
      <c r="W27" s="1">
        <v>-0.06</v>
      </c>
    </row>
    <row r="28" spans="1:23" s="1" customFormat="1" ht="30">
      <c r="A28" s="1">
        <v>659</v>
      </c>
      <c r="B28" s="11">
        <v>1.7999999999999999E-2</v>
      </c>
      <c r="C28" s="1" t="s">
        <v>21</v>
      </c>
      <c r="D28" s="1">
        <f>MATCH((B28),B:B, 0)</f>
        <v>27</v>
      </c>
      <c r="E28" s="1" t="str">
        <f t="shared" si="0"/>
        <v>P$27</v>
      </c>
      <c r="F28" s="1" t="str">
        <f t="shared" si="1"/>
        <v>P$27</v>
      </c>
      <c r="G28" s="1" t="str">
        <f t="shared" si="2"/>
        <v>S$27</v>
      </c>
      <c r="H28" s="1" t="str">
        <f t="shared" si="3"/>
        <v>S$27</v>
      </c>
      <c r="I28" s="1">
        <f t="shared" si="4"/>
        <v>55</v>
      </c>
      <c r="J28" s="1" t="str">
        <f t="shared" si="5"/>
        <v>P$55</v>
      </c>
      <c r="K28" s="1" t="str">
        <f t="shared" si="6"/>
        <v>P$55</v>
      </c>
      <c r="L28" s="1" t="str">
        <f t="shared" si="7"/>
        <v>S$55</v>
      </c>
      <c r="M28" s="1" t="str">
        <f t="shared" si="8"/>
        <v>S$55</v>
      </c>
      <c r="O28" s="1" t="s">
        <v>29</v>
      </c>
      <c r="P28" s="1">
        <v>4.82</v>
      </c>
      <c r="Q28" s="1">
        <f ca="1">STDEVA(INDIRECT(F28):INDIRECT(K28))</f>
        <v>0.23286500032075291</v>
      </c>
      <c r="R28" s="1">
        <f ca="1">AVERAGE(INDIRECT(F28):INDIRECT(K28))</f>
        <v>4.6024137931034481</v>
      </c>
      <c r="T28" s="1">
        <f ca="1">STDEVA(INDIRECT(H28):INDIRECT(M28))</f>
        <v>0.35268108450613156</v>
      </c>
      <c r="U28" s="1">
        <f ca="1">AVERAGE(INDIRECT(H28):INDIRECT(M28))</f>
        <v>0.16949999999999998</v>
      </c>
      <c r="V28" s="1">
        <v>4.87</v>
      </c>
      <c r="W28" s="1">
        <v>-0.04</v>
      </c>
    </row>
    <row r="29" spans="1:23" s="1" customFormat="1">
      <c r="A29" s="1">
        <v>659</v>
      </c>
      <c r="B29" s="11">
        <v>1.7999999999999999E-2</v>
      </c>
      <c r="C29" s="1" t="s">
        <v>21</v>
      </c>
      <c r="D29" s="1">
        <f>MATCH((B29),B:B, 0)</f>
        <v>27</v>
      </c>
      <c r="E29" s="1" t="str">
        <f t="shared" si="0"/>
        <v>P$27</v>
      </c>
      <c r="F29" s="1" t="str">
        <f t="shared" si="1"/>
        <v>P$27</v>
      </c>
      <c r="G29" s="1" t="str">
        <f t="shared" si="2"/>
        <v>S$27</v>
      </c>
      <c r="H29" s="1" t="str">
        <f t="shared" si="3"/>
        <v>S$27</v>
      </c>
      <c r="I29" s="1">
        <f t="shared" si="4"/>
        <v>55</v>
      </c>
      <c r="J29" s="1" t="str">
        <f t="shared" si="5"/>
        <v>P$55</v>
      </c>
      <c r="K29" s="1" t="str">
        <f t="shared" si="6"/>
        <v>P$55</v>
      </c>
      <c r="L29" s="1" t="str">
        <f t="shared" si="7"/>
        <v>S$55</v>
      </c>
      <c r="M29" s="1" t="str">
        <f t="shared" si="8"/>
        <v>S$55</v>
      </c>
      <c r="O29" s="1" t="str">
        <f>VLOOKUP(B6,B6:S20,5, FALSE)</f>
        <v>P$6</v>
      </c>
      <c r="P29" s="1">
        <v>5.05</v>
      </c>
      <c r="Q29" s="1">
        <f ca="1">STDEVA(INDIRECT(F29):INDIRECT(K29))</f>
        <v>0.23286500032075291</v>
      </c>
      <c r="R29" s="1">
        <f ca="1">AVERAGE(INDIRECT(F29):INDIRECT(K29))</f>
        <v>4.6024137931034481</v>
      </c>
      <c r="T29" s="1">
        <f ca="1">STDEVA(INDIRECT(H29):INDIRECT(M29))</f>
        <v>0.35268108450613156</v>
      </c>
      <c r="U29" s="1">
        <f ca="1">AVERAGE(INDIRECT(H29):INDIRECT(M29))</f>
        <v>0.16949999999999998</v>
      </c>
      <c r="V29" s="1">
        <v>4.8499999999999996</v>
      </c>
      <c r="W29" s="1">
        <v>-0.13</v>
      </c>
    </row>
    <row r="30" spans="1:23" s="1" customFormat="1">
      <c r="A30" s="1">
        <v>849</v>
      </c>
      <c r="B30" s="11">
        <v>0.02</v>
      </c>
      <c r="C30" s="1" t="s">
        <v>21</v>
      </c>
      <c r="D30" s="1">
        <f>MATCH((B30),B:B, 0)</f>
        <v>30</v>
      </c>
      <c r="E30" s="1" t="str">
        <f t="shared" si="0"/>
        <v>P$30</v>
      </c>
      <c r="F30" s="1" t="str">
        <f t="shared" si="1"/>
        <v>P$30</v>
      </c>
      <c r="G30" s="1" t="str">
        <f t="shared" si="2"/>
        <v>S$30</v>
      </c>
      <c r="H30" s="1" t="str">
        <f t="shared" si="3"/>
        <v>S$30</v>
      </c>
      <c r="I30" s="1">
        <f t="shared" si="4"/>
        <v>55</v>
      </c>
      <c r="J30" s="1" t="str">
        <f t="shared" si="5"/>
        <v>P$55</v>
      </c>
      <c r="K30" s="1" t="str">
        <f t="shared" si="6"/>
        <v>P$55</v>
      </c>
      <c r="L30" s="1" t="str">
        <f t="shared" si="7"/>
        <v>S$55</v>
      </c>
      <c r="M30" s="1" t="str">
        <f t="shared" si="8"/>
        <v>S$55</v>
      </c>
      <c r="P30" s="1">
        <v>4.71</v>
      </c>
      <c r="Q30" s="1">
        <f ca="1">STDEVA(INDIRECT(F30):INDIRECT(K30))</f>
        <v>0.22259863846428585</v>
      </c>
      <c r="R30" s="1">
        <f ca="1">AVERAGE(INDIRECT(F30):INDIRECT(K30))</f>
        <v>4.5730769230769237</v>
      </c>
      <c r="S30" s="1">
        <v>-0.14000000000000001</v>
      </c>
      <c r="T30" s="1">
        <f ca="1">STDEVA(INDIRECT(H30):INDIRECT(M30))</f>
        <v>0.35503315058131674</v>
      </c>
      <c r="U30" s="1">
        <f ca="1">AVERAGE(INDIRECT(H30):INDIRECT(M30))</f>
        <v>0.18526315789473682</v>
      </c>
      <c r="V30" s="1">
        <v>4.91</v>
      </c>
      <c r="W30" s="1">
        <v>0.02</v>
      </c>
    </row>
    <row r="31" spans="1:23" s="1" customFormat="1" ht="30">
      <c r="A31" s="1">
        <v>659</v>
      </c>
      <c r="B31" s="11">
        <v>0.02</v>
      </c>
      <c r="C31" s="1" t="s">
        <v>21</v>
      </c>
      <c r="D31" s="1">
        <f>MATCH((B31),B:B, 0)</f>
        <v>30</v>
      </c>
      <c r="E31" s="1" t="str">
        <f t="shared" si="0"/>
        <v>P$30</v>
      </c>
      <c r="F31" s="1" t="str">
        <f t="shared" si="1"/>
        <v>P$30</v>
      </c>
      <c r="G31" s="1" t="str">
        <f t="shared" si="2"/>
        <v>S$30</v>
      </c>
      <c r="H31" s="1" t="str">
        <f t="shared" si="3"/>
        <v>S$30</v>
      </c>
      <c r="I31" s="1">
        <f t="shared" si="4"/>
        <v>55</v>
      </c>
      <c r="J31" s="1" t="str">
        <f t="shared" si="5"/>
        <v>P$55</v>
      </c>
      <c r="K31" s="1" t="str">
        <f t="shared" si="6"/>
        <v>P$55</v>
      </c>
      <c r="L31" s="1" t="str">
        <f t="shared" si="7"/>
        <v>S$55</v>
      </c>
      <c r="M31" s="1" t="str">
        <f t="shared" si="8"/>
        <v>S$55</v>
      </c>
      <c r="O31" s="1" t="s">
        <v>30</v>
      </c>
      <c r="P31" s="1">
        <v>4.97</v>
      </c>
      <c r="Q31" s="1">
        <f ca="1">STDEVA(INDIRECT(F31):INDIRECT(K31))</f>
        <v>0.22259863846428585</v>
      </c>
      <c r="R31" s="1">
        <f ca="1">AVERAGE(INDIRECT(F31):INDIRECT(K31))</f>
        <v>4.5730769230769237</v>
      </c>
      <c r="T31" s="1">
        <f ca="1">STDEVA(INDIRECT(H31):INDIRECT(M31))</f>
        <v>0.35503315058131674</v>
      </c>
      <c r="U31" s="1">
        <f ca="1">AVERAGE(INDIRECT(H31):INDIRECT(M31))</f>
        <v>0.18526315789473682</v>
      </c>
      <c r="V31" s="1">
        <v>4.83</v>
      </c>
      <c r="W31" s="1">
        <v>-0.05</v>
      </c>
    </row>
    <row r="32" spans="1:23" s="1" customFormat="1">
      <c r="A32" s="1">
        <v>607</v>
      </c>
      <c r="B32" s="11">
        <v>2.1399999999999999E-2</v>
      </c>
      <c r="C32" s="1" t="s">
        <v>21</v>
      </c>
      <c r="D32" s="1">
        <f>MATCH((B32),B:B, 0)</f>
        <v>32</v>
      </c>
      <c r="E32" s="1" t="str">
        <f t="shared" si="0"/>
        <v>P$32</v>
      </c>
      <c r="F32" s="1" t="str">
        <f t="shared" si="1"/>
        <v>P$32</v>
      </c>
      <c r="G32" s="1" t="str">
        <f t="shared" si="2"/>
        <v>S$32</v>
      </c>
      <c r="H32" s="1" t="str">
        <f t="shared" si="3"/>
        <v>S$32</v>
      </c>
      <c r="I32" s="1">
        <f t="shared" si="4"/>
        <v>55</v>
      </c>
      <c r="J32" s="1" t="str">
        <f t="shared" si="5"/>
        <v>P$55</v>
      </c>
      <c r="K32" s="1" t="str">
        <f t="shared" si="6"/>
        <v>P$55</v>
      </c>
      <c r="L32" s="1" t="str">
        <f t="shared" si="7"/>
        <v>S$55</v>
      </c>
      <c r="M32" s="1" t="str">
        <f t="shared" si="8"/>
        <v>S$55</v>
      </c>
      <c r="O32" s="1" t="str">
        <f>VLOOKUP((B6+0.002),B6:S20,5, FALSE)</f>
        <v>P$8</v>
      </c>
      <c r="P32" s="1">
        <v>4.99</v>
      </c>
      <c r="Q32" s="1">
        <f ca="1">STDEVA(INDIRECT(F32):INDIRECT(K32))</f>
        <v>0.21372303626863454</v>
      </c>
      <c r="R32" s="1">
        <f ca="1">AVERAGE(INDIRECT(F32):INDIRECT(K32))</f>
        <v>4.5508333333333333</v>
      </c>
      <c r="S32" s="1">
        <v>0.17</v>
      </c>
      <c r="T32" s="1">
        <f ca="1">STDEVA(INDIRECT(H32):INDIRECT(M32))</f>
        <v>0.35622200612407262</v>
      </c>
      <c r="U32" s="1">
        <f ca="1">AVERAGE(INDIRECT(H32):INDIRECT(M32))</f>
        <v>0.20333333333333328</v>
      </c>
      <c r="V32" s="1">
        <v>4.74</v>
      </c>
      <c r="W32" s="1">
        <v>-0.04</v>
      </c>
    </row>
    <row r="33" spans="1:23" s="1" customFormat="1">
      <c r="A33" s="1">
        <v>806</v>
      </c>
      <c r="B33" s="11">
        <v>2.3E-2</v>
      </c>
      <c r="C33" s="1" t="s">
        <v>21</v>
      </c>
      <c r="D33" s="1">
        <f>MATCH((B33),B:B, 0)</f>
        <v>33</v>
      </c>
      <c r="E33" s="1" t="str">
        <f t="shared" si="0"/>
        <v>P$33</v>
      </c>
      <c r="F33" s="1" t="str">
        <f t="shared" si="1"/>
        <v>P$33</v>
      </c>
      <c r="G33" s="1" t="str">
        <f t="shared" si="2"/>
        <v>S$33</v>
      </c>
      <c r="H33" s="1" t="str">
        <f t="shared" si="3"/>
        <v>S$33</v>
      </c>
      <c r="I33" s="1">
        <f t="shared" si="4"/>
        <v>55</v>
      </c>
      <c r="J33" s="1" t="str">
        <f t="shared" si="5"/>
        <v>P$55</v>
      </c>
      <c r="K33" s="1" t="str">
        <f t="shared" si="6"/>
        <v>P$55</v>
      </c>
      <c r="L33" s="1" t="str">
        <f t="shared" si="7"/>
        <v>S$55</v>
      </c>
      <c r="M33" s="1" t="str">
        <f t="shared" si="8"/>
        <v>S$55</v>
      </c>
      <c r="O33" s="1" t="e">
        <f>ADDRESS(VLOOKUP((B6+0.002),B6:S20,5, FALSE),6,2)</f>
        <v>#VALUE!</v>
      </c>
      <c r="P33" s="1">
        <v>4.42</v>
      </c>
      <c r="Q33" s="1">
        <f ca="1">STDEVA(INDIRECT(F33):INDIRECT(K33))</f>
        <v>0.19648391500007054</v>
      </c>
      <c r="R33" s="1">
        <f ca="1">AVERAGE(INDIRECT(F33):INDIRECT(K33))</f>
        <v>4.531739130434782</v>
      </c>
      <c r="S33" s="1">
        <v>-0.18</v>
      </c>
      <c r="T33" s="1">
        <f ca="1">STDEVA(INDIRECT(H33):INDIRECT(M33))</f>
        <v>0.36708509992675448</v>
      </c>
      <c r="U33" s="1">
        <f ca="1">AVERAGE(INDIRECT(H33):INDIRECT(M33))</f>
        <v>0.20529411764705879</v>
      </c>
      <c r="V33" s="1">
        <v>4.79</v>
      </c>
      <c r="W33" s="1">
        <v>-0.01</v>
      </c>
    </row>
    <row r="34" spans="1:23" s="1" customFormat="1" ht="30">
      <c r="A34" s="1">
        <v>849</v>
      </c>
      <c r="B34" s="11">
        <v>2.4E-2</v>
      </c>
      <c r="C34" s="1" t="s">
        <v>21</v>
      </c>
      <c r="D34" s="1">
        <f>MATCH((B34),B:B, 0)</f>
        <v>34</v>
      </c>
      <c r="E34" s="1" t="str">
        <f t="shared" si="0"/>
        <v>P$34</v>
      </c>
      <c r="F34" s="1" t="str">
        <f t="shared" si="1"/>
        <v>P$34</v>
      </c>
      <c r="G34" s="1" t="str">
        <f t="shared" si="2"/>
        <v>S$34</v>
      </c>
      <c r="H34" s="1" t="str">
        <f t="shared" si="3"/>
        <v>S$34</v>
      </c>
      <c r="I34" s="1">
        <f t="shared" si="4"/>
        <v>55</v>
      </c>
      <c r="J34" s="1" t="str">
        <f t="shared" si="5"/>
        <v>P$55</v>
      </c>
      <c r="K34" s="1" t="str">
        <f t="shared" si="6"/>
        <v>P$55</v>
      </c>
      <c r="L34" s="1" t="str">
        <f t="shared" si="7"/>
        <v>S$55</v>
      </c>
      <c r="M34" s="1" t="str">
        <f t="shared" si="8"/>
        <v>S$55</v>
      </c>
      <c r="O34" s="1" t="s">
        <v>31</v>
      </c>
      <c r="P34" s="1">
        <v>4.62</v>
      </c>
      <c r="Q34" s="1">
        <f ca="1">STDEVA(INDIRECT(F34):INDIRECT(K34))</f>
        <v>0.19955632606541762</v>
      </c>
      <c r="R34" s="1">
        <f ca="1">AVERAGE(INDIRECT(F34):INDIRECT(K34))</f>
        <v>4.5368181818181803</v>
      </c>
      <c r="S34" s="1">
        <v>-0.02</v>
      </c>
      <c r="T34" s="1">
        <f ca="1">STDEVA(INDIRECT(H34):INDIRECT(M34))</f>
        <v>0.36499257983325273</v>
      </c>
      <c r="U34" s="1">
        <f ca="1">AVERAGE(INDIRECT(H34):INDIRECT(M34))</f>
        <v>0.22937499999999994</v>
      </c>
      <c r="V34" s="1">
        <v>4.76</v>
      </c>
      <c r="W34" s="1">
        <v>0.05</v>
      </c>
    </row>
    <row r="35" spans="1:23" s="1" customFormat="1">
      <c r="A35" s="1">
        <v>659</v>
      </c>
      <c r="B35" s="11">
        <v>2.4E-2</v>
      </c>
      <c r="C35" s="1" t="s">
        <v>21</v>
      </c>
      <c r="D35" s="1">
        <f>MATCH((B35),B:B, 0)</f>
        <v>34</v>
      </c>
      <c r="E35" s="1" t="str">
        <f t="shared" si="0"/>
        <v>P$34</v>
      </c>
      <c r="F35" s="1" t="str">
        <f t="shared" si="1"/>
        <v>P$34</v>
      </c>
      <c r="G35" s="1" t="str">
        <f t="shared" si="2"/>
        <v>S$34</v>
      </c>
      <c r="H35" s="1" t="str">
        <f t="shared" si="3"/>
        <v>S$34</v>
      </c>
      <c r="I35" s="1">
        <f t="shared" si="4"/>
        <v>55</v>
      </c>
      <c r="J35" s="1" t="str">
        <f t="shared" si="5"/>
        <v>P$55</v>
      </c>
      <c r="K35" s="1" t="str">
        <f t="shared" si="6"/>
        <v>P$55</v>
      </c>
      <c r="L35" s="1" t="str">
        <f t="shared" si="7"/>
        <v>S$55</v>
      </c>
      <c r="M35" s="1" t="str">
        <f t="shared" si="8"/>
        <v>S$55</v>
      </c>
      <c r="O35" s="1" t="e">
        <f>INDEX(VLOOKUP((B6+0.002),B6:S20,5, FALSE),)</f>
        <v>#VALUE!</v>
      </c>
      <c r="P35" s="1">
        <v>4.93</v>
      </c>
      <c r="Q35" s="1">
        <f ca="1">STDEVA(INDIRECT(F35):INDIRECT(K35))</f>
        <v>0.19955632606541762</v>
      </c>
      <c r="R35" s="1">
        <f ca="1">AVERAGE(INDIRECT(F35):INDIRECT(K35))</f>
        <v>4.5368181818181803</v>
      </c>
      <c r="T35" s="1">
        <f ca="1">STDEVA(INDIRECT(H35):INDIRECT(M35))</f>
        <v>0.36499257983325273</v>
      </c>
      <c r="U35" s="1">
        <f ca="1">AVERAGE(INDIRECT(H35):INDIRECT(M35))</f>
        <v>0.22937499999999994</v>
      </c>
      <c r="V35" s="1">
        <v>4.71</v>
      </c>
      <c r="W35" s="1">
        <v>0</v>
      </c>
    </row>
    <row r="36" spans="1:23" s="1" customFormat="1" ht="30">
      <c r="A36" s="1">
        <v>607</v>
      </c>
      <c r="B36" s="11">
        <v>2.5999999999999999E-2</v>
      </c>
      <c r="C36" s="1" t="s">
        <v>21</v>
      </c>
      <c r="D36" s="1">
        <f>MATCH((B36),B:B, 0)</f>
        <v>36</v>
      </c>
      <c r="E36" s="1" t="str">
        <f t="shared" si="0"/>
        <v>P$36</v>
      </c>
      <c r="F36" s="1" t="str">
        <f t="shared" si="1"/>
        <v>P$36</v>
      </c>
      <c r="G36" s="1" t="str">
        <f t="shared" si="2"/>
        <v>S$36</v>
      </c>
      <c r="H36" s="1" t="str">
        <f t="shared" si="3"/>
        <v>S$36</v>
      </c>
      <c r="I36" s="1">
        <f t="shared" si="4"/>
        <v>55</v>
      </c>
      <c r="J36" s="1" t="str">
        <f t="shared" si="5"/>
        <v>P$55</v>
      </c>
      <c r="K36" s="1" t="str">
        <f t="shared" si="6"/>
        <v>P$55</v>
      </c>
      <c r="L36" s="1" t="str">
        <f t="shared" si="7"/>
        <v>S$55</v>
      </c>
      <c r="M36" s="1" t="str">
        <f t="shared" si="8"/>
        <v>S$55</v>
      </c>
      <c r="O36" s="1" t="s">
        <v>32</v>
      </c>
      <c r="P36" s="1">
        <v>4.82</v>
      </c>
      <c r="Q36" s="1">
        <f ca="1">STDEVA(INDIRECT(F36):INDIRECT(K36))</f>
        <v>0.18686048834695673</v>
      </c>
      <c r="R36" s="1">
        <f ca="1">AVERAGE(INDIRECT(F36):INDIRECT(K36))</f>
        <v>4.5129999999999999</v>
      </c>
      <c r="S36" s="1">
        <v>0.22</v>
      </c>
      <c r="T36" s="1">
        <f ca="1">STDEVA(INDIRECT(H36):INDIRECT(M36))</f>
        <v>0.3714796668152146</v>
      </c>
      <c r="U36" s="1">
        <f ca="1">AVERAGE(INDIRECT(H36):INDIRECT(M36))</f>
        <v>0.24599999999999997</v>
      </c>
      <c r="V36" s="1">
        <v>4.72</v>
      </c>
      <c r="W36" s="1">
        <v>0.01</v>
      </c>
    </row>
    <row r="37" spans="1:23" s="1" customFormat="1">
      <c r="A37" s="1">
        <v>659</v>
      </c>
      <c r="B37" s="11">
        <v>2.7E-2</v>
      </c>
      <c r="C37" s="1" t="s">
        <v>21</v>
      </c>
      <c r="D37" s="1">
        <f>MATCH((B37),B:B, 0)</f>
        <v>37</v>
      </c>
      <c r="E37" s="1" t="str">
        <f t="shared" si="0"/>
        <v>P$37</v>
      </c>
      <c r="F37" s="1" t="str">
        <f t="shared" si="1"/>
        <v>P$37</v>
      </c>
      <c r="G37" s="1" t="str">
        <f t="shared" si="2"/>
        <v>S$37</v>
      </c>
      <c r="H37" s="1" t="str">
        <f t="shared" si="3"/>
        <v>S$37</v>
      </c>
      <c r="I37" s="1">
        <f t="shared" si="4"/>
        <v>55</v>
      </c>
      <c r="J37" s="1" t="str">
        <f t="shared" si="5"/>
        <v>P$55</v>
      </c>
      <c r="K37" s="1" t="str">
        <f t="shared" si="6"/>
        <v>P$55</v>
      </c>
      <c r="L37" s="1" t="str">
        <f t="shared" si="7"/>
        <v>S$55</v>
      </c>
      <c r="M37" s="1" t="str">
        <f t="shared" si="8"/>
        <v>S$55</v>
      </c>
      <c r="P37" s="1">
        <v>4.7699999999999996</v>
      </c>
      <c r="Q37" s="1">
        <f ca="1">STDEVA(INDIRECT(F37):INDIRECT(K37))</f>
        <v>0.17704527454797001</v>
      </c>
      <c r="R37" s="1">
        <f ca="1">AVERAGE(INDIRECT(F37):INDIRECT(K37))</f>
        <v>4.4968421052631582</v>
      </c>
      <c r="T37" s="1">
        <f ca="1">STDEVA(INDIRECT(H37):INDIRECT(M37))</f>
        <v>0.38543040021071695</v>
      </c>
      <c r="U37" s="1">
        <f ca="1">AVERAGE(INDIRECT(H37):INDIRECT(M37))</f>
        <v>0.24785714285714283</v>
      </c>
      <c r="V37" s="1">
        <v>4.71</v>
      </c>
      <c r="W37" s="1">
        <v>0.03</v>
      </c>
    </row>
    <row r="38" spans="1:23" s="1" customFormat="1">
      <c r="A38" s="1">
        <v>806</v>
      </c>
      <c r="B38" s="11">
        <v>2.8000000000000001E-2</v>
      </c>
      <c r="C38" s="1" t="s">
        <v>21</v>
      </c>
      <c r="D38" s="1">
        <f>MATCH((B38),B:B, 0)</f>
        <v>38</v>
      </c>
      <c r="E38" s="1" t="str">
        <f t="shared" si="0"/>
        <v>P$38</v>
      </c>
      <c r="F38" s="1" t="str">
        <f t="shared" si="1"/>
        <v>P$38</v>
      </c>
      <c r="G38" s="1" t="str">
        <f t="shared" si="2"/>
        <v>S$38</v>
      </c>
      <c r="H38" s="1" t="str">
        <f t="shared" si="3"/>
        <v>S$38</v>
      </c>
      <c r="I38" s="1">
        <f t="shared" si="4"/>
        <v>55</v>
      </c>
      <c r="J38" s="1" t="str">
        <f t="shared" si="5"/>
        <v>P$55</v>
      </c>
      <c r="K38" s="1" t="str">
        <f t="shared" si="6"/>
        <v>P$55</v>
      </c>
      <c r="L38" s="1" t="str">
        <f t="shared" si="7"/>
        <v>S$55</v>
      </c>
      <c r="M38" s="1" t="str">
        <f t="shared" si="8"/>
        <v>S$55</v>
      </c>
      <c r="P38" s="1">
        <v>4.46</v>
      </c>
      <c r="Q38" s="1">
        <f ca="1">STDEVA(INDIRECT(F38):INDIRECT(K38))</f>
        <v>0.16898485835405841</v>
      </c>
      <c r="R38" s="1">
        <f ca="1">AVERAGE(INDIRECT(F38):INDIRECT(K38))</f>
        <v>4.4816666666666665</v>
      </c>
      <c r="S38" s="1">
        <v>-0.16</v>
      </c>
      <c r="T38" s="1">
        <f ca="1">STDEVA(INDIRECT(H38):INDIRECT(M38))</f>
        <v>0.38543040021071695</v>
      </c>
      <c r="U38" s="1">
        <f ca="1">AVERAGE(INDIRECT(H38):INDIRECT(M38))</f>
        <v>0.24785714285714283</v>
      </c>
      <c r="V38" s="1">
        <v>4.59</v>
      </c>
    </row>
    <row r="39" spans="1:23" s="1" customFormat="1">
      <c r="A39" s="1">
        <v>849</v>
      </c>
      <c r="B39" s="11">
        <v>2.8000000000000001E-2</v>
      </c>
      <c r="C39" s="1" t="s">
        <v>21</v>
      </c>
      <c r="D39" s="1">
        <f>MATCH((B39),B:B, 0)</f>
        <v>38</v>
      </c>
      <c r="E39" s="1" t="str">
        <f t="shared" si="0"/>
        <v>P$38</v>
      </c>
      <c r="F39" s="1" t="str">
        <f t="shared" si="1"/>
        <v>P$38</v>
      </c>
      <c r="G39" s="1" t="str">
        <f t="shared" si="2"/>
        <v>S$38</v>
      </c>
      <c r="H39" s="1" t="str">
        <f t="shared" si="3"/>
        <v>S$38</v>
      </c>
      <c r="I39" s="1">
        <f t="shared" si="4"/>
        <v>55</v>
      </c>
      <c r="J39" s="1" t="str">
        <f t="shared" si="5"/>
        <v>P$55</v>
      </c>
      <c r="K39" s="1" t="str">
        <f t="shared" si="6"/>
        <v>P$55</v>
      </c>
      <c r="L39" s="1" t="str">
        <f t="shared" si="7"/>
        <v>S$55</v>
      </c>
      <c r="M39" s="1" t="str">
        <f t="shared" si="8"/>
        <v>S$55</v>
      </c>
      <c r="P39" s="1">
        <v>4.59</v>
      </c>
      <c r="Q39" s="1">
        <f ca="1">STDEVA(INDIRECT(F39):INDIRECT(K39))</f>
        <v>0.16898485835405841</v>
      </c>
      <c r="R39" s="1">
        <f ca="1">AVERAGE(INDIRECT(F39):INDIRECT(K39))</f>
        <v>4.4816666666666665</v>
      </c>
      <c r="S39" s="1">
        <v>0.03</v>
      </c>
      <c r="T39" s="1">
        <f ca="1">STDEVA(INDIRECT(H39):INDIRECT(M39))</f>
        <v>0.38543040021071695</v>
      </c>
      <c r="U39" s="1">
        <f ca="1">AVERAGE(INDIRECT(H39):INDIRECT(M39))</f>
        <v>0.24785714285714283</v>
      </c>
      <c r="V39" s="1">
        <v>4.55</v>
      </c>
      <c r="W39" s="1">
        <v>0.15</v>
      </c>
    </row>
    <row r="40" spans="1:23" s="1" customFormat="1">
      <c r="A40" s="1">
        <v>659</v>
      </c>
      <c r="B40" s="11">
        <v>0.03</v>
      </c>
      <c r="C40" s="1" t="s">
        <v>21</v>
      </c>
      <c r="D40" s="1">
        <f>MATCH((B40),B:B, 0)</f>
        <v>40</v>
      </c>
      <c r="E40" s="1" t="str">
        <f t="shared" si="0"/>
        <v>P$40</v>
      </c>
      <c r="F40" s="1" t="str">
        <f t="shared" si="1"/>
        <v>P$40</v>
      </c>
      <c r="G40" s="1" t="str">
        <f t="shared" si="2"/>
        <v>S$40</v>
      </c>
      <c r="H40" s="1" t="str">
        <f t="shared" si="3"/>
        <v>S$40</v>
      </c>
      <c r="I40" s="1">
        <f t="shared" si="4"/>
        <v>55</v>
      </c>
      <c r="J40" s="1" t="str">
        <f t="shared" si="5"/>
        <v>P$55</v>
      </c>
      <c r="K40" s="1" t="str">
        <f t="shared" si="6"/>
        <v>P$55</v>
      </c>
      <c r="L40" s="1" t="str">
        <f t="shared" si="7"/>
        <v>S$55</v>
      </c>
      <c r="M40" s="1" t="str">
        <f t="shared" si="8"/>
        <v>S$55</v>
      </c>
      <c r="P40" s="1">
        <v>4.3</v>
      </c>
      <c r="Q40" s="1">
        <f ca="1">STDEVA(INDIRECT(F40):INDIRECT(K40))</f>
        <v>0.1775340342957748</v>
      </c>
      <c r="R40" s="1">
        <f ca="1">AVERAGE(INDIRECT(F40):INDIRECT(K40))</f>
        <v>4.4762500000000003</v>
      </c>
      <c r="T40" s="1">
        <f ca="1">STDEVA(INDIRECT(H40):INDIRECT(M40))</f>
        <v>0.3913612606833185</v>
      </c>
      <c r="U40" s="1">
        <f ca="1">AVERAGE(INDIRECT(H40):INDIRECT(M40))</f>
        <v>0.3</v>
      </c>
      <c r="V40" s="1">
        <v>4.51</v>
      </c>
      <c r="W40" s="1">
        <v>0.13</v>
      </c>
    </row>
    <row r="41" spans="1:23" s="1" customFormat="1">
      <c r="A41" s="1">
        <v>607</v>
      </c>
      <c r="B41" s="11">
        <v>3.0499999999999999E-2</v>
      </c>
      <c r="C41" s="1" t="s">
        <v>21</v>
      </c>
      <c r="D41" s="1">
        <f>MATCH((B41),B:B, 0)</f>
        <v>41</v>
      </c>
      <c r="E41" s="1" t="str">
        <f t="shared" si="0"/>
        <v>P$41</v>
      </c>
      <c r="F41" s="1" t="str">
        <f t="shared" si="1"/>
        <v>P$41</v>
      </c>
      <c r="G41" s="1" t="str">
        <f t="shared" si="2"/>
        <v>S$41</v>
      </c>
      <c r="H41" s="1" t="str">
        <f t="shared" si="3"/>
        <v>S$41</v>
      </c>
      <c r="I41" s="1">
        <f t="shared" si="4"/>
        <v>55</v>
      </c>
      <c r="J41" s="1" t="str">
        <f t="shared" si="5"/>
        <v>P$55</v>
      </c>
      <c r="K41" s="1" t="str">
        <f t="shared" si="6"/>
        <v>P$55</v>
      </c>
      <c r="L41" s="1" t="str">
        <f t="shared" si="7"/>
        <v>S$55</v>
      </c>
      <c r="M41" s="1" t="str">
        <f t="shared" si="8"/>
        <v>S$55</v>
      </c>
      <c r="P41" s="1">
        <v>4.6500000000000004</v>
      </c>
      <c r="Q41" s="1">
        <f ca="1">STDEVA(INDIRECT(F41):INDIRECT(K41))</f>
        <v>0.17720851317828143</v>
      </c>
      <c r="R41" s="1">
        <f ca="1">AVERAGE(INDIRECT(F41):INDIRECT(K41))</f>
        <v>4.4880000000000004</v>
      </c>
      <c r="S41" s="1">
        <v>0.59</v>
      </c>
      <c r="T41" s="1">
        <f ca="1">STDEVA(INDIRECT(H41):INDIRECT(M41))</f>
        <v>0.3913612606833185</v>
      </c>
      <c r="U41" s="1">
        <f ca="1">AVERAGE(INDIRECT(H41):INDIRECT(M41))</f>
        <v>0.3</v>
      </c>
      <c r="V41" s="1">
        <v>4.47</v>
      </c>
      <c r="W41" s="1">
        <v>0.18</v>
      </c>
    </row>
    <row r="42" spans="1:23" s="1" customFormat="1">
      <c r="A42" s="1">
        <v>849</v>
      </c>
      <c r="B42" s="11">
        <v>3.2000000000000001E-2</v>
      </c>
      <c r="C42" s="1" t="s">
        <v>21</v>
      </c>
      <c r="D42" s="1">
        <f>MATCH((B42),B:B, 0)</f>
        <v>42</v>
      </c>
      <c r="E42" s="1" t="str">
        <f t="shared" si="0"/>
        <v>P$42</v>
      </c>
      <c r="F42" s="1" t="str">
        <f t="shared" si="1"/>
        <v>P$42</v>
      </c>
      <c r="G42" s="1" t="str">
        <f t="shared" si="2"/>
        <v>S$42</v>
      </c>
      <c r="H42" s="1" t="str">
        <f t="shared" si="3"/>
        <v>S$42</v>
      </c>
      <c r="I42" s="1">
        <f t="shared" si="4"/>
        <v>55</v>
      </c>
      <c r="J42" s="1" t="str">
        <f t="shared" si="5"/>
        <v>P$55</v>
      </c>
      <c r="K42" s="1" t="str">
        <f t="shared" si="6"/>
        <v>P$55</v>
      </c>
      <c r="L42" s="1" t="str">
        <f t="shared" si="7"/>
        <v>S$55</v>
      </c>
      <c r="M42" s="1" t="str">
        <f t="shared" si="8"/>
        <v>S$55</v>
      </c>
      <c r="P42" s="1">
        <v>4.5199999999999996</v>
      </c>
      <c r="Q42" s="1">
        <f ca="1">STDEVA(INDIRECT(F42):INDIRECT(K42))</f>
        <v>0.177919910368386</v>
      </c>
      <c r="R42" s="1">
        <f ca="1">AVERAGE(INDIRECT(F42):INDIRECT(K42))</f>
        <v>4.4764285714285723</v>
      </c>
      <c r="S42" s="1">
        <v>0.06</v>
      </c>
      <c r="T42" s="1">
        <f ca="1">STDEVA(INDIRECT(H42):INDIRECT(M42))</f>
        <v>0.39913087395671931</v>
      </c>
      <c r="U42" s="1">
        <f ca="1">AVERAGE(INDIRECT(H42):INDIRECT(M42))</f>
        <v>0.27363636363636362</v>
      </c>
      <c r="V42" s="1">
        <v>4.46</v>
      </c>
      <c r="W42" s="1">
        <v>0.23</v>
      </c>
    </row>
    <row r="43" spans="1:23" s="1" customFormat="1">
      <c r="A43" s="1">
        <v>806</v>
      </c>
      <c r="B43" s="11">
        <v>3.3000000000000002E-2</v>
      </c>
      <c r="C43" s="1" t="s">
        <v>21</v>
      </c>
      <c r="D43" s="1">
        <f>MATCH((B43),B:B, 0)</f>
        <v>43</v>
      </c>
      <c r="E43" s="1" t="str">
        <f t="shared" si="0"/>
        <v>P$43</v>
      </c>
      <c r="F43" s="1" t="str">
        <f t="shared" si="1"/>
        <v>P$43</v>
      </c>
      <c r="G43" s="1" t="str">
        <f t="shared" si="2"/>
        <v>S$43</v>
      </c>
      <c r="H43" s="1" t="str">
        <f t="shared" si="3"/>
        <v>S$43</v>
      </c>
      <c r="I43" s="1">
        <f t="shared" si="4"/>
        <v>55</v>
      </c>
      <c r="J43" s="1" t="str">
        <f t="shared" si="5"/>
        <v>P$55</v>
      </c>
      <c r="K43" s="1" t="str">
        <f t="shared" si="6"/>
        <v>P$55</v>
      </c>
      <c r="L43" s="1" t="str">
        <f t="shared" si="7"/>
        <v>S$55</v>
      </c>
      <c r="M43" s="1" t="str">
        <f t="shared" si="8"/>
        <v>S$55</v>
      </c>
      <c r="P43" s="1">
        <v>4.28</v>
      </c>
      <c r="Q43" s="1">
        <f ca="1">STDEVA(INDIRECT(F43):INDIRECT(K43))</f>
        <v>0.1847243268307586</v>
      </c>
      <c r="R43" s="1">
        <f ca="1">AVERAGE(INDIRECT(F43):INDIRECT(K43))</f>
        <v>4.4730769230769232</v>
      </c>
      <c r="S43" s="1">
        <v>0.05</v>
      </c>
      <c r="T43" s="1">
        <f ca="1">STDEVA(INDIRECT(H43):INDIRECT(M43))</f>
        <v>0.41403837717991537</v>
      </c>
      <c r="U43" s="1">
        <f ca="1">AVERAGE(INDIRECT(H43):INDIRECT(M43))</f>
        <v>0.29499999999999993</v>
      </c>
      <c r="V43" s="1">
        <v>4.5599999999999996</v>
      </c>
      <c r="W43" s="1">
        <v>0.36</v>
      </c>
    </row>
    <row r="44" spans="1:23" s="1" customFormat="1">
      <c r="A44" s="1">
        <v>659</v>
      </c>
      <c r="B44" s="11">
        <v>3.3000000000000002E-2</v>
      </c>
      <c r="C44" s="1" t="s">
        <v>21</v>
      </c>
      <c r="D44" s="1">
        <f>MATCH((B44),B:B, 0)</f>
        <v>43</v>
      </c>
      <c r="E44" s="1" t="str">
        <f t="shared" si="0"/>
        <v>P$43</v>
      </c>
      <c r="F44" s="1" t="str">
        <f t="shared" si="1"/>
        <v>P$43</v>
      </c>
      <c r="G44" s="1" t="str">
        <f t="shared" si="2"/>
        <v>S$43</v>
      </c>
      <c r="H44" s="1" t="str">
        <f t="shared" si="3"/>
        <v>S$43</v>
      </c>
      <c r="I44" s="1">
        <f t="shared" si="4"/>
        <v>55</v>
      </c>
      <c r="J44" s="1" t="str">
        <f t="shared" si="5"/>
        <v>P$55</v>
      </c>
      <c r="K44" s="1" t="str">
        <f t="shared" si="6"/>
        <v>P$55</v>
      </c>
      <c r="L44" s="1" t="str">
        <f t="shared" si="7"/>
        <v>S$55</v>
      </c>
      <c r="M44" s="1" t="str">
        <f t="shared" si="8"/>
        <v>S$55</v>
      </c>
      <c r="P44" s="1">
        <v>4.54</v>
      </c>
      <c r="Q44" s="1">
        <f ca="1">STDEVA(INDIRECT(F44):INDIRECT(K44))</f>
        <v>0.1847243268307586</v>
      </c>
      <c r="R44" s="1">
        <f ca="1">AVERAGE(INDIRECT(F44):INDIRECT(K44))</f>
        <v>4.4730769230769232</v>
      </c>
      <c r="T44" s="1">
        <f ca="1">STDEVA(INDIRECT(H44):INDIRECT(M44))</f>
        <v>0.41403837717991537</v>
      </c>
      <c r="U44" s="1">
        <f ca="1">AVERAGE(INDIRECT(H44):INDIRECT(M44))</f>
        <v>0.29499999999999993</v>
      </c>
      <c r="V44" s="1">
        <v>4.5199999999999996</v>
      </c>
      <c r="W44" s="1">
        <v>0.23</v>
      </c>
    </row>
    <row r="45" spans="1:23" s="1" customFormat="1">
      <c r="A45" s="1">
        <v>607</v>
      </c>
      <c r="B45" s="11">
        <v>3.3500000000000002E-2</v>
      </c>
      <c r="C45" s="1" t="s">
        <v>21</v>
      </c>
      <c r="D45" s="1">
        <f>MATCH((B45),B:B, 0)</f>
        <v>45</v>
      </c>
      <c r="E45" s="1" t="str">
        <f t="shared" si="0"/>
        <v>P$45</v>
      </c>
      <c r="F45" s="1" t="str">
        <f t="shared" si="1"/>
        <v>P$45</v>
      </c>
      <c r="G45" s="1" t="str">
        <f t="shared" si="2"/>
        <v>S$45</v>
      </c>
      <c r="H45" s="1" t="str">
        <f t="shared" si="3"/>
        <v>S$45</v>
      </c>
      <c r="I45" s="1">
        <f t="shared" si="4"/>
        <v>55</v>
      </c>
      <c r="J45" s="1" t="str">
        <f t="shared" si="5"/>
        <v>P$55</v>
      </c>
      <c r="K45" s="1" t="str">
        <f t="shared" si="6"/>
        <v>P$55</v>
      </c>
      <c r="L45" s="1" t="str">
        <f t="shared" si="7"/>
        <v>S$55</v>
      </c>
      <c r="M45" s="1" t="str">
        <f t="shared" si="8"/>
        <v>S$55</v>
      </c>
      <c r="P45" s="1">
        <v>4.8</v>
      </c>
      <c r="Q45" s="1">
        <f ca="1">STDEVA(INDIRECT(F45):INDIRECT(K45))</f>
        <v>0.19138252983820842</v>
      </c>
      <c r="R45" s="1">
        <f ca="1">AVERAGE(INDIRECT(F45):INDIRECT(K45))</f>
        <v>4.4845454545454553</v>
      </c>
      <c r="S45" s="1">
        <v>0.76</v>
      </c>
      <c r="T45" s="1">
        <f ca="1">STDEVA(INDIRECT(H45):INDIRECT(M45))</f>
        <v>0.4295572656171055</v>
      </c>
      <c r="U45" s="1">
        <f ca="1">AVERAGE(INDIRECT(H45):INDIRECT(M45))</f>
        <v>0.32222222222222219</v>
      </c>
      <c r="V45" s="1">
        <v>4.55</v>
      </c>
      <c r="W45" s="1">
        <v>0.41</v>
      </c>
    </row>
    <row r="46" spans="1:23" s="1" customFormat="1">
      <c r="A46" s="1">
        <v>849</v>
      </c>
      <c r="B46" s="11">
        <v>3.5999999999999997E-2</v>
      </c>
      <c r="C46" s="1" t="s">
        <v>21</v>
      </c>
      <c r="D46" s="1">
        <f>MATCH((B46),B:B, 0)</f>
        <v>46</v>
      </c>
      <c r="E46" s="1" t="str">
        <f t="shared" si="0"/>
        <v>P$46</v>
      </c>
      <c r="F46" s="1" t="str">
        <f t="shared" si="1"/>
        <v>P$46</v>
      </c>
      <c r="G46" s="1" t="str">
        <f t="shared" si="2"/>
        <v>S$46</v>
      </c>
      <c r="H46" s="1" t="str">
        <f t="shared" si="3"/>
        <v>S$46</v>
      </c>
      <c r="I46" s="1">
        <f t="shared" si="4"/>
        <v>55</v>
      </c>
      <c r="J46" s="1" t="str">
        <f t="shared" si="5"/>
        <v>P$55</v>
      </c>
      <c r="K46" s="1" t="str">
        <f t="shared" si="6"/>
        <v>P$55</v>
      </c>
      <c r="L46" s="1" t="str">
        <f t="shared" si="7"/>
        <v>S$55</v>
      </c>
      <c r="M46" s="1" t="str">
        <f t="shared" si="8"/>
        <v>S$55</v>
      </c>
      <c r="P46" s="1">
        <v>4.4800000000000004</v>
      </c>
      <c r="Q46" s="1">
        <f ca="1">STDEVA(INDIRECT(F46):INDIRECT(K46))</f>
        <v>0.16892141499657309</v>
      </c>
      <c r="R46" s="1">
        <f ca="1">AVERAGE(INDIRECT(F46):INDIRECT(K46))</f>
        <v>4.4530000000000003</v>
      </c>
      <c r="S46" s="1">
        <v>0.05</v>
      </c>
      <c r="T46" s="1">
        <f ca="1">STDEVA(INDIRECT(H46):INDIRECT(M46))</f>
        <v>0.42435665592585137</v>
      </c>
      <c r="U46" s="1">
        <f ca="1">AVERAGE(INDIRECT(H46):INDIRECT(M46))</f>
        <v>0.26749999999999996</v>
      </c>
      <c r="V46" s="1">
        <v>4.53</v>
      </c>
      <c r="W46" s="1">
        <v>0.36</v>
      </c>
    </row>
    <row r="47" spans="1:23" s="1" customFormat="1">
      <c r="A47" s="1">
        <v>607</v>
      </c>
      <c r="B47" s="11">
        <v>3.61E-2</v>
      </c>
      <c r="C47" s="1" t="s">
        <v>21</v>
      </c>
      <c r="D47" s="1">
        <f>MATCH((B47),B:B, 0)</f>
        <v>47</v>
      </c>
      <c r="E47" s="1" t="str">
        <f t="shared" si="0"/>
        <v>P$47</v>
      </c>
      <c r="F47" s="1" t="str">
        <f t="shared" si="1"/>
        <v>P$47</v>
      </c>
      <c r="G47" s="1" t="str">
        <f t="shared" si="2"/>
        <v>S$47</v>
      </c>
      <c r="H47" s="1" t="str">
        <f t="shared" si="3"/>
        <v>S$47</v>
      </c>
      <c r="I47" s="1">
        <f t="shared" si="4"/>
        <v>55</v>
      </c>
      <c r="J47" s="1" t="str">
        <f t="shared" si="5"/>
        <v>P$55</v>
      </c>
      <c r="K47" s="1" t="str">
        <f t="shared" si="6"/>
        <v>P$55</v>
      </c>
      <c r="L47" s="1" t="str">
        <f t="shared" si="7"/>
        <v>S$55</v>
      </c>
      <c r="M47" s="1" t="str">
        <f t="shared" si="8"/>
        <v>S$55</v>
      </c>
      <c r="P47" s="1">
        <v>4.67</v>
      </c>
      <c r="Q47" s="1">
        <f ca="1">STDEVA(INDIRECT(F47):INDIRECT(K47))</f>
        <v>0.17888543819998323</v>
      </c>
      <c r="R47" s="1">
        <f ca="1">AVERAGE(INDIRECT(F47):INDIRECT(K47))</f>
        <v>4.4499999999999993</v>
      </c>
      <c r="S47" s="1">
        <v>0.76</v>
      </c>
      <c r="T47" s="1">
        <f ca="1">STDEVA(INDIRECT(H47):INDIRECT(M47))</f>
        <v>0.44842050843037096</v>
      </c>
      <c r="U47" s="1">
        <f ca="1">AVERAGE(INDIRECT(H47):INDIRECT(M47))</f>
        <v>0.29857142857142849</v>
      </c>
      <c r="V47" s="1">
        <v>4.54</v>
      </c>
      <c r="W47" s="1">
        <v>0.43</v>
      </c>
    </row>
    <row r="48" spans="1:23" s="1" customFormat="1">
      <c r="A48" s="1">
        <v>806</v>
      </c>
      <c r="B48" s="11">
        <v>3.6999999999999998E-2</v>
      </c>
      <c r="C48" s="1" t="s">
        <v>21</v>
      </c>
      <c r="D48" s="1">
        <f>MATCH((B48),B:B, 0)</f>
        <v>48</v>
      </c>
      <c r="E48" s="1" t="str">
        <f t="shared" si="0"/>
        <v>P$48</v>
      </c>
      <c r="F48" s="1" t="str">
        <f t="shared" si="1"/>
        <v>P$48</v>
      </c>
      <c r="G48" s="1" t="str">
        <f t="shared" si="2"/>
        <v>S$48</v>
      </c>
      <c r="H48" s="1" t="str">
        <f t="shared" si="3"/>
        <v>S$48</v>
      </c>
      <c r="I48" s="1">
        <f t="shared" si="4"/>
        <v>55</v>
      </c>
      <c r="J48" s="1" t="str">
        <f t="shared" si="5"/>
        <v>P$55</v>
      </c>
      <c r="K48" s="1" t="str">
        <f t="shared" si="6"/>
        <v>P$55</v>
      </c>
      <c r="L48" s="1" t="str">
        <f t="shared" si="7"/>
        <v>S$55</v>
      </c>
      <c r="M48" s="1" t="str">
        <f t="shared" si="8"/>
        <v>S$55</v>
      </c>
      <c r="P48" s="1">
        <v>4.18</v>
      </c>
      <c r="Q48" s="1">
        <f ca="1">STDEVA(INDIRECT(F48):INDIRECT(K48))</f>
        <v>0.16968458133506761</v>
      </c>
      <c r="R48" s="1">
        <f ca="1">AVERAGE(INDIRECT(F48):INDIRECT(K48))</f>
        <v>4.4224999999999994</v>
      </c>
      <c r="S48" s="1">
        <v>-0.12</v>
      </c>
      <c r="T48" s="1">
        <f ca="1">STDEVA(INDIRECT(H48):INDIRECT(M48))</f>
        <v>0.43774041013672316</v>
      </c>
      <c r="U48" s="1">
        <f ca="1">AVERAGE(INDIRECT(H48):INDIRECT(M48))</f>
        <v>0.22166666666666665</v>
      </c>
      <c r="V48" s="1">
        <v>4.45</v>
      </c>
      <c r="W48" s="1">
        <v>0.35</v>
      </c>
    </row>
    <row r="49" spans="1:23" s="1" customFormat="1">
      <c r="A49" s="1">
        <v>607</v>
      </c>
      <c r="B49" s="11">
        <v>3.8800000000000001E-2</v>
      </c>
      <c r="C49" s="1" t="s">
        <v>21</v>
      </c>
      <c r="D49" s="1">
        <f>MATCH((B49),B:B, 0)</f>
        <v>49</v>
      </c>
      <c r="E49" s="1" t="str">
        <f t="shared" si="0"/>
        <v>P$49</v>
      </c>
      <c r="F49" s="1" t="str">
        <f t="shared" si="1"/>
        <v>P$49</v>
      </c>
      <c r="G49" s="1" t="str">
        <f t="shared" si="2"/>
        <v>S$49</v>
      </c>
      <c r="H49" s="1" t="str">
        <f t="shared" si="3"/>
        <v>S$49</v>
      </c>
      <c r="I49" s="1">
        <f t="shared" si="4"/>
        <v>55</v>
      </c>
      <c r="J49" s="1" t="str">
        <f t="shared" si="5"/>
        <v>P$55</v>
      </c>
      <c r="K49" s="1" t="str">
        <f t="shared" si="6"/>
        <v>P$55</v>
      </c>
      <c r="L49" s="1" t="str">
        <f t="shared" si="7"/>
        <v>S$55</v>
      </c>
      <c r="M49" s="1" t="str">
        <f t="shared" si="8"/>
        <v>S$55</v>
      </c>
      <c r="P49" s="1">
        <v>4.59</v>
      </c>
      <c r="Q49" s="1">
        <f ca="1">STDEVA(INDIRECT(F49):INDIRECT(K49))</f>
        <v>0.14963447527383589</v>
      </c>
      <c r="R49" s="1">
        <f ca="1">AVERAGE(INDIRECT(F49):INDIRECT(K49))</f>
        <v>4.4571428571428573</v>
      </c>
      <c r="S49" s="1">
        <v>0.72</v>
      </c>
      <c r="T49" s="1">
        <f ca="1">STDEVA(INDIRECT(H49):INDIRECT(M49))</f>
        <v>0.45221676218380052</v>
      </c>
      <c r="U49" s="1">
        <f ca="1">AVERAGE(INDIRECT(H49):INDIRECT(M49))</f>
        <v>0.28999999999999998</v>
      </c>
      <c r="V49" s="1">
        <v>4.47</v>
      </c>
      <c r="W49" s="1">
        <v>0.34</v>
      </c>
    </row>
    <row r="50" spans="1:23" s="1" customFormat="1">
      <c r="A50" s="1">
        <v>659</v>
      </c>
      <c r="B50" s="11">
        <v>0.04</v>
      </c>
      <c r="C50" s="1" t="s">
        <v>21</v>
      </c>
      <c r="D50" s="1">
        <f>MATCH((B50),B:B, 0)</f>
        <v>50</v>
      </c>
      <c r="E50" s="1" t="str">
        <f t="shared" si="0"/>
        <v>P$50</v>
      </c>
      <c r="F50" s="1" t="str">
        <f t="shared" si="1"/>
        <v>P$50</v>
      </c>
      <c r="G50" s="1" t="str">
        <f t="shared" si="2"/>
        <v>S$50</v>
      </c>
      <c r="H50" s="1" t="str">
        <f t="shared" si="3"/>
        <v>S$50</v>
      </c>
      <c r="I50" s="1">
        <f t="shared" si="4"/>
        <v>55</v>
      </c>
      <c r="J50" s="1" t="str">
        <f t="shared" si="5"/>
        <v>P$55</v>
      </c>
      <c r="K50" s="1" t="str">
        <f t="shared" si="6"/>
        <v>P$55</v>
      </c>
      <c r="L50" s="1" t="str">
        <f t="shared" si="7"/>
        <v>S$55</v>
      </c>
      <c r="M50" s="1" t="str">
        <f t="shared" si="8"/>
        <v>S$55</v>
      </c>
      <c r="P50" s="1">
        <v>4.3499999999999996</v>
      </c>
      <c r="Q50" s="1">
        <f ca="1">STDEVA(INDIRECT(F50):INDIRECT(K50))</f>
        <v>0.15083103128998365</v>
      </c>
      <c r="R50" s="1">
        <f ca="1">AVERAGE(INDIRECT(F50):INDIRECT(K50))</f>
        <v>4.4349999999999996</v>
      </c>
      <c r="T50" s="1">
        <f ca="1">STDEVA(INDIRECT(H50):INDIRECT(M50))</f>
        <v>0.44229515032385325</v>
      </c>
      <c r="U50" s="1">
        <f ca="1">AVERAGE(INDIRECT(H50):INDIRECT(M50))</f>
        <v>0.1825</v>
      </c>
      <c r="V50" s="1">
        <v>4.41</v>
      </c>
      <c r="W50" s="1">
        <v>0.2</v>
      </c>
    </row>
    <row r="51" spans="1:23" s="1" customFormat="1">
      <c r="A51" s="1">
        <v>849</v>
      </c>
      <c r="B51" s="11">
        <v>0.04</v>
      </c>
      <c r="C51" s="1" t="s">
        <v>21</v>
      </c>
      <c r="D51" s="1">
        <f>MATCH((B51),B:B, 0)</f>
        <v>50</v>
      </c>
      <c r="E51" s="1" t="str">
        <f t="shared" si="0"/>
        <v>P$50</v>
      </c>
      <c r="F51" s="1" t="str">
        <f t="shared" si="1"/>
        <v>P$50</v>
      </c>
      <c r="G51" s="1" t="str">
        <f t="shared" si="2"/>
        <v>S$50</v>
      </c>
      <c r="H51" s="1" t="str">
        <f t="shared" si="3"/>
        <v>S$50</v>
      </c>
      <c r="I51" s="1">
        <f t="shared" si="4"/>
        <v>55</v>
      </c>
      <c r="J51" s="1" t="str">
        <f t="shared" si="5"/>
        <v>P$55</v>
      </c>
      <c r="K51" s="1" t="str">
        <f t="shared" si="6"/>
        <v>P$55</v>
      </c>
      <c r="L51" s="1" t="str">
        <f t="shared" si="7"/>
        <v>S$55</v>
      </c>
      <c r="M51" s="1" t="str">
        <f t="shared" si="8"/>
        <v>S$55</v>
      </c>
      <c r="P51" s="1">
        <v>4.57</v>
      </c>
      <c r="Q51" s="1">
        <f ca="1">STDEVA(INDIRECT(F51):INDIRECT(K51))</f>
        <v>0.15083103128998365</v>
      </c>
      <c r="R51" s="1">
        <f ca="1">AVERAGE(INDIRECT(F51):INDIRECT(K51))</f>
        <v>4.4349999999999996</v>
      </c>
      <c r="S51" s="1">
        <v>0</v>
      </c>
      <c r="T51" s="1">
        <f ca="1">STDEVA(INDIRECT(H51):INDIRECT(M51))</f>
        <v>0.44229515032385325</v>
      </c>
      <c r="U51" s="1">
        <f ca="1">AVERAGE(INDIRECT(H51):INDIRECT(M51))</f>
        <v>0.1825</v>
      </c>
      <c r="V51" s="1">
        <v>4.42</v>
      </c>
      <c r="W51" s="1">
        <v>0.2</v>
      </c>
    </row>
    <row r="52" spans="1:23" s="1" customFormat="1">
      <c r="A52" s="1">
        <v>659</v>
      </c>
      <c r="B52" s="11">
        <v>4.1000000000000002E-2</v>
      </c>
      <c r="C52" s="1" t="s">
        <v>21</v>
      </c>
      <c r="D52" s="1">
        <f>MATCH((B52),B:B, 0)</f>
        <v>52</v>
      </c>
      <c r="E52" s="1" t="str">
        <f t="shared" si="0"/>
        <v>P$52</v>
      </c>
      <c r="F52" s="1" t="str">
        <f t="shared" si="1"/>
        <v>P$52</v>
      </c>
      <c r="G52" s="1" t="str">
        <f t="shared" si="2"/>
        <v>S$52</v>
      </c>
      <c r="H52" s="1" t="str">
        <f t="shared" si="3"/>
        <v>S$52</v>
      </c>
      <c r="I52" s="1">
        <f t="shared" si="4"/>
        <v>55</v>
      </c>
      <c r="J52" s="1" t="str">
        <f t="shared" si="5"/>
        <v>P$55</v>
      </c>
      <c r="K52" s="1" t="str">
        <f t="shared" si="6"/>
        <v>P$55</v>
      </c>
      <c r="L52" s="1" t="str">
        <f t="shared" si="7"/>
        <v>S$55</v>
      </c>
      <c r="M52" s="1" t="str">
        <f t="shared" si="8"/>
        <v>S$55</v>
      </c>
      <c r="P52" s="1">
        <v>4.38</v>
      </c>
      <c r="Q52" s="1">
        <f ca="1">STDEVA(INDIRECT(F52):INDIRECT(K52))</f>
        <v>0.1709532099727876</v>
      </c>
      <c r="R52" s="1">
        <f ca="1">AVERAGE(INDIRECT(F52):INDIRECT(K52))</f>
        <v>4.4224999999999994</v>
      </c>
      <c r="T52" s="1">
        <f ca="1">STDEVA(INDIRECT(H52):INDIRECT(M52))</f>
        <v>0.52080066564217564</v>
      </c>
      <c r="U52" s="1">
        <f ca="1">AVERAGE(INDIRECT(H52):INDIRECT(M52))</f>
        <v>0.24333333333333332</v>
      </c>
      <c r="V52" s="1">
        <v>4.41</v>
      </c>
      <c r="W52" s="1">
        <v>0.24</v>
      </c>
    </row>
    <row r="53" spans="1:23" s="1" customFormat="1">
      <c r="A53" s="1">
        <v>806</v>
      </c>
      <c r="B53" s="11">
        <v>4.2000000000000003E-2</v>
      </c>
      <c r="C53" s="1" t="s">
        <v>21</v>
      </c>
      <c r="D53" s="1">
        <f>MATCH((B53),B:B, 0)</f>
        <v>53</v>
      </c>
      <c r="E53" s="1" t="str">
        <f t="shared" si="0"/>
        <v>P$53</v>
      </c>
      <c r="F53" s="1" t="str">
        <f t="shared" si="1"/>
        <v>P$53</v>
      </c>
      <c r="G53" s="1" t="str">
        <f t="shared" si="2"/>
        <v>S$53</v>
      </c>
      <c r="H53" s="1" t="str">
        <f t="shared" si="3"/>
        <v>S$53</v>
      </c>
      <c r="I53" s="1">
        <f t="shared" si="4"/>
        <v>55</v>
      </c>
      <c r="J53" s="1" t="str">
        <f t="shared" si="5"/>
        <v>P$55</v>
      </c>
      <c r="K53" s="1" t="str">
        <f t="shared" si="6"/>
        <v>P$55</v>
      </c>
      <c r="L53" s="1" t="str">
        <f t="shared" si="7"/>
        <v>S$55</v>
      </c>
      <c r="M53" s="1" t="str">
        <f t="shared" si="8"/>
        <v>S$55</v>
      </c>
      <c r="P53" s="1">
        <v>4.2</v>
      </c>
      <c r="Q53" s="1">
        <f ca="1">STDEVA(INDIRECT(F53):INDIRECT(K53))</f>
        <v>0.20647840887931435</v>
      </c>
      <c r="R53" s="1">
        <f ca="1">AVERAGE(INDIRECT(F53):INDIRECT(K53))</f>
        <v>4.4366666666666665</v>
      </c>
      <c r="S53" s="1">
        <v>-0.12</v>
      </c>
      <c r="T53" s="1">
        <f ca="1">STDEVA(INDIRECT(H53):INDIRECT(M53))</f>
        <v>0.52080066564217564</v>
      </c>
      <c r="U53" s="1">
        <f ca="1">AVERAGE(INDIRECT(H53):INDIRECT(M53))</f>
        <v>0.24333333333333332</v>
      </c>
      <c r="V53" s="1">
        <v>4.45</v>
      </c>
      <c r="W53" s="1">
        <v>0.18</v>
      </c>
    </row>
    <row r="54" spans="1:23" s="1" customFormat="1">
      <c r="A54" s="1">
        <v>607</v>
      </c>
      <c r="B54" s="11">
        <v>4.2299999999999997E-2</v>
      </c>
      <c r="C54" s="1" t="s">
        <v>21</v>
      </c>
      <c r="D54" s="1">
        <f>MATCH((B54),B:B, 0)</f>
        <v>54</v>
      </c>
      <c r="E54" s="1" t="str">
        <f t="shared" si="0"/>
        <v>P$54</v>
      </c>
      <c r="F54" s="1" t="str">
        <f t="shared" si="1"/>
        <v>P$54</v>
      </c>
      <c r="G54" s="1" t="str">
        <f t="shared" si="2"/>
        <v>S$54</v>
      </c>
      <c r="H54" s="1" t="str">
        <f t="shared" si="3"/>
        <v>S$54</v>
      </c>
      <c r="I54" s="1">
        <f t="shared" si="4"/>
        <v>55</v>
      </c>
      <c r="J54" s="1" t="str">
        <f t="shared" si="5"/>
        <v>P$55</v>
      </c>
      <c r="K54" s="1" t="str">
        <f t="shared" si="6"/>
        <v>P$55</v>
      </c>
      <c r="L54" s="1" t="str">
        <f t="shared" si="7"/>
        <v>S$55</v>
      </c>
      <c r="M54" s="1" t="str">
        <f t="shared" si="8"/>
        <v>S$55</v>
      </c>
      <c r="P54" s="1">
        <v>4.53</v>
      </c>
      <c r="Q54" s="1">
        <f ca="1">STDEVA(INDIRECT(F54):INDIRECT(K54))</f>
        <v>3.5355339059327251E-2</v>
      </c>
      <c r="R54" s="1">
        <f ca="1">AVERAGE(INDIRECT(F54):INDIRECT(K54))</f>
        <v>4.5549999999999997</v>
      </c>
      <c r="S54" s="1">
        <v>0.84</v>
      </c>
      <c r="T54" s="1">
        <f ca="1">STDEVA(INDIRECT(H54):INDIRECT(M54))</f>
        <v>0.58689862838483442</v>
      </c>
      <c r="U54" s="1">
        <f ca="1">AVERAGE(INDIRECT(H54):INDIRECT(M54))</f>
        <v>0.42499999999999999</v>
      </c>
      <c r="V54" s="1">
        <v>4.43</v>
      </c>
      <c r="W54" s="1">
        <v>0.37</v>
      </c>
    </row>
    <row r="55" spans="1:23" s="1" customFormat="1">
      <c r="A55" s="1">
        <v>849</v>
      </c>
      <c r="B55" s="11">
        <v>4.3999999999999997E-2</v>
      </c>
      <c r="C55" s="1" t="s">
        <v>21</v>
      </c>
      <c r="D55" s="1">
        <f>MATCH((B55),B:B, 0)</f>
        <v>55</v>
      </c>
      <c r="E55" s="1" t="str">
        <f t="shared" si="0"/>
        <v>P$55</v>
      </c>
      <c r="F55" s="1" t="str">
        <f t="shared" si="1"/>
        <v>P$55</v>
      </c>
      <c r="G55" s="1" t="str">
        <f t="shared" si="2"/>
        <v>S$55</v>
      </c>
      <c r="H55" s="1" t="str">
        <f t="shared" si="3"/>
        <v>S$55</v>
      </c>
      <c r="I55" s="1">
        <f t="shared" si="4"/>
        <v>55</v>
      </c>
      <c r="J55" s="1" t="str">
        <f t="shared" si="5"/>
        <v>P$55</v>
      </c>
      <c r="K55" s="1" t="str">
        <f t="shared" si="6"/>
        <v>P$55</v>
      </c>
      <c r="L55" s="1" t="str">
        <f t="shared" si="7"/>
        <v>S$55</v>
      </c>
      <c r="M55" s="1" t="str">
        <f t="shared" si="8"/>
        <v>S$55</v>
      </c>
      <c r="P55" s="1">
        <v>4.58</v>
      </c>
      <c r="Q55" s="1" t="e">
        <f ca="1">STDEVA(INDIRECT(F55):INDIRECT(K55))</f>
        <v>#DIV/0!</v>
      </c>
      <c r="R55" s="1">
        <f ca="1">AVERAGE(INDIRECT(F55):INDIRECT(K55))</f>
        <v>4.58</v>
      </c>
      <c r="S55" s="1">
        <v>0.01</v>
      </c>
      <c r="T55" s="1" t="e">
        <f ca="1">STDEVA(INDIRECT(H55):INDIRECT(M55))</f>
        <v>#DIV/0!</v>
      </c>
      <c r="U55" s="1">
        <f ca="1">AVERAGE(INDIRECT(H55):INDIRECT(M55))</f>
        <v>0.01</v>
      </c>
      <c r="V55" s="1">
        <v>4.41</v>
      </c>
      <c r="W55" s="1">
        <v>0.31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2014-04-08T03:53:44Z</dcterms:created>
  <dcterms:modified xsi:type="dcterms:W3CDTF">2014-04-08T03:54:15Z</dcterms:modified>
</cp:coreProperties>
</file>