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gwill20/Desktop/FINC2011/"/>
    </mc:Choice>
  </mc:AlternateContent>
  <xr:revisionPtr revIDLastSave="0" documentId="13_ncr:1_{715250D4-DED2-1C41-A585-5FF07F4E93F7}" xr6:coauthVersionLast="47" xr6:coauthVersionMax="47" xr10:uidLastSave="{00000000-0000-0000-0000-000000000000}"/>
  <bookViews>
    <workbookView xWindow="380" yWindow="500" windowWidth="28040" windowHeight="16940" xr2:uid="{2F23984E-9C0E-3146-B8F6-CA262352B8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66" i="1"/>
  <c r="C68" i="1"/>
  <c r="C67" i="1"/>
  <c r="C66" i="1"/>
  <c r="B70" i="1"/>
  <c r="B68" i="1"/>
  <c r="B67" i="1"/>
  <c r="B66" i="1"/>
  <c r="B59" i="1"/>
  <c r="B58" i="1"/>
  <c r="B53" i="1"/>
  <c r="B52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29" i="1"/>
  <c r="B29" i="1"/>
  <c r="B28" i="1"/>
  <c r="B19" i="1"/>
  <c r="B16" i="1"/>
  <c r="B17" i="1"/>
  <c r="B8" i="1"/>
  <c r="B7" i="1"/>
  <c r="E69" i="1" l="1"/>
  <c r="B71" i="1"/>
  <c r="B72" i="1" s="1"/>
</calcChain>
</file>

<file path=xl/sharedStrings.xml><?xml version="1.0" encoding="utf-8"?>
<sst xmlns="http://schemas.openxmlformats.org/spreadsheetml/2006/main" count="40" uniqueCount="33">
  <si>
    <t>Example 1</t>
  </si>
  <si>
    <t>P(t)</t>
  </si>
  <si>
    <t>P(t+1)</t>
  </si>
  <si>
    <t>Cash Return</t>
  </si>
  <si>
    <t>Rate of Return</t>
  </si>
  <si>
    <t>Div(t+1)</t>
  </si>
  <si>
    <t>If Div(t+1) = 10</t>
  </si>
  <si>
    <t>Difference</t>
  </si>
  <si>
    <t>Example 2</t>
  </si>
  <si>
    <t>Year 0</t>
  </si>
  <si>
    <t>Year 2</t>
  </si>
  <si>
    <t>Year 1</t>
  </si>
  <si>
    <t>Return</t>
  </si>
  <si>
    <t>Arithmetic</t>
  </si>
  <si>
    <t>Geometric</t>
  </si>
  <si>
    <t>Year</t>
  </si>
  <si>
    <t>Gross Return</t>
  </si>
  <si>
    <t>Example 3</t>
  </si>
  <si>
    <t xml:space="preserve">Arithmetic Average </t>
  </si>
  <si>
    <t>Geometric Average</t>
  </si>
  <si>
    <t xml:space="preserve">FV </t>
  </si>
  <si>
    <t>n</t>
  </si>
  <si>
    <t>A (with Arith)</t>
  </si>
  <si>
    <t>Recall FV = A/r * [(1+r)^n - 1], so A = FV * r / [(1+r)^n - 1]</t>
  </si>
  <si>
    <t>A (with Geo)</t>
  </si>
  <si>
    <t>P(i)</t>
  </si>
  <si>
    <t>r(i)</t>
  </si>
  <si>
    <t>[r(i) - E(r)]^2</t>
  </si>
  <si>
    <t>Direct calcn:</t>
  </si>
  <si>
    <t>Variance:</t>
  </si>
  <si>
    <t>Expected return</t>
  </si>
  <si>
    <t>Variance</t>
  </si>
  <si>
    <t>Risk / 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</si>
</sst>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6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64" fontId="0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166" fontId="0" fillId="0" borderId="0" xfId="0" applyNumberFormat="1" applyFill="1"/>
    <xf numFmtId="0" fontId="3" fillId="0" borderId="0" xfId="0" applyFont="1"/>
    <xf numFmtId="0" fontId="0" fillId="0" borderId="0" xfId="0" applyAlignment="1">
      <alignment horizontal="right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A3A6-CAD2-1043-960E-F833543BC70D}">
  <dimension ref="A3:E72"/>
  <sheetViews>
    <sheetView tabSelected="1" topLeftCell="A57" zoomScale="150" workbookViewId="0">
      <selection activeCell="B71" sqref="B71"/>
    </sheetView>
  </sheetViews>
  <sheetFormatPr baseColWidth="10" defaultRowHeight="16" x14ac:dyDescent="0.2"/>
  <cols>
    <col min="1" max="1" width="16.5" customWidth="1"/>
    <col min="2" max="2" width="14" bestFit="1" customWidth="1"/>
    <col min="3" max="3" width="12.5" bestFit="1" customWidth="1"/>
    <col min="5" max="5" width="12.1640625" bestFit="1" customWidth="1"/>
  </cols>
  <sheetData>
    <row r="3" spans="1:2" x14ac:dyDescent="0.2">
      <c r="A3" t="s">
        <v>0</v>
      </c>
    </row>
    <row r="4" spans="1:2" x14ac:dyDescent="0.2">
      <c r="A4" t="s">
        <v>1</v>
      </c>
      <c r="B4" s="1">
        <v>95</v>
      </c>
    </row>
    <row r="5" spans="1:2" x14ac:dyDescent="0.2">
      <c r="A5" t="s">
        <v>2</v>
      </c>
      <c r="B5" s="1">
        <v>200</v>
      </c>
    </row>
    <row r="6" spans="1:2" x14ac:dyDescent="0.2">
      <c r="A6" t="s">
        <v>5</v>
      </c>
      <c r="B6" s="1">
        <v>0</v>
      </c>
    </row>
    <row r="7" spans="1:2" x14ac:dyDescent="0.2">
      <c r="A7" t="s">
        <v>3</v>
      </c>
      <c r="B7" s="2">
        <f>(B5-B4)</f>
        <v>105</v>
      </c>
    </row>
    <row r="8" spans="1:2" x14ac:dyDescent="0.2">
      <c r="A8" t="s">
        <v>4</v>
      </c>
      <c r="B8" s="5">
        <f>(B7/B4)</f>
        <v>1.1052631578947369</v>
      </c>
    </row>
    <row r="11" spans="1:2" x14ac:dyDescent="0.2">
      <c r="A11" t="s">
        <v>6</v>
      </c>
    </row>
    <row r="13" spans="1:2" x14ac:dyDescent="0.2">
      <c r="A13" t="s">
        <v>1</v>
      </c>
      <c r="B13" s="1">
        <v>95</v>
      </c>
    </row>
    <row r="14" spans="1:2" x14ac:dyDescent="0.2">
      <c r="A14" t="s">
        <v>2</v>
      </c>
      <c r="B14" s="1">
        <v>200</v>
      </c>
    </row>
    <row r="15" spans="1:2" x14ac:dyDescent="0.2">
      <c r="A15" t="s">
        <v>5</v>
      </c>
      <c r="B15" s="1">
        <v>10</v>
      </c>
    </row>
    <row r="16" spans="1:2" x14ac:dyDescent="0.2">
      <c r="A16" t="s">
        <v>3</v>
      </c>
      <c r="B16" s="2">
        <f>(B14-B13) +B15</f>
        <v>115</v>
      </c>
    </row>
    <row r="17" spans="1:4" x14ac:dyDescent="0.2">
      <c r="A17" t="s">
        <v>4</v>
      </c>
      <c r="B17" s="5">
        <f>(B16/B13)</f>
        <v>1.2105263157894737</v>
      </c>
    </row>
    <row r="19" spans="1:4" x14ac:dyDescent="0.2">
      <c r="A19" t="s">
        <v>7</v>
      </c>
      <c r="B19" s="6">
        <f>B17-B8</f>
        <v>0.10526315789473673</v>
      </c>
    </row>
    <row r="22" spans="1:4" x14ac:dyDescent="0.2">
      <c r="A22" t="s">
        <v>8</v>
      </c>
    </row>
    <row r="23" spans="1:4" x14ac:dyDescent="0.2">
      <c r="B23" t="s">
        <v>12</v>
      </c>
    </row>
    <row r="24" spans="1:4" x14ac:dyDescent="0.2">
      <c r="A24" t="s">
        <v>9</v>
      </c>
    </row>
    <row r="25" spans="1:4" x14ac:dyDescent="0.2">
      <c r="A25" t="s">
        <v>11</v>
      </c>
      <c r="B25" s="3">
        <v>0.5</v>
      </c>
    </row>
    <row r="26" spans="1:4" x14ac:dyDescent="0.2">
      <c r="A26" t="s">
        <v>10</v>
      </c>
      <c r="B26" s="3">
        <v>-0.5</v>
      </c>
    </row>
    <row r="28" spans="1:4" x14ac:dyDescent="0.2">
      <c r="A28" t="s">
        <v>13</v>
      </c>
      <c r="B28" s="7">
        <f>AVERAGE(B25:B26)</f>
        <v>0</v>
      </c>
    </row>
    <row r="29" spans="1:4" x14ac:dyDescent="0.2">
      <c r="A29" t="s">
        <v>14</v>
      </c>
      <c r="B29" s="4">
        <f>((1+B25)*(1+B26))^(1/COUNT(B25:B26))-1</f>
        <v>-0.1339745962155614</v>
      </c>
      <c r="D29">
        <f>1.5*0.5-1</f>
        <v>-0.25</v>
      </c>
    </row>
    <row r="33" spans="1:3" x14ac:dyDescent="0.2">
      <c r="A33" t="s">
        <v>17</v>
      </c>
    </row>
    <row r="34" spans="1:3" x14ac:dyDescent="0.2">
      <c r="A34" t="s">
        <v>15</v>
      </c>
      <c r="B34" t="s">
        <v>12</v>
      </c>
      <c r="C34" t="s">
        <v>16</v>
      </c>
    </row>
    <row r="35" spans="1:3" x14ac:dyDescent="0.2">
      <c r="A35">
        <v>2003</v>
      </c>
      <c r="B35" s="4">
        <v>0.28699999999999998</v>
      </c>
      <c r="C35" s="8">
        <f>1+B35</f>
        <v>1.2869999999999999</v>
      </c>
    </row>
    <row r="36" spans="1:3" x14ac:dyDescent="0.2">
      <c r="A36">
        <v>2004</v>
      </c>
      <c r="B36" s="4">
        <v>0.109</v>
      </c>
      <c r="C36" s="8">
        <f t="shared" ref="C36:C50" si="0">1+B36</f>
        <v>1.109</v>
      </c>
    </row>
    <row r="37" spans="1:3" x14ac:dyDescent="0.2">
      <c r="A37">
        <v>2005</v>
      </c>
      <c r="B37" s="4">
        <v>4.9000000000000002E-2</v>
      </c>
      <c r="C37" s="8">
        <f t="shared" si="0"/>
        <v>1.0489999999999999</v>
      </c>
    </row>
    <row r="38" spans="1:3" x14ac:dyDescent="0.2">
      <c r="A38">
        <v>2006</v>
      </c>
      <c r="B38" s="4">
        <v>0.158</v>
      </c>
      <c r="C38" s="8">
        <f t="shared" si="0"/>
        <v>1.1579999999999999</v>
      </c>
    </row>
    <row r="39" spans="1:3" x14ac:dyDescent="0.2">
      <c r="A39">
        <v>2007</v>
      </c>
      <c r="B39" s="4">
        <v>5.5E-2</v>
      </c>
      <c r="C39" s="8">
        <f t="shared" si="0"/>
        <v>1.0549999999999999</v>
      </c>
    </row>
    <row r="40" spans="1:3" x14ac:dyDescent="0.2">
      <c r="A40">
        <v>2008</v>
      </c>
      <c r="B40" s="4">
        <v>-0.37</v>
      </c>
      <c r="C40" s="8">
        <f t="shared" si="0"/>
        <v>0.63</v>
      </c>
    </row>
    <row r="41" spans="1:3" x14ac:dyDescent="0.2">
      <c r="A41">
        <v>2009</v>
      </c>
      <c r="B41" s="4">
        <v>-9.1999999999999998E-2</v>
      </c>
      <c r="C41" s="8">
        <f t="shared" si="0"/>
        <v>0.90800000000000003</v>
      </c>
    </row>
    <row r="42" spans="1:3" x14ac:dyDescent="0.2">
      <c r="A42">
        <v>2010</v>
      </c>
      <c r="B42" s="4">
        <v>0.151</v>
      </c>
      <c r="C42" s="8">
        <f t="shared" si="0"/>
        <v>1.151</v>
      </c>
    </row>
    <row r="43" spans="1:3" x14ac:dyDescent="0.2">
      <c r="A43">
        <v>2011</v>
      </c>
      <c r="B43" s="4">
        <v>2.1000000000000001E-2</v>
      </c>
      <c r="C43" s="8">
        <f t="shared" si="0"/>
        <v>1.0209999999999999</v>
      </c>
    </row>
    <row r="44" spans="1:3" x14ac:dyDescent="0.2">
      <c r="A44">
        <v>2012</v>
      </c>
      <c r="B44" s="4">
        <v>0.158</v>
      </c>
      <c r="C44" s="8">
        <f t="shared" si="0"/>
        <v>1.1579999999999999</v>
      </c>
    </row>
    <row r="45" spans="1:3" x14ac:dyDescent="0.2">
      <c r="A45">
        <v>2013</v>
      </c>
      <c r="B45" s="4">
        <v>0.32400000000000001</v>
      </c>
      <c r="C45" s="8">
        <f t="shared" si="0"/>
        <v>1.3240000000000001</v>
      </c>
    </row>
    <row r="46" spans="1:3" x14ac:dyDescent="0.2">
      <c r="A46">
        <v>2014</v>
      </c>
      <c r="B46" s="4">
        <v>0.13700000000000001</v>
      </c>
      <c r="C46" s="8">
        <f t="shared" si="0"/>
        <v>1.137</v>
      </c>
    </row>
    <row r="47" spans="1:3" x14ac:dyDescent="0.2">
      <c r="A47">
        <v>2015</v>
      </c>
      <c r="B47" s="4">
        <v>1.4E-2</v>
      </c>
      <c r="C47" s="8">
        <f t="shared" si="0"/>
        <v>1.014</v>
      </c>
    </row>
    <row r="48" spans="1:3" x14ac:dyDescent="0.2">
      <c r="A48">
        <v>2016</v>
      </c>
      <c r="B48" s="4">
        <v>-0.221</v>
      </c>
      <c r="C48" s="8">
        <f t="shared" si="0"/>
        <v>0.77900000000000003</v>
      </c>
    </row>
    <row r="49" spans="1:3" x14ac:dyDescent="0.2">
      <c r="A49">
        <v>2017</v>
      </c>
      <c r="B49" s="4">
        <v>-0.11899999999999999</v>
      </c>
      <c r="C49" s="8">
        <f t="shared" si="0"/>
        <v>0.88100000000000001</v>
      </c>
    </row>
    <row r="50" spans="1:3" x14ac:dyDescent="0.2">
      <c r="A50">
        <v>2018</v>
      </c>
      <c r="B50" s="4">
        <v>0.26500000000000001</v>
      </c>
      <c r="C50" s="8">
        <f t="shared" si="0"/>
        <v>1.2650000000000001</v>
      </c>
    </row>
    <row r="52" spans="1:3" x14ac:dyDescent="0.2">
      <c r="A52" t="s">
        <v>18</v>
      </c>
      <c r="B52" s="8">
        <f>AVERAGE(B35:B50)</f>
        <v>5.787500000000001E-2</v>
      </c>
    </row>
    <row r="53" spans="1:3" x14ac:dyDescent="0.2">
      <c r="A53" t="s">
        <v>19</v>
      </c>
      <c r="B53" s="3">
        <f>PRODUCT(C35:C50)^(1/COUNT(C35:C50)) -1</f>
        <v>4.048496126927037E-2</v>
      </c>
    </row>
    <row r="55" spans="1:3" x14ac:dyDescent="0.2">
      <c r="A55" t="s">
        <v>20</v>
      </c>
      <c r="B55">
        <v>3000000</v>
      </c>
    </row>
    <row r="56" spans="1:3" x14ac:dyDescent="0.2">
      <c r="A56" t="s">
        <v>21</v>
      </c>
      <c r="B56">
        <v>30</v>
      </c>
    </row>
    <row r="58" spans="1:3" x14ac:dyDescent="0.2">
      <c r="A58" s="9" t="s">
        <v>22</v>
      </c>
      <c r="B58" s="10">
        <f>(B55*B52/((1+B52)^B56-1))</f>
        <v>39389.286640230239</v>
      </c>
      <c r="C58" s="11" t="s">
        <v>23</v>
      </c>
    </row>
    <row r="59" spans="1:3" x14ac:dyDescent="0.2">
      <c r="A59" s="9" t="s">
        <v>24</v>
      </c>
      <c r="B59" s="10">
        <f>(B55*B53/((1+B52)^B56-1))</f>
        <v>27553.757996611836</v>
      </c>
    </row>
    <row r="61" spans="1:3" x14ac:dyDescent="0.2">
      <c r="A61" s="12"/>
      <c r="B61" s="13"/>
      <c r="C61" s="13"/>
    </row>
    <row r="62" spans="1:3" x14ac:dyDescent="0.2">
      <c r="A62" s="13"/>
      <c r="B62" s="14"/>
      <c r="C62" s="13"/>
    </row>
    <row r="64" spans="1:3" x14ac:dyDescent="0.2">
      <c r="A64" s="15" t="s">
        <v>17</v>
      </c>
    </row>
    <row r="65" spans="1:5" x14ac:dyDescent="0.2">
      <c r="A65" t="s">
        <v>25</v>
      </c>
      <c r="B65" t="s">
        <v>26</v>
      </c>
      <c r="C65" t="s">
        <v>27</v>
      </c>
      <c r="E65" s="11" t="s">
        <v>28</v>
      </c>
    </row>
    <row r="66" spans="1:5" x14ac:dyDescent="0.2">
      <c r="A66" s="7">
        <v>0.25</v>
      </c>
      <c r="B66">
        <f>(140+0-100)/100</f>
        <v>0.4</v>
      </c>
      <c r="C66" s="11">
        <f>(B66-B70)^2</f>
        <v>8.9999999999999955E-2</v>
      </c>
      <c r="E66">
        <f>(B66-B70)^2*(A66)</f>
        <v>2.2499999999999989E-2</v>
      </c>
    </row>
    <row r="67" spans="1:5" x14ac:dyDescent="0.2">
      <c r="A67" s="7">
        <v>0.5</v>
      </c>
      <c r="B67">
        <f>110/100-1</f>
        <v>0.10000000000000009</v>
      </c>
      <c r="C67" s="11">
        <f>(B67-B70)^2</f>
        <v>7.7037197775489434E-34</v>
      </c>
      <c r="E67">
        <f>((B67-B70)^2)*A67</f>
        <v>3.8518598887744717E-34</v>
      </c>
    </row>
    <row r="68" spans="1:5" x14ac:dyDescent="0.2">
      <c r="A68" s="7">
        <v>0.25</v>
      </c>
      <c r="B68">
        <f>80/100-1</f>
        <v>-0.19999999999999996</v>
      </c>
      <c r="C68" s="11">
        <f>(B68-B70)^2</f>
        <v>9.0000000000000024E-2</v>
      </c>
      <c r="E68">
        <f>((B68-B70)^2)*A68</f>
        <v>2.2500000000000006E-2</v>
      </c>
    </row>
    <row r="69" spans="1:5" x14ac:dyDescent="0.2">
      <c r="D69" s="16" t="s">
        <v>29</v>
      </c>
      <c r="E69">
        <f>SUM(E66:E68)</f>
        <v>4.4999999999999998E-2</v>
      </c>
    </row>
    <row r="70" spans="1:5" x14ac:dyDescent="0.2">
      <c r="A70" s="9" t="s">
        <v>30</v>
      </c>
      <c r="B70" s="9">
        <f>SUMPRODUCT(A66:A68,B66:B68)</f>
        <v>0.10000000000000006</v>
      </c>
    </row>
    <row r="71" spans="1:5" x14ac:dyDescent="0.2">
      <c r="A71" s="9" t="s">
        <v>31</v>
      </c>
      <c r="B71" s="9">
        <f>SUMPRODUCT(A66:A68,C66:C68)</f>
        <v>4.4999999999999998E-2</v>
      </c>
    </row>
    <row r="72" spans="1:5" x14ac:dyDescent="0.2">
      <c r="A72" t="s">
        <v>32</v>
      </c>
      <c r="B72">
        <f>SQRT(B71)</f>
        <v>0.21213203435596426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2022-09-12T03:13:31Z</dcterms:created>
  <dcterms:modified xsi:type="dcterms:W3CDTF">2022-09-12T05:44:01Z</dcterms:modified>
</cp:coreProperties>
</file>