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wu0-my.sharepoint.com/personal/g24977075_gwu_edu/Documents/Praxis/Final Defense/Data/"/>
    </mc:Choice>
  </mc:AlternateContent>
  <xr:revisionPtr revIDLastSave="2" documentId="8_{2A8671BB-D58D-4329-8353-C049F5924779}" xr6:coauthVersionLast="47" xr6:coauthVersionMax="47" xr10:uidLastSave="{874A1C79-E1DC-4A6C-B980-56C4063E93D7}"/>
  <bookViews>
    <workbookView xWindow="-93" yWindow="-93" windowWidth="25786" windowHeight="13866" tabRatio="676" xr2:uid="{37689679-2077-4E56-B3E9-69930E724D89}"/>
  </bookViews>
  <sheets>
    <sheet name="TTM Analysis" sheetId="1" r:id="rId1"/>
    <sheet name="TTM Output" sheetId="14" r:id="rId2"/>
    <sheet name="Answer Report 1" sheetId="10" r:id="rId3"/>
    <sheet name="Population Report 1" sheetId="11" r:id="rId4"/>
  </sheets>
  <externalReferences>
    <externalReference r:id="rId5"/>
  </externalReferences>
  <definedNames>
    <definedName name="alpha" localSheetId="0">'TTM Analysis'!$D$20</definedName>
    <definedName name="alpha" localSheetId="1">'TTM Output'!#REF!</definedName>
    <definedName name="alpha">'[1]Solver Sheet'!$D$17</definedName>
    <definedName name="ATB1W">#REF!</definedName>
    <definedName name="ATB2W">#REF!</definedName>
    <definedName name="ATB3W">#REF!</definedName>
    <definedName name="ATB4W">#REF!</definedName>
    <definedName name="FWL">#REF!</definedName>
    <definedName name="FWM">#REF!</definedName>
    <definedName name="FWU">#REF!</definedName>
    <definedName name="INP1INP2">#REF!</definedName>
    <definedName name="INP1INP3">#REF!</definedName>
    <definedName name="INP1INP4">#REF!</definedName>
    <definedName name="INP1INP5">#REF!</definedName>
    <definedName name="INP2INP4">#REF!</definedName>
    <definedName name="INP2INP5">#REF!</definedName>
    <definedName name="INP3INP2">#REF!</definedName>
    <definedName name="INP3INP4">#REF!</definedName>
    <definedName name="INP3INP5">#REF!</definedName>
    <definedName name="INP4INP5">#REF!</definedName>
    <definedName name="lambda" localSheetId="0">'TTM Analysis'!$D$19</definedName>
    <definedName name="lambda" localSheetId="1">'TTM Output'!#REF!</definedName>
    <definedName name="lambda">'[1]Solver Sheet'!$D$16</definedName>
    <definedName name="m" localSheetId="0">'TTM Analysis'!$D$22</definedName>
    <definedName name="m" localSheetId="1">'TTM Output'!#REF!</definedName>
    <definedName name="m">'[1]Solver Sheet'!$D$19</definedName>
    <definedName name="mmax" localSheetId="0">'TTM Analysis'!$E$11</definedName>
    <definedName name="mmax" localSheetId="1">'TTM Output'!#REF!</definedName>
    <definedName name="mmax">'[1]Solver Sheet'!$E$8</definedName>
    <definedName name="mmin" localSheetId="0">'TTM Analysis'!$C$11</definedName>
    <definedName name="mmin" localSheetId="1">'TTM Output'!#REF!</definedName>
    <definedName name="mmin">'[1]Solver Sheet'!$C$8</definedName>
    <definedName name="mu" localSheetId="0">'TTM Analysis'!$D$21</definedName>
    <definedName name="mu" localSheetId="1">'TTM Output'!#REF!</definedName>
    <definedName name="mu">'[1]Solver Sheet'!$D$18</definedName>
    <definedName name="NORMWEIGHT">#REF!</definedName>
    <definedName name="ObjFun" localSheetId="0">'TTM Analysis'!$D$33</definedName>
    <definedName name="ObjFun" localSheetId="1">'TTM Output'!#REF!</definedName>
    <definedName name="Qc" localSheetId="0">'TTM Analysis'!$D$18</definedName>
    <definedName name="Qc" localSheetId="1">'TTM Output'!#REF!</definedName>
    <definedName name="Qc">'[1]Solver Sheet'!$D$15</definedName>
    <definedName name="solver_adj" localSheetId="0" hidden="1">'TTM Analysis'!$D$22:$D$24,'TTM Analysis'!$E$27</definedName>
    <definedName name="solver_adj" localSheetId="1" hidden="1">'TTM Output'!#REF!,'TTM Output'!#REF!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'TTM Analysis'!$C$13</definedName>
    <definedName name="solver_lhs1" localSheetId="1" hidden="1">'TTM Output'!#REF!</definedName>
    <definedName name="solver_lhs2" localSheetId="0" hidden="1">'TTM Analysis'!$D$23</definedName>
    <definedName name="solver_lhs2" localSheetId="1" hidden="1">'TTM Output'!#REF!</definedName>
    <definedName name="solver_lhs3" localSheetId="0" hidden="1">'TTM Analysis'!$D$23</definedName>
    <definedName name="solver_lhs3" localSheetId="1" hidden="1">'TTM Output'!#REF!</definedName>
    <definedName name="solver_lhs4" localSheetId="0" hidden="1">'TTM Analysis'!$E$24</definedName>
    <definedName name="solver_lhs4" localSheetId="1" hidden="1">'TTM Output'!#REF!</definedName>
    <definedName name="solver_lhs5" localSheetId="0" hidden="1">'TTM Analysis'!$E$24</definedName>
    <definedName name="solver_lhs5" localSheetId="1" hidden="1">'TTM Output'!#REF!</definedName>
    <definedName name="solver_lhs6" localSheetId="0" hidden="1">'TTM Analysis'!$E$27</definedName>
    <definedName name="solver_lhs6" localSheetId="1" hidden="1">'TTM Output'!#REF!</definedName>
    <definedName name="solver_lhs7" localSheetId="0" hidden="1">'TTM Analysis'!$D$22</definedName>
    <definedName name="solver_lhs7" localSheetId="1" hidden="1">'TTM Output'!#REF!</definedName>
    <definedName name="solver_lhs8" localSheetId="0" hidden="1">'TTM Analysis'!$D$22</definedName>
    <definedName name="solver_lhs8" localSheetId="1" hidden="1">'TTM Output'!#REF!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8</definedName>
    <definedName name="solver_num" localSheetId="1" hidden="1">8</definedName>
    <definedName name="solver_nwt" localSheetId="0" hidden="1">1</definedName>
    <definedName name="solver_nwt" localSheetId="1" hidden="1">1</definedName>
    <definedName name="solver_opt" localSheetId="0" hidden="1">'TTM Analysis'!$D$33</definedName>
    <definedName name="solver_opt" localSheetId="1" hidden="1">'TTM Output'!#REF!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3</definedName>
    <definedName name="solver_rel6" localSheetId="0" hidden="1">2</definedName>
    <definedName name="solver_rel6" localSheetId="1" hidden="1">2</definedName>
    <definedName name="solver_rel7" localSheetId="0" hidden="1">1</definedName>
    <definedName name="solver_rel7" localSheetId="1" hidden="1">1</definedName>
    <definedName name="solver_rel8" localSheetId="0" hidden="1">3</definedName>
    <definedName name="solver_rel8" localSheetId="1" hidden="1">3</definedName>
    <definedName name="solver_rhs1" localSheetId="0" hidden="1">'TTM Analysis'!$E$13</definedName>
    <definedName name="solver_rhs1" localSheetId="1" hidden="1">'TTM Output'!#REF!</definedName>
    <definedName name="solver_rhs2" localSheetId="0" hidden="1">'TTM Analysis'!$E$10</definedName>
    <definedName name="solver_rhs2" localSheetId="1" hidden="1">'TTM Output'!#REF!</definedName>
    <definedName name="solver_rhs3" localSheetId="0" hidden="1">'TTM Analysis'!$C$10</definedName>
    <definedName name="solver_rhs3" localSheetId="1" hidden="1">'TTM Output'!#REF!</definedName>
    <definedName name="solver_rhs4" localSheetId="0" hidden="1">'TTM Analysis'!$E$9</definedName>
    <definedName name="solver_rhs4" localSheetId="1" hidden="1">'TTM Output'!#REF!</definedName>
    <definedName name="solver_rhs5" localSheetId="0" hidden="1">'TTM Analysis'!$C$9</definedName>
    <definedName name="solver_rhs5" localSheetId="1" hidden="1">'TTM Output'!#REF!</definedName>
    <definedName name="solver_rhs6" localSheetId="0" hidden="1">1</definedName>
    <definedName name="solver_rhs6" localSheetId="1" hidden="1">1</definedName>
    <definedName name="solver_rhs7" localSheetId="0" hidden="1">'TTM Analysis'!$E$11</definedName>
    <definedName name="solver_rhs7" localSheetId="1" hidden="1">'TTM Output'!#REF!</definedName>
    <definedName name="solver_rhs8" localSheetId="0" hidden="1">'TTM Analysis'!$C$11</definedName>
    <definedName name="solver_rhs8" localSheetId="1" hidden="1">'TTM Output'!#REF!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Td" localSheetId="0">'TTM Analysis'!$D$23</definedName>
    <definedName name="Td" localSheetId="1">'TTM Output'!#REF!</definedName>
    <definedName name="Td">'[1]Solver Sheet'!$D$20</definedName>
    <definedName name="Tdmax" localSheetId="0">'TTM Analysis'!$E$10</definedName>
    <definedName name="Tdmax" localSheetId="1">'TTM Output'!#REF!</definedName>
    <definedName name="Tdmax">'[1]Solver Sheet'!$E$7</definedName>
    <definedName name="Tdmin" localSheetId="0">'TTM Analysis'!$C$10</definedName>
    <definedName name="Tdmin" localSheetId="1">'TTM Output'!#REF!</definedName>
    <definedName name="Tdmin">'[1]Solver Sheet'!$C$7</definedName>
    <definedName name="Ti" localSheetId="0">'TTM Analysis'!$E$25</definedName>
    <definedName name="Ti" localSheetId="1">'TTM Output'!#REF!</definedName>
    <definedName name="Ti">'[1]Solver Sheet'!$E$22</definedName>
    <definedName name="Tm" localSheetId="0">'TTM Analysis'!$E$26</definedName>
    <definedName name="Tm" localSheetId="1">'TTM Output'!#REF!</definedName>
    <definedName name="Tm">'[1]Solver Sheet'!$E$23</definedName>
    <definedName name="Ts" localSheetId="0">'TTM Analysis'!$E$24</definedName>
    <definedName name="Ts" localSheetId="1">'TTM Output'!#REF!</definedName>
    <definedName name="Ts">'[1]Solver Sheet'!$E$21</definedName>
    <definedName name="Tsmax" localSheetId="0">'TTM Analysis'!$E$9</definedName>
    <definedName name="Tsmax" localSheetId="1">'TTM Output'!#REF!</definedName>
    <definedName name="Tsmax">'[1]Solver Sheet'!$E$6</definedName>
    <definedName name="Tsmin" localSheetId="0">'TTM Analysis'!$C$9</definedName>
    <definedName name="Tsmin" localSheetId="1">'TTM Output'!#REF!</definedName>
    <definedName name="Tsmin">'[1]Solver Sheet'!$C$6</definedName>
    <definedName name="Tt" localSheetId="0">'TTM Analysis'!$E$27</definedName>
    <definedName name="Tt" localSheetId="1">'TTM Output'!#REF!</definedName>
    <definedName name="Tt">'[1]Solver Sheet'!$E$24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4" l="1"/>
  <c r="E68" i="14"/>
  <c r="E65" i="14"/>
  <c r="E35" i="14"/>
  <c r="E83" i="14" s="1"/>
  <c r="E34" i="14"/>
  <c r="E82" i="14" s="1"/>
  <c r="E33" i="14"/>
  <c r="E81" i="14" s="1"/>
  <c r="E32" i="14"/>
  <c r="E80" i="14" s="1"/>
  <c r="E31" i="14"/>
  <c r="E79" i="14" s="1"/>
  <c r="E30" i="14"/>
  <c r="E78" i="14" s="1"/>
  <c r="E29" i="14"/>
  <c r="E77" i="14" s="1"/>
  <c r="E28" i="14"/>
  <c r="E76" i="14" s="1"/>
  <c r="E27" i="14"/>
  <c r="E75" i="14" s="1"/>
  <c r="E26" i="14"/>
  <c r="E25" i="14"/>
  <c r="E73" i="14" s="1"/>
  <c r="E24" i="14"/>
  <c r="E72" i="14" s="1"/>
  <c r="E23" i="14"/>
  <c r="E71" i="14" s="1"/>
  <c r="E22" i="14"/>
  <c r="E70" i="14" s="1"/>
  <c r="E21" i="14"/>
  <c r="E69" i="14" s="1"/>
  <c r="E20" i="14"/>
  <c r="E19" i="14"/>
  <c r="E67" i="14" s="1"/>
  <c r="E18" i="14"/>
  <c r="E66" i="14" s="1"/>
  <c r="E17" i="14"/>
  <c r="E16" i="14"/>
  <c r="E64" i="14" s="1"/>
  <c r="E15" i="14"/>
  <c r="E63" i="14" s="1"/>
  <c r="E14" i="14"/>
  <c r="E62" i="14" s="1"/>
  <c r="E13" i="14"/>
  <c r="E61" i="14" s="1"/>
  <c r="E12" i="14"/>
  <c r="E60" i="14" s="1"/>
  <c r="E11" i="14"/>
  <c r="E10" i="14"/>
  <c r="E42" i="14" s="1"/>
  <c r="E9" i="14"/>
  <c r="E25" i="1"/>
  <c r="E24" i="1"/>
  <c r="F21" i="1"/>
  <c r="F20" i="1"/>
  <c r="F19" i="1"/>
  <c r="E39" i="14" l="1"/>
  <c r="E57" i="14"/>
  <c r="E38" i="14"/>
  <c r="E58" i="14"/>
  <c r="E59" i="14"/>
  <c r="E26" i="1"/>
  <c r="C13" i="1" s="1"/>
  <c r="D31" i="1"/>
  <c r="D30" i="1"/>
  <c r="D29" i="1"/>
  <c r="E40" i="14" l="1"/>
  <c r="D33" i="1"/>
</calcChain>
</file>

<file path=xl/sharedStrings.xml><?xml version="1.0" encoding="utf-8"?>
<sst xmlns="http://schemas.openxmlformats.org/spreadsheetml/2006/main" count="1213" uniqueCount="179">
  <si>
    <t>Solver Cells</t>
  </si>
  <si>
    <t>m</t>
  </si>
  <si>
    <t>lambda</t>
  </si>
  <si>
    <t>mu</t>
  </si>
  <si>
    <t>alpha</t>
  </si>
  <si>
    <t>Complexity</t>
  </si>
  <si>
    <t>Newness</t>
  </si>
  <si>
    <t>Supplier Involvement</t>
  </si>
  <si>
    <t>Low</t>
  </si>
  <si>
    <t>Constraints</t>
  </si>
  <si>
    <t>Medium</t>
  </si>
  <si>
    <t>System Design</t>
  </si>
  <si>
    <t>High</t>
  </si>
  <si>
    <t>Detail Design</t>
  </si>
  <si>
    <t>Optimal Modularity</t>
  </si>
  <si>
    <t>Time Constraint</t>
  </si>
  <si>
    <t>=</t>
  </si>
  <si>
    <t>SCENARIO RESULTS</t>
  </si>
  <si>
    <t>Definition</t>
  </si>
  <si>
    <t>Designation</t>
  </si>
  <si>
    <t>Step 1</t>
  </si>
  <si>
    <t>Step 2</t>
  </si>
  <si>
    <t>Competitor</t>
  </si>
  <si>
    <t>Qc</t>
  </si>
  <si>
    <t>Optimal modularity</t>
  </si>
  <si>
    <t>Optimal design</t>
  </si>
  <si>
    <t>Td</t>
  </si>
  <si>
    <t>Optimal system design</t>
  </si>
  <si>
    <t>Ts</t>
  </si>
  <si>
    <t>Integration time</t>
  </si>
  <si>
    <t>Ti</t>
  </si>
  <si>
    <t>Marketing window</t>
  </si>
  <si>
    <t>Tm</t>
  </si>
  <si>
    <t>Total Time</t>
  </si>
  <si>
    <t>Tt</t>
  </si>
  <si>
    <t>&lt;-- Normalized to 1</t>
  </si>
  <si>
    <t>R1</t>
  </si>
  <si>
    <t>R2</t>
  </si>
  <si>
    <t>R3</t>
  </si>
  <si>
    <t>Objective Function - Maximize Revenue</t>
  </si>
  <si>
    <t>α</t>
  </si>
  <si>
    <t>µ</t>
  </si>
  <si>
    <t>λ</t>
  </si>
  <si>
    <t>Value</t>
  </si>
  <si>
    <t>Low Lambda - Low Alpha - Low Mu</t>
  </si>
  <si>
    <t>Mid Lambda - Low Alpha - Low Mu</t>
  </si>
  <si>
    <t>High Lambda - Low Alpha - Low Mu</t>
  </si>
  <si>
    <t>Low Lambda - Mid Alpha - Low Mu</t>
  </si>
  <si>
    <t>Low Lambda - High Alpha - Low Mu</t>
  </si>
  <si>
    <t>Low Lambda - Low Alpha - Mid Mu</t>
  </si>
  <si>
    <t>Low Lambda - Low Alpha - High Mu</t>
  </si>
  <si>
    <t>High Lambda - High Alpha - High Mu</t>
  </si>
  <si>
    <t>Mid Lambda - Mid Alpha - Mid Mu</t>
  </si>
  <si>
    <t>LLL</t>
  </si>
  <si>
    <t>MLL</t>
  </si>
  <si>
    <t>HLL</t>
  </si>
  <si>
    <t>LML</t>
  </si>
  <si>
    <t>LHL</t>
  </si>
  <si>
    <t>LLM</t>
  </si>
  <si>
    <t>LLH</t>
  </si>
  <si>
    <t>HHH</t>
  </si>
  <si>
    <t>MMM</t>
  </si>
  <si>
    <t>MAX</t>
  </si>
  <si>
    <t>MIN</t>
  </si>
  <si>
    <t>LMH</t>
  </si>
  <si>
    <t>LMM</t>
  </si>
  <si>
    <t>HMM</t>
  </si>
  <si>
    <t>LHH</t>
  </si>
  <si>
    <t>MHH</t>
  </si>
  <si>
    <t>MLM</t>
  </si>
  <si>
    <t>MLH</t>
  </si>
  <si>
    <t>MML</t>
  </si>
  <si>
    <t>HML</t>
  </si>
  <si>
    <t>HHL</t>
  </si>
  <si>
    <t>LHM</t>
  </si>
  <si>
    <t>MMH</t>
  </si>
  <si>
    <t>HLM</t>
  </si>
  <si>
    <t>HLH</t>
  </si>
  <si>
    <t>HMH</t>
  </si>
  <si>
    <t>HHM</t>
  </si>
  <si>
    <t>Low Lambda - Mid Alpha - Mid Mu</t>
  </si>
  <si>
    <t>Low Lambda - Mid Alpha - High Mu</t>
  </si>
  <si>
    <t>Low Lambda - High Alpha - Mid Mu</t>
  </si>
  <si>
    <t>Low Lambda - High Alpha - High Mu</t>
  </si>
  <si>
    <t>Mid Lambda - Low Alpha - Mid Mu</t>
  </si>
  <si>
    <t>Mid Lambda - Low Alpha - High Mu</t>
  </si>
  <si>
    <t>Mid Lambda - Mid Alpha - Low Mu</t>
  </si>
  <si>
    <t>Mid Lambda - Mid Alpha - High Mu</t>
  </si>
  <si>
    <t>Mid Lambda - High Alpha - Low Mu</t>
  </si>
  <si>
    <t>Mid Lambda - High Alpha - Mid Mu</t>
  </si>
  <si>
    <t>Mid Lambda - High Alpha - High Mu</t>
  </si>
  <si>
    <t>High Lambda - Low Alpha - Mid Mu</t>
  </si>
  <si>
    <t>High Lambda - Low Alpha - High Mu</t>
  </si>
  <si>
    <t>High Lambda - Mid Alpha - Low Mu</t>
  </si>
  <si>
    <t>High Lambda - Mid Alpha - Mid Mu</t>
  </si>
  <si>
    <t>High Lambda - Mid Alpha - High Mu</t>
  </si>
  <si>
    <t>High Lambda - High Alpha - Low Mu</t>
  </si>
  <si>
    <t>High Lambda - High Alpha - Mid Mu</t>
  </si>
  <si>
    <t>MHL</t>
  </si>
  <si>
    <t>MHM</t>
  </si>
  <si>
    <t>low</t>
  </si>
  <si>
    <t>high</t>
  </si>
  <si>
    <t>Lambda</t>
  </si>
  <si>
    <t>Alpha</t>
  </si>
  <si>
    <t>Mu</t>
  </si>
  <si>
    <t>middle</t>
  </si>
  <si>
    <t>DELTA</t>
  </si>
  <si>
    <t>Tm Summary</t>
  </si>
  <si>
    <t>MEDIAN</t>
  </si>
  <si>
    <t>Maximize Revenue</t>
  </si>
  <si>
    <t>Objective Function</t>
  </si>
  <si>
    <t xml:space="preserve">Optimization </t>
  </si>
  <si>
    <t>Input Cells</t>
  </si>
  <si>
    <r>
      <t>&lt;= T</t>
    </r>
    <r>
      <rPr>
        <vertAlign val="subscript"/>
        <sz val="11"/>
        <color theme="1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&lt;=</t>
    </r>
  </si>
  <si>
    <r>
      <t>&lt;= T</t>
    </r>
    <r>
      <rPr>
        <vertAlign val="subscript"/>
        <sz val="11"/>
        <color theme="1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&lt;=</t>
    </r>
  </si>
  <si>
    <t xml:space="preserve">Calculated Values </t>
  </si>
  <si>
    <t>Equation 5</t>
  </si>
  <si>
    <t>Equation 6</t>
  </si>
  <si>
    <t>Equation 1</t>
  </si>
  <si>
    <r>
      <t>T</t>
    </r>
    <r>
      <rPr>
        <vertAlign val="subscript"/>
        <sz val="11"/>
        <color theme="1"/>
        <rFont val="Aptos Narrow"/>
        <family val="2"/>
        <scheme val="minor"/>
      </rPr>
      <t>M</t>
    </r>
    <r>
      <rPr>
        <sz val="11"/>
        <color theme="1"/>
        <rFont val="Aptos Narrow"/>
        <family val="2"/>
        <scheme val="minor"/>
      </rPr>
      <t xml:space="preserve"> 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</si>
  <si>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</si>
  <si>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 T</t>
    </r>
    <r>
      <rPr>
        <vertAlign val="subscript"/>
        <sz val="11"/>
        <color theme="1"/>
        <rFont val="Aptos Narrow"/>
        <family val="2"/>
        <scheme val="minor"/>
      </rPr>
      <t>S</t>
    </r>
  </si>
  <si>
    <r>
      <t xml:space="preserve"> T</t>
    </r>
    <r>
      <rPr>
        <vertAlign val="subscript"/>
        <sz val="11"/>
        <color theme="1"/>
        <rFont val="Aptos Narrow"/>
        <family val="2"/>
        <scheme val="minor"/>
      </rPr>
      <t>D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</si>
  <si>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</si>
  <si>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&lt;= </t>
    </r>
    <r>
      <rPr>
        <i/>
        <sz val="11"/>
        <color theme="1"/>
        <rFont val="Aptos Narrow"/>
        <family val="2"/>
        <scheme val="minor"/>
      </rPr>
      <t>m</t>
    </r>
    <r>
      <rPr>
        <sz val="11"/>
        <color theme="1"/>
        <rFont val="Aptos Narrow"/>
        <family val="2"/>
        <scheme val="minor"/>
      </rPr>
      <t xml:space="preserve"> &lt;=</t>
    </r>
  </si>
  <si>
    <t>Variable</t>
  </si>
  <si>
    <t>Microsoft Excel 16.0 Answer Report</t>
  </si>
  <si>
    <t>Worksheet: [TMM Analysis - Final.xlsx]TTM Analysis</t>
  </si>
  <si>
    <t>Report Created: 6/1/2025 8:50:34 PM</t>
  </si>
  <si>
    <t>Result: Solver cannot improve the current solution.  All Constraints are satisfied.</t>
  </si>
  <si>
    <t>Solver Engine</t>
  </si>
  <si>
    <t>Engine: Evolutionary</t>
  </si>
  <si>
    <t>Solution Time: 42.687 Seconds.</t>
  </si>
  <si>
    <t>Iterations: 0 Subproblems: 18401</t>
  </si>
  <si>
    <t>Solver Options</t>
  </si>
  <si>
    <t>Max Time Unlimited,  Iterations Unlimited, Precision 0.000001</t>
  </si>
  <si>
    <t xml:space="preserve"> Convergence 0.0001, Population Size 100, Random Seed 0, Mutation Rate 0.075, Time w/o Improve 30 sec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</si>
  <si>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</si>
  <si>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</si>
  <si>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</si>
  <si>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</si>
  <si>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</si>
  <si>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</si>
  <si>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</si>
  <si>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</si>
  <si>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</si>
  <si>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</si>
  <si>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</si>
  <si>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</si>
  <si>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$D$33</t>
  </si>
  <si>
    <t>ObjFun</t>
  </si>
  <si>
    <t>$D$22</t>
  </si>
  <si>
    <t>Contin</t>
  </si>
  <si>
    <t>$D$23</t>
  </si>
  <si>
    <t>$D$24</t>
  </si>
  <si>
    <t xml:space="preserve"> TS Step 1</t>
  </si>
  <si>
    <t>$E$27</t>
  </si>
  <si>
    <t>$C$13</t>
  </si>
  <si>
    <t xml:space="preserve">Time Constraint Calculated Values </t>
  </si>
  <si>
    <t>$C$13=$E$13</t>
  </si>
  <si>
    <t>Binding</t>
  </si>
  <si>
    <t>$E$24</t>
  </si>
  <si>
    <t>$E$24&lt;=$E$9</t>
  </si>
  <si>
    <t>Not Binding</t>
  </si>
  <si>
    <t>$E$24&gt;=$C$9</t>
  </si>
  <si>
    <t>$D$23&lt;=$E$10</t>
  </si>
  <si>
    <t>$D$23&gt;=$C$10</t>
  </si>
  <si>
    <t>$E$27=1</t>
  </si>
  <si>
    <t>$D$22&lt;=$E$11</t>
  </si>
  <si>
    <t>$D$22&gt;=$C$11</t>
  </si>
  <si>
    <t>$D$22:$D$24</t>
  </si>
  <si>
    <t>Microsoft Excel 16.0 Population Report</t>
  </si>
  <si>
    <t>Best</t>
  </si>
  <si>
    <t>Mean</t>
  </si>
  <si>
    <t>Standard</t>
  </si>
  <si>
    <t>Deviation</t>
  </si>
  <si>
    <t>Maximum</t>
  </si>
  <si>
    <t>Minimum</t>
  </si>
  <si>
    <r>
      <t>T</t>
    </r>
    <r>
      <rPr>
        <vertAlign val="subscript"/>
        <sz val="11"/>
        <color theme="1"/>
        <rFont val="Aptos Narrow"/>
        <family val="2"/>
        <scheme val="minor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</si>
</sst>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bgColor theme="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/>
    <xf numFmtId="0" fontId="1" fillId="0" borderId="0" xfId="0" applyFont="1"/>
    <xf numFmtId="0" fontId="0" fillId="8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4" fillId="0" borderId="0" xfId="0" applyFont="1" applyAlignment="1">
      <alignment horizontal="left" indent="1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quotePrefix="1" applyFill="1" applyBorder="1" applyAlignment="1">
      <alignment horizontal="center"/>
    </xf>
    <xf numFmtId="0" fontId="0" fillId="0" borderId="9" xfId="0" applyBorder="1"/>
    <xf numFmtId="0" fontId="9" fillId="0" borderId="8" xfId="0" applyFont="1" applyBorder="1" applyAlignment="1">
      <alignment horizontal="center"/>
    </xf>
    <xf numFmtId="0" fontId="0" fillId="0" borderId="10" xfId="0" applyBorder="1"/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AD366"/>
      <color rgb="FFFFFF97"/>
      <color rgb="FFFEE6A4"/>
      <color rgb="FFFFFFCC"/>
      <color rgb="FFF9DA67"/>
      <color rgb="FFFFFF99"/>
      <color rgb="FFF9DA8B"/>
      <color rgb="FFFEFD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85725</xdr:rowOff>
    </xdr:from>
    <xdr:to>
      <xdr:col>10</xdr:col>
      <xdr:colOff>0</xdr:colOff>
      <xdr:row>6</xdr:row>
      <xdr:rowOff>114300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3447911-8E5E-627C-3A7A-41D35CBAB6EA}"/>
            </a:ext>
          </a:extLst>
        </xdr:cNvPr>
        <xdr:cNvGrpSpPr/>
      </xdr:nvGrpSpPr>
      <xdr:grpSpPr>
        <a:xfrm>
          <a:off x="4533900" y="352425"/>
          <a:ext cx="4897967" cy="756708"/>
          <a:chOff x="4657725" y="466725"/>
          <a:chExt cx="4552950" cy="7810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6A72199-FB09-A5CC-E617-B60DA76DB0E6}"/>
              </a:ext>
            </a:extLst>
          </xdr:cNvPr>
          <xdr:cNvSpPr/>
        </xdr:nvSpPr>
        <xdr:spPr>
          <a:xfrm>
            <a:off x="4657725" y="466725"/>
            <a:ext cx="4552950" cy="7810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FA73C19-6A28-C798-B2E5-1173790ABA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542925"/>
            <a:ext cx="4008048" cy="600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axis\Data\Prelim%20Model%20-%20Prod%20Reformulation.xlsx" TargetMode="External"/><Relationship Id="rId1" Type="http://schemas.openxmlformats.org/officeDocument/2006/relationships/externalLinkPath" Target="Prelim%20Model%20-%20Prod%20Reform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ticle Details"/>
      <sheetName val="Solver Sheet"/>
      <sheetName val="Sample Chemical Test"/>
      <sheetName val="CTSA"/>
      <sheetName val="MCDM"/>
      <sheetName val="TTM Analysis"/>
      <sheetName val="Fuzzy AHP"/>
      <sheetName val="TOPSIS"/>
    </sheetNames>
    <sheetDataSet>
      <sheetData sheetId="0" refreshError="1"/>
      <sheetData sheetId="1">
        <row r="6">
          <cell r="C6">
            <v>0</v>
          </cell>
          <cell r="E6">
            <v>1</v>
          </cell>
        </row>
        <row r="7">
          <cell r="C7">
            <v>0</v>
          </cell>
          <cell r="E7">
            <v>1</v>
          </cell>
        </row>
        <row r="8">
          <cell r="C8">
            <v>0</v>
          </cell>
          <cell r="E8">
            <v>1</v>
          </cell>
        </row>
        <row r="15">
          <cell r="D15">
            <v>1</v>
          </cell>
        </row>
        <row r="16">
          <cell r="D16">
            <v>0.9</v>
          </cell>
        </row>
        <row r="17">
          <cell r="D17">
            <v>0.1</v>
          </cell>
        </row>
        <row r="18">
          <cell r="D18">
            <v>0.9</v>
          </cell>
        </row>
        <row r="19">
          <cell r="D19">
            <v>0.42399999999999999</v>
          </cell>
        </row>
        <row r="20">
          <cell r="D20">
            <v>0.28299999999999997</v>
          </cell>
        </row>
        <row r="21">
          <cell r="E21">
            <v>0.38544468627389228</v>
          </cell>
        </row>
        <row r="22">
          <cell r="E22">
            <v>1.6300800000000001E-2</v>
          </cell>
        </row>
        <row r="23">
          <cell r="E23">
            <v>0.3152545137261078</v>
          </cell>
        </row>
        <row r="24">
          <cell r="E24">
            <v>1</v>
          </cell>
        </row>
      </sheetData>
      <sheetData sheetId="2" refreshError="1"/>
      <sheetData sheetId="3" refreshError="1"/>
      <sheetData sheetId="4" refreshError="1"/>
      <sheetData sheetId="5"/>
      <sheetData sheetId="6">
        <row r="6">
          <cell r="L6">
            <v>3</v>
          </cell>
        </row>
      </sheetData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3A99-40F0-47CF-AC04-D36C45F89367}">
  <dimension ref="B1:J183"/>
  <sheetViews>
    <sheetView tabSelected="1" workbookViewId="0"/>
  </sheetViews>
  <sheetFormatPr defaultRowHeight="14.35" x14ac:dyDescent="0.5"/>
  <cols>
    <col min="1" max="1" width="2.87890625" customWidth="1"/>
    <col min="2" max="2" width="21.29296875" bestFit="1" customWidth="1"/>
    <col min="3" max="3" width="12" bestFit="1" customWidth="1"/>
    <col min="8" max="10" width="19.703125" customWidth="1"/>
  </cols>
  <sheetData>
    <row r="1" spans="2:10" ht="6.75" customHeight="1" x14ac:dyDescent="0.5"/>
    <row r="2" spans="2:10" x14ac:dyDescent="0.5">
      <c r="G2" s="39" t="s">
        <v>110</v>
      </c>
      <c r="H2" s="39"/>
      <c r="I2" s="39"/>
      <c r="J2" s="39"/>
    </row>
    <row r="4" spans="2:10" x14ac:dyDescent="0.5">
      <c r="B4" s="11"/>
      <c r="C4" t="s">
        <v>112</v>
      </c>
      <c r="F4" s="1"/>
    </row>
    <row r="5" spans="2:10" x14ac:dyDescent="0.5">
      <c r="B5" s="10"/>
      <c r="C5" t="s">
        <v>0</v>
      </c>
    </row>
    <row r="6" spans="2:10" ht="14.45" customHeight="1" x14ac:dyDescent="0.5">
      <c r="B6" s="2"/>
      <c r="C6" t="s">
        <v>115</v>
      </c>
    </row>
    <row r="7" spans="2:10" ht="14.45" customHeight="1" x14ac:dyDescent="0.5"/>
    <row r="8" spans="2:10" x14ac:dyDescent="0.5">
      <c r="B8" s="39" t="s">
        <v>9</v>
      </c>
      <c r="C8" s="39"/>
      <c r="D8" s="39"/>
      <c r="E8" s="39"/>
    </row>
    <row r="9" spans="2:10" ht="16.350000000000001" x14ac:dyDescent="0.65">
      <c r="B9" s="14" t="s">
        <v>11</v>
      </c>
      <c r="C9" s="9">
        <v>0</v>
      </c>
      <c r="D9" s="9" t="s">
        <v>114</v>
      </c>
      <c r="E9" s="9">
        <v>1</v>
      </c>
      <c r="G9" s="13"/>
      <c r="H9" s="13" t="s">
        <v>5</v>
      </c>
      <c r="I9" s="13" t="s">
        <v>7</v>
      </c>
      <c r="J9" s="13" t="s">
        <v>6</v>
      </c>
    </row>
    <row r="10" spans="2:10" ht="16.350000000000001" x14ac:dyDescent="0.65">
      <c r="B10" s="14" t="s">
        <v>13</v>
      </c>
      <c r="C10" s="9">
        <v>0</v>
      </c>
      <c r="D10" s="9" t="s">
        <v>113</v>
      </c>
      <c r="E10" s="9">
        <v>1</v>
      </c>
      <c r="G10" s="13" t="s">
        <v>43</v>
      </c>
      <c r="H10" s="13" t="s">
        <v>42</v>
      </c>
      <c r="I10" s="13" t="s">
        <v>40</v>
      </c>
      <c r="J10" s="13" t="s">
        <v>41</v>
      </c>
    </row>
    <row r="11" spans="2:10" x14ac:dyDescent="0.5">
      <c r="B11" s="14" t="s">
        <v>14</v>
      </c>
      <c r="C11" s="9">
        <v>0</v>
      </c>
      <c r="D11" s="9" t="s">
        <v>124</v>
      </c>
      <c r="E11" s="9">
        <v>1</v>
      </c>
      <c r="G11" s="14" t="s">
        <v>8</v>
      </c>
      <c r="H11" s="3">
        <v>0.25</v>
      </c>
      <c r="I11" s="3">
        <v>0.1</v>
      </c>
      <c r="J11" s="3">
        <v>0.1</v>
      </c>
    </row>
    <row r="12" spans="2:10" x14ac:dyDescent="0.5">
      <c r="B12" s="14"/>
      <c r="C12" s="14"/>
      <c r="D12" s="14"/>
      <c r="E12" s="14"/>
      <c r="G12" s="14" t="s">
        <v>10</v>
      </c>
      <c r="H12" s="3">
        <v>0.6</v>
      </c>
      <c r="I12" s="3">
        <v>0.5</v>
      </c>
      <c r="J12" s="3">
        <v>0.5</v>
      </c>
    </row>
    <row r="13" spans="2:10" x14ac:dyDescent="0.5">
      <c r="B13" s="28" t="s">
        <v>15</v>
      </c>
      <c r="C13" s="38">
        <f>IF(m="","",Tt-Tm-Ti-Ts-Td)</f>
        <v>-1.1102230246251565E-16</v>
      </c>
      <c r="D13" s="30" t="s">
        <v>16</v>
      </c>
      <c r="E13" s="29">
        <v>0</v>
      </c>
      <c r="G13" s="14" t="s">
        <v>12</v>
      </c>
      <c r="H13" s="3">
        <v>0.8</v>
      </c>
      <c r="I13" s="3">
        <v>0.9</v>
      </c>
      <c r="J13" s="3">
        <v>0.9</v>
      </c>
    </row>
    <row r="14" spans="2:10" x14ac:dyDescent="0.5">
      <c r="C14" s="1"/>
      <c r="D14" s="1"/>
      <c r="E14" s="1"/>
    </row>
    <row r="16" spans="2:10" x14ac:dyDescent="0.5">
      <c r="D16" s="41" t="s">
        <v>111</v>
      </c>
      <c r="E16" s="41"/>
    </row>
    <row r="17" spans="2:7" x14ac:dyDescent="0.5">
      <c r="B17" s="15" t="s">
        <v>125</v>
      </c>
      <c r="C17" s="18" t="s">
        <v>19</v>
      </c>
      <c r="D17" s="4" t="s">
        <v>20</v>
      </c>
      <c r="E17" s="4" t="s">
        <v>21</v>
      </c>
    </row>
    <row r="18" spans="2:7" hidden="1" x14ac:dyDescent="0.5">
      <c r="B18" t="s">
        <v>22</v>
      </c>
      <c r="C18" s="1" t="s">
        <v>23</v>
      </c>
      <c r="D18" s="11">
        <v>1</v>
      </c>
      <c r="E18" s="19"/>
    </row>
    <row r="19" spans="2:7" x14ac:dyDescent="0.5">
      <c r="B19" s="16" t="s">
        <v>5</v>
      </c>
      <c r="C19" s="20" t="s">
        <v>42</v>
      </c>
      <c r="D19" s="21">
        <v>0.25</v>
      </c>
      <c r="E19" s="24"/>
      <c r="F19" s="1" t="str">
        <f>IF(lambda=H11,G11,IF(lambda=H12,G12,IF(lambda=H13,G13,"-")))</f>
        <v>Low</v>
      </c>
    </row>
    <row r="20" spans="2:7" x14ac:dyDescent="0.5">
      <c r="B20" s="16" t="s">
        <v>7</v>
      </c>
      <c r="C20" s="20" t="s">
        <v>40</v>
      </c>
      <c r="D20" s="21">
        <v>0.1</v>
      </c>
      <c r="E20" s="25"/>
      <c r="F20" s="1" t="str">
        <f>IF(alpha=I11,G11,IF(alpha=I12,G12,IF(alpha=I13,G13,"-")))</f>
        <v>Low</v>
      </c>
    </row>
    <row r="21" spans="2:7" x14ac:dyDescent="0.5">
      <c r="B21" s="16" t="s">
        <v>6</v>
      </c>
      <c r="C21" s="20" t="s">
        <v>41</v>
      </c>
      <c r="D21" s="21">
        <v>0.1</v>
      </c>
      <c r="E21" s="25"/>
      <c r="F21" s="1" t="str">
        <f>IF(mu=J11,G11,IF(mu=J12,G12,IF(mu=J13,G13,"-")))</f>
        <v>Low</v>
      </c>
    </row>
    <row r="22" spans="2:7" x14ac:dyDescent="0.5">
      <c r="B22" s="16" t="s">
        <v>24</v>
      </c>
      <c r="C22" s="22" t="s">
        <v>1</v>
      </c>
      <c r="D22" s="8">
        <v>0.42580677009871998</v>
      </c>
      <c r="E22" s="25"/>
    </row>
    <row r="23" spans="2:7" ht="16.350000000000001" x14ac:dyDescent="0.65">
      <c r="B23" s="16" t="s">
        <v>25</v>
      </c>
      <c r="C23" s="9" t="s">
        <v>122</v>
      </c>
      <c r="D23" s="8">
        <v>0.37311619863390155</v>
      </c>
      <c r="E23" s="26"/>
    </row>
    <row r="24" spans="2:7" ht="16.350000000000001" x14ac:dyDescent="0.65">
      <c r="B24" s="16" t="s">
        <v>27</v>
      </c>
      <c r="C24" s="9" t="s">
        <v>121</v>
      </c>
      <c r="D24" s="23">
        <v>3.718172858901247E+29</v>
      </c>
      <c r="E24" s="12">
        <f>IF(m="","",EXP(LN(m)/lambda))</f>
        <v>3.287382575057101E-2</v>
      </c>
      <c r="F24" s="27" t="s">
        <v>116</v>
      </c>
    </row>
    <row r="25" spans="2:7" ht="16.350000000000001" x14ac:dyDescent="0.65">
      <c r="B25" s="16" t="s">
        <v>29</v>
      </c>
      <c r="C25" s="9" t="s">
        <v>120</v>
      </c>
      <c r="D25" s="24"/>
      <c r="E25" s="12">
        <f>IF(m="","",alpha*(1-m)*Td)</f>
        <v>2.1424079522208751E-2</v>
      </c>
      <c r="F25" s="27" t="s">
        <v>117</v>
      </c>
    </row>
    <row r="26" spans="2:7" ht="16.350000000000001" x14ac:dyDescent="0.65">
      <c r="B26" s="16" t="s">
        <v>31</v>
      </c>
      <c r="C26" s="9" t="s">
        <v>119</v>
      </c>
      <c r="D26" s="25"/>
      <c r="E26" s="12">
        <f>IF(m="","",Tt-Td-Ts-Ti)</f>
        <v>0.57258589609331878</v>
      </c>
      <c r="F26" s="27" t="s">
        <v>118</v>
      </c>
    </row>
    <row r="27" spans="2:7" ht="16.350000000000001" x14ac:dyDescent="0.65">
      <c r="B27" s="16" t="s">
        <v>33</v>
      </c>
      <c r="C27" s="9" t="s">
        <v>123</v>
      </c>
      <c r="D27" s="26"/>
      <c r="E27" s="9">
        <v>1</v>
      </c>
      <c r="F27" s="43" t="s">
        <v>35</v>
      </c>
      <c r="G27" s="43"/>
    </row>
    <row r="28" spans="2:7" ht="14.45" hidden="1" customHeight="1" x14ac:dyDescent="0.5">
      <c r="C28" s="1"/>
    </row>
    <row r="29" spans="2:7" ht="14.45" hidden="1" customHeight="1" x14ac:dyDescent="0.5">
      <c r="B29" s="4" t="s">
        <v>36</v>
      </c>
      <c r="D29" s="42">
        <f>Td*(EXP(-mu/(alpha + m)))</f>
        <v>0.30849510056184265</v>
      </c>
      <c r="E29" s="42"/>
    </row>
    <row r="30" spans="2:7" hidden="1" x14ac:dyDescent="0.5">
      <c r="B30" s="4" t="s">
        <v>37</v>
      </c>
      <c r="D30" s="42">
        <f>(Td*(EXP(mu/(alpha + m))))+Qc</f>
        <v>1.4512736099518868</v>
      </c>
      <c r="E30" s="42"/>
    </row>
    <row r="31" spans="2:7" hidden="1" x14ac:dyDescent="0.5">
      <c r="B31" s="4" t="s">
        <v>38</v>
      </c>
      <c r="D31" s="42">
        <f>(1-(m^(1/lambda))-Td-(alpha*(1-m)*Td))</f>
        <v>0.57258589609331878</v>
      </c>
      <c r="E31" s="42"/>
    </row>
    <row r="32" spans="2:7" x14ac:dyDescent="0.5">
      <c r="B32" s="6"/>
      <c r="C32" s="1"/>
      <c r="D32" s="1"/>
      <c r="E32" s="1"/>
    </row>
    <row r="33" spans="2:5" x14ac:dyDescent="0.5">
      <c r="B33" s="40" t="s">
        <v>109</v>
      </c>
      <c r="C33" s="40"/>
      <c r="D33" s="40">
        <f>(D29/D30)*D31</f>
        <v>0.12171374328336144</v>
      </c>
      <c r="E33" s="40"/>
    </row>
    <row r="50" ht="14.45" customHeight="1" x14ac:dyDescent="0.5"/>
    <row r="51" ht="14.45" customHeight="1" x14ac:dyDescent="0.5"/>
    <row r="72" ht="14.45" customHeight="1" x14ac:dyDescent="0.5"/>
    <row r="73" ht="14.45" customHeight="1" x14ac:dyDescent="0.5"/>
    <row r="94" ht="14.45" customHeight="1" x14ac:dyDescent="0.5"/>
    <row r="95" ht="14.45" customHeight="1" x14ac:dyDescent="0.5"/>
    <row r="106" ht="14.45" customHeight="1" x14ac:dyDescent="0.5"/>
    <row r="107" ht="14.45" customHeight="1" x14ac:dyDescent="0.5"/>
    <row r="116" ht="14.45" customHeight="1" x14ac:dyDescent="0.5"/>
    <row r="117" ht="14.45" customHeight="1" x14ac:dyDescent="0.5"/>
    <row r="128" ht="14.45" customHeight="1" x14ac:dyDescent="0.5"/>
    <row r="129" ht="14.45" customHeight="1" x14ac:dyDescent="0.5"/>
    <row r="138" ht="14.45" customHeight="1" x14ac:dyDescent="0.5"/>
    <row r="139" ht="14.45" customHeight="1" x14ac:dyDescent="0.5"/>
    <row r="160" ht="14.45" customHeight="1" x14ac:dyDescent="0.5"/>
    <row r="161" ht="14.45" customHeight="1" x14ac:dyDescent="0.5"/>
    <row r="182" ht="14.45" customHeight="1" x14ac:dyDescent="0.5"/>
    <row r="183" ht="14.45" customHeight="1" x14ac:dyDescent="0.5"/>
  </sheetData>
  <mergeCells count="9">
    <mergeCell ref="G2:J2"/>
    <mergeCell ref="B33:C33"/>
    <mergeCell ref="D33:E33"/>
    <mergeCell ref="B8:E8"/>
    <mergeCell ref="D16:E16"/>
    <mergeCell ref="D29:E29"/>
    <mergeCell ref="D30:E30"/>
    <mergeCell ref="D31:E31"/>
    <mergeCell ref="F27:G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5C66-7D8A-410B-A2E8-699469EEA00F}">
  <dimension ref="B1:Y201"/>
  <sheetViews>
    <sheetView topLeftCell="A49" workbookViewId="0">
      <selection activeCell="F54" sqref="F54"/>
    </sheetView>
  </sheetViews>
  <sheetFormatPr defaultRowHeight="14.35" x14ac:dyDescent="0.5"/>
  <cols>
    <col min="1" max="1" width="2.87890625" customWidth="1"/>
    <col min="7" max="7" width="18.5859375" customWidth="1"/>
    <col min="8" max="8" width="10" customWidth="1"/>
    <col min="9" max="13" width="9" customWidth="1"/>
    <col min="14" max="14" width="18.5859375" customWidth="1"/>
    <col min="15" max="15" width="10" customWidth="1"/>
    <col min="16" max="20" width="9" customWidth="1"/>
    <col min="21" max="21" width="18.5859375" bestFit="1" customWidth="1"/>
    <col min="22" max="22" width="10" bestFit="1" customWidth="1"/>
  </cols>
  <sheetData>
    <row r="1" spans="4:25" ht="6.75" customHeight="1" x14ac:dyDescent="0.5"/>
    <row r="6" spans="4:25" ht="14.45" customHeight="1" x14ac:dyDescent="0.5">
      <c r="G6" s="46" t="s">
        <v>44</v>
      </c>
      <c r="H6" s="46"/>
      <c r="I6" s="46"/>
      <c r="J6" s="46"/>
      <c r="N6" s="46" t="s">
        <v>45</v>
      </c>
      <c r="O6" s="46"/>
      <c r="P6" s="46"/>
      <c r="Q6" s="46"/>
      <c r="U6" s="46" t="s">
        <v>46</v>
      </c>
      <c r="V6" s="46"/>
      <c r="W6" s="46"/>
      <c r="X6" s="46"/>
    </row>
    <row r="7" spans="4:25" ht="14.45" customHeight="1" x14ac:dyDescent="0.5">
      <c r="G7" s="46"/>
      <c r="H7" s="46"/>
      <c r="I7" s="46"/>
      <c r="J7" s="46"/>
      <c r="N7" s="46"/>
      <c r="O7" s="46"/>
      <c r="P7" s="46"/>
      <c r="Q7" s="46"/>
      <c r="U7" s="46"/>
      <c r="V7" s="46"/>
      <c r="W7" s="46"/>
      <c r="X7" s="46"/>
    </row>
    <row r="8" spans="4:25" x14ac:dyDescent="0.5">
      <c r="E8" s="1" t="s">
        <v>32</v>
      </c>
      <c r="I8" s="41" t="s">
        <v>17</v>
      </c>
      <c r="J8" s="41"/>
      <c r="P8" s="41" t="s">
        <v>17</v>
      </c>
      <c r="Q8" s="41"/>
      <c r="W8" s="41" t="s">
        <v>17</v>
      </c>
      <c r="X8" s="41"/>
    </row>
    <row r="9" spans="4:25" x14ac:dyDescent="0.5">
      <c r="D9" t="s">
        <v>53</v>
      </c>
      <c r="E9">
        <f>J18</f>
        <v>0.57258589638519863</v>
      </c>
      <c r="G9" s="1" t="s">
        <v>18</v>
      </c>
      <c r="H9" t="s">
        <v>19</v>
      </c>
      <c r="I9" s="4" t="s">
        <v>20</v>
      </c>
      <c r="J9" s="4" t="s">
        <v>21</v>
      </c>
      <c r="N9" s="1" t="s">
        <v>18</v>
      </c>
      <c r="O9" t="s">
        <v>19</v>
      </c>
      <c r="P9" s="4" t="s">
        <v>20</v>
      </c>
      <c r="Q9" s="4" t="s">
        <v>21</v>
      </c>
      <c r="U9" s="1" t="s">
        <v>18</v>
      </c>
      <c r="V9" t="s">
        <v>19</v>
      </c>
      <c r="W9" s="4" t="s">
        <v>20</v>
      </c>
      <c r="X9" s="4" t="s">
        <v>21</v>
      </c>
    </row>
    <row r="10" spans="4:25" x14ac:dyDescent="0.5">
      <c r="D10" t="s">
        <v>58</v>
      </c>
      <c r="E10">
        <f>J40</f>
        <v>0.54680701277667831</v>
      </c>
      <c r="G10" t="s">
        <v>22</v>
      </c>
      <c r="H10" s="1" t="s">
        <v>23</v>
      </c>
      <c r="I10" s="11">
        <v>1</v>
      </c>
      <c r="J10" s="5"/>
      <c r="N10" t="s">
        <v>22</v>
      </c>
      <c r="O10" s="1" t="s">
        <v>23</v>
      </c>
      <c r="P10" s="11">
        <v>1</v>
      </c>
      <c r="Q10" s="5"/>
      <c r="U10" t="s">
        <v>22</v>
      </c>
      <c r="V10" s="1" t="s">
        <v>23</v>
      </c>
      <c r="W10" s="11">
        <v>1</v>
      </c>
      <c r="X10" s="5"/>
    </row>
    <row r="11" spans="4:25" x14ac:dyDescent="0.5">
      <c r="D11" t="s">
        <v>59</v>
      </c>
      <c r="E11">
        <f>J62</f>
        <v>0.52179166637844066</v>
      </c>
      <c r="G11" s="6" t="s">
        <v>5</v>
      </c>
      <c r="H11" s="1" t="s">
        <v>2</v>
      </c>
      <c r="I11" s="11">
        <v>0.25</v>
      </c>
      <c r="J11" s="5"/>
      <c r="K11" t="s">
        <v>8</v>
      </c>
      <c r="N11" s="6" t="s">
        <v>5</v>
      </c>
      <c r="O11" s="1" t="s">
        <v>2</v>
      </c>
      <c r="P11" s="11">
        <v>0.6</v>
      </c>
      <c r="Q11" s="5"/>
      <c r="R11" t="s">
        <v>10</v>
      </c>
      <c r="U11" s="6" t="s">
        <v>5</v>
      </c>
      <c r="V11" s="1" t="s">
        <v>2</v>
      </c>
      <c r="W11" s="11">
        <v>0.8</v>
      </c>
      <c r="X11" s="5"/>
      <c r="Y11" t="s">
        <v>12</v>
      </c>
    </row>
    <row r="12" spans="4:25" x14ac:dyDescent="0.5">
      <c r="D12" t="s">
        <v>56</v>
      </c>
      <c r="E12">
        <f>J84</f>
        <v>0.56140237714529395</v>
      </c>
      <c r="G12" s="6" t="s">
        <v>7</v>
      </c>
      <c r="H12" s="1" t="s">
        <v>4</v>
      </c>
      <c r="I12" s="11">
        <v>0.1</v>
      </c>
      <c r="J12" s="5"/>
      <c r="K12" t="s">
        <v>8</v>
      </c>
      <c r="N12" s="6" t="s">
        <v>7</v>
      </c>
      <c r="O12" s="1" t="s">
        <v>4</v>
      </c>
      <c r="P12" s="11">
        <v>0.1</v>
      </c>
      <c r="Q12" s="5"/>
      <c r="R12" t="s">
        <v>8</v>
      </c>
      <c r="U12" s="6" t="s">
        <v>7</v>
      </c>
      <c r="V12" s="1" t="s">
        <v>4</v>
      </c>
      <c r="W12" s="11">
        <v>0.1</v>
      </c>
      <c r="X12" s="5"/>
      <c r="Y12" t="s">
        <v>8</v>
      </c>
    </row>
    <row r="13" spans="4:25" x14ac:dyDescent="0.5">
      <c r="D13" t="s">
        <v>65</v>
      </c>
      <c r="E13">
        <f>J106</f>
        <v>0.55975601090829985</v>
      </c>
      <c r="G13" s="6" t="s">
        <v>6</v>
      </c>
      <c r="H13" s="1" t="s">
        <v>3</v>
      </c>
      <c r="I13" s="11">
        <v>0.1</v>
      </c>
      <c r="J13" s="5"/>
      <c r="K13" t="s">
        <v>8</v>
      </c>
      <c r="N13" s="6" t="s">
        <v>6</v>
      </c>
      <c r="O13" s="1" t="s">
        <v>3</v>
      </c>
      <c r="P13" s="11">
        <v>0.1</v>
      </c>
      <c r="Q13" s="5"/>
      <c r="R13" t="s">
        <v>8</v>
      </c>
      <c r="U13" s="6" t="s">
        <v>6</v>
      </c>
      <c r="V13" s="1" t="s">
        <v>3</v>
      </c>
      <c r="W13" s="11">
        <v>0.1</v>
      </c>
      <c r="X13" s="5"/>
      <c r="Y13" t="s">
        <v>8</v>
      </c>
    </row>
    <row r="14" spans="4:25" x14ac:dyDescent="0.5">
      <c r="D14" t="s">
        <v>64</v>
      </c>
      <c r="E14">
        <f>J128</f>
        <v>0.55564150931972478</v>
      </c>
      <c r="G14" s="6" t="s">
        <v>24</v>
      </c>
      <c r="H14" s="1" t="s">
        <v>1</v>
      </c>
      <c r="I14" s="10">
        <v>0.42580676780109722</v>
      </c>
      <c r="J14" s="5"/>
      <c r="N14" s="6" t="s">
        <v>24</v>
      </c>
      <c r="O14" s="1" t="s">
        <v>1</v>
      </c>
      <c r="P14" s="10">
        <v>0.24052827188231535</v>
      </c>
      <c r="Q14" s="5"/>
      <c r="U14" s="6" t="s">
        <v>24</v>
      </c>
      <c r="V14" s="1" t="s">
        <v>1</v>
      </c>
      <c r="W14" s="10">
        <v>0.19270461139413347</v>
      </c>
      <c r="X14" s="5"/>
    </row>
    <row r="15" spans="4:25" x14ac:dyDescent="0.5">
      <c r="D15" t="s">
        <v>57</v>
      </c>
      <c r="E15">
        <f>J150</f>
        <v>0.5480163887367917</v>
      </c>
      <c r="G15" s="6" t="s">
        <v>25</v>
      </c>
      <c r="H15" s="1" t="s">
        <v>26</v>
      </c>
      <c r="I15" s="10">
        <v>0.37311619894780845</v>
      </c>
      <c r="J15" s="5"/>
      <c r="N15" s="6" t="s">
        <v>25</v>
      </c>
      <c r="O15" s="1" t="s">
        <v>26</v>
      </c>
      <c r="P15" s="10">
        <v>0.34270777313992312</v>
      </c>
      <c r="Q15" s="5"/>
      <c r="U15" s="6" t="s">
        <v>25</v>
      </c>
      <c r="V15" s="1" t="s">
        <v>26</v>
      </c>
      <c r="W15" s="10">
        <v>0.32791871534779765</v>
      </c>
      <c r="X15" s="5"/>
    </row>
    <row r="16" spans="4:25" x14ac:dyDescent="0.5">
      <c r="D16" t="s">
        <v>74</v>
      </c>
      <c r="E16">
        <f>J172</f>
        <v>0.5516136783171588</v>
      </c>
      <c r="G16" s="6" t="s">
        <v>27</v>
      </c>
      <c r="H16" s="1" t="s">
        <v>28</v>
      </c>
      <c r="I16" s="5">
        <v>8.6706985730308782E+29</v>
      </c>
      <c r="J16" s="7">
        <v>3.2873825041031812E-2</v>
      </c>
      <c r="N16" s="6" t="s">
        <v>27</v>
      </c>
      <c r="O16" s="1" t="s">
        <v>28</v>
      </c>
      <c r="P16" s="5">
        <v>5.2771424847365754E+29</v>
      </c>
      <c r="Q16" s="7">
        <v>9.3027257605935443E-2</v>
      </c>
      <c r="U16" s="6" t="s">
        <v>27</v>
      </c>
      <c r="V16" s="1" t="s">
        <v>28</v>
      </c>
      <c r="W16" s="5">
        <v>6.6529987541567959E+29</v>
      </c>
      <c r="X16" s="7">
        <v>0.12767772457239757</v>
      </c>
    </row>
    <row r="17" spans="4:25" x14ac:dyDescent="0.5">
      <c r="D17" t="s">
        <v>67</v>
      </c>
      <c r="E17">
        <f>J194</f>
        <v>0.55458865845213612</v>
      </c>
      <c r="G17" s="6" t="s">
        <v>29</v>
      </c>
      <c r="H17" s="1" t="s">
        <v>30</v>
      </c>
      <c r="I17" s="5"/>
      <c r="J17" s="7">
        <v>2.1424079625961098E-2</v>
      </c>
      <c r="N17" s="6" t="s">
        <v>29</v>
      </c>
      <c r="O17" s="1" t="s">
        <v>30</v>
      </c>
      <c r="P17" s="5"/>
      <c r="Q17" s="7">
        <v>2.6027686470594086E-2</v>
      </c>
      <c r="U17" s="6" t="s">
        <v>29</v>
      </c>
      <c r="V17" s="1" t="s">
        <v>30</v>
      </c>
      <c r="W17" s="5"/>
      <c r="X17" s="7">
        <v>2.647272667378368E-2</v>
      </c>
    </row>
    <row r="18" spans="4:25" hidden="1" x14ac:dyDescent="0.5">
      <c r="D18" t="s">
        <v>54</v>
      </c>
      <c r="E18">
        <f>Q18</f>
        <v>0.53823728278354743</v>
      </c>
      <c r="G18" s="6" t="s">
        <v>31</v>
      </c>
      <c r="H18" s="1" t="s">
        <v>32</v>
      </c>
      <c r="I18" s="5"/>
      <c r="J18" s="7">
        <v>0.57258589638519863</v>
      </c>
      <c r="N18" s="6" t="s">
        <v>31</v>
      </c>
      <c r="O18" s="1" t="s">
        <v>32</v>
      </c>
      <c r="P18" s="5"/>
      <c r="Q18" s="7">
        <v>0.53823728278354743</v>
      </c>
      <c r="U18" s="6" t="s">
        <v>31</v>
      </c>
      <c r="V18" s="1" t="s">
        <v>32</v>
      </c>
      <c r="W18" s="5"/>
      <c r="X18" s="7">
        <v>0.5179308334060212</v>
      </c>
    </row>
    <row r="19" spans="4:25" x14ac:dyDescent="0.5">
      <c r="D19" t="s">
        <v>69</v>
      </c>
      <c r="E19">
        <f>Q40</f>
        <v>0.44725958545078881</v>
      </c>
      <c r="G19" s="6" t="s">
        <v>33</v>
      </c>
      <c r="H19" s="1" t="s">
        <v>34</v>
      </c>
      <c r="I19" s="5"/>
      <c r="J19" s="1">
        <v>1</v>
      </c>
      <c r="K19" t="s">
        <v>35</v>
      </c>
      <c r="N19" s="6" t="s">
        <v>33</v>
      </c>
      <c r="O19" s="1" t="s">
        <v>34</v>
      </c>
      <c r="P19" s="5"/>
      <c r="Q19" s="1">
        <v>1</v>
      </c>
      <c r="R19" t="s">
        <v>35</v>
      </c>
      <c r="U19" s="6" t="s">
        <v>33</v>
      </c>
      <c r="V19" s="1" t="s">
        <v>34</v>
      </c>
      <c r="W19" s="5"/>
      <c r="X19" s="1">
        <v>1</v>
      </c>
      <c r="Y19" t="s">
        <v>35</v>
      </c>
    </row>
    <row r="20" spans="4:25" x14ac:dyDescent="0.5">
      <c r="D20" t="s">
        <v>70</v>
      </c>
      <c r="E20">
        <f>Q62</f>
        <v>0.39007475096045158</v>
      </c>
      <c r="H20" s="1"/>
      <c r="O20" s="1"/>
      <c r="V20" s="1"/>
    </row>
    <row r="21" spans="4:25" x14ac:dyDescent="0.5">
      <c r="D21" t="s">
        <v>71</v>
      </c>
      <c r="E21">
        <f>Q84</f>
        <v>0.5617698143436356</v>
      </c>
      <c r="G21" s="6"/>
      <c r="H21" s="4" t="s">
        <v>36</v>
      </c>
      <c r="I21" s="42">
        <v>0.30849510056500867</v>
      </c>
      <c r="J21" s="42"/>
      <c r="N21" s="6"/>
      <c r="O21" s="4" t="s">
        <v>36</v>
      </c>
      <c r="P21" s="42">
        <v>0.25549855071636829</v>
      </c>
      <c r="Q21" s="42"/>
      <c r="U21" s="6"/>
      <c r="V21" s="4" t="s">
        <v>36</v>
      </c>
      <c r="W21" s="42">
        <v>0.23302002726200857</v>
      </c>
      <c r="X21" s="42"/>
    </row>
    <row r="22" spans="4:25" x14ac:dyDescent="0.5">
      <c r="D22" t="s">
        <v>61</v>
      </c>
      <c r="E22">
        <f>Q106</f>
        <v>0.5280368318040074</v>
      </c>
      <c r="G22" s="6"/>
      <c r="H22" s="4" t="s">
        <v>37</v>
      </c>
      <c r="I22" s="42">
        <v>1.4512736107065787</v>
      </c>
      <c r="J22" s="42"/>
      <c r="N22" s="6"/>
      <c r="O22" s="4" t="s">
        <v>37</v>
      </c>
      <c r="P22" s="42">
        <v>1.4596840860397129</v>
      </c>
      <c r="Q22" s="42"/>
      <c r="U22" s="6"/>
      <c r="V22" s="4" t="s">
        <v>37</v>
      </c>
      <c r="W22" s="42">
        <v>1.4614654162512908</v>
      </c>
      <c r="X22" s="42"/>
    </row>
    <row r="23" spans="4:25" x14ac:dyDescent="0.5">
      <c r="D23" t="s">
        <v>75</v>
      </c>
      <c r="E23">
        <f>Q128</f>
        <v>0.49113886015526265</v>
      </c>
      <c r="G23" s="6"/>
      <c r="H23" s="4" t="s">
        <v>38</v>
      </c>
      <c r="I23" s="42">
        <v>0.57258589638519874</v>
      </c>
      <c r="J23" s="42"/>
      <c r="N23" s="6"/>
      <c r="O23" s="4" t="s">
        <v>38</v>
      </c>
      <c r="P23" s="42">
        <v>0.53823728278354743</v>
      </c>
      <c r="Q23" s="42"/>
      <c r="U23" s="6"/>
      <c r="V23" s="4" t="s">
        <v>38</v>
      </c>
      <c r="W23" s="42">
        <v>0.51793083340602131</v>
      </c>
      <c r="X23" s="42"/>
    </row>
    <row r="24" spans="4:25" x14ac:dyDescent="0.5">
      <c r="D24" t="s">
        <v>98</v>
      </c>
      <c r="E24">
        <f>Q150</f>
        <v>0.55147141956257095</v>
      </c>
      <c r="G24" s="6"/>
      <c r="H24" s="1"/>
      <c r="I24" s="1"/>
      <c r="J24" s="1"/>
      <c r="N24" s="6"/>
      <c r="O24" s="1"/>
      <c r="P24" s="1"/>
      <c r="Q24" s="1"/>
      <c r="U24" s="6"/>
      <c r="V24" s="1"/>
      <c r="W24" s="1"/>
      <c r="X24" s="1"/>
    </row>
    <row r="25" spans="4:25" x14ac:dyDescent="0.5">
      <c r="D25" t="s">
        <v>99</v>
      </c>
      <c r="E25">
        <f>Q172</f>
        <v>0.54745218435058463</v>
      </c>
      <c r="G25" s="44" t="s">
        <v>39</v>
      </c>
      <c r="H25" s="44"/>
      <c r="I25" s="45">
        <v>0.12171374328336143</v>
      </c>
      <c r="J25" s="45"/>
      <c r="N25" s="44" t="s">
        <v>39</v>
      </c>
      <c r="O25" s="44"/>
      <c r="P25" s="45">
        <v>9.4211375603755851E-2</v>
      </c>
      <c r="Q25" s="45"/>
      <c r="U25" s="44" t="s">
        <v>39</v>
      </c>
      <c r="V25" s="44"/>
      <c r="W25" s="45">
        <v>8.2580303015089784E-2</v>
      </c>
      <c r="X25" s="45"/>
    </row>
    <row r="26" spans="4:25" x14ac:dyDescent="0.5">
      <c r="D26" t="s">
        <v>68</v>
      </c>
      <c r="E26">
        <f>Q194</f>
        <v>0.53434783329826385</v>
      </c>
    </row>
    <row r="27" spans="4:25" x14ac:dyDescent="0.5">
      <c r="D27" t="s">
        <v>55</v>
      </c>
      <c r="E27">
        <f>X18</f>
        <v>0.5179308334060212</v>
      </c>
    </row>
    <row r="28" spans="4:25" ht="14.45" hidden="1" customHeight="1" x14ac:dyDescent="0.5">
      <c r="D28" t="s">
        <v>76</v>
      </c>
      <c r="E28">
        <f>X40</f>
        <v>0.40217628525042748</v>
      </c>
      <c r="G28" s="46" t="s">
        <v>49</v>
      </c>
      <c r="H28" s="46"/>
      <c r="I28" s="46"/>
      <c r="J28" s="46"/>
      <c r="N28" s="46" t="s">
        <v>84</v>
      </c>
      <c r="O28" s="46"/>
      <c r="P28" s="46"/>
      <c r="Q28" s="46"/>
      <c r="U28" s="46" t="s">
        <v>91</v>
      </c>
      <c r="V28" s="46"/>
      <c r="W28" s="46"/>
      <c r="X28" s="46"/>
    </row>
    <row r="29" spans="4:25" ht="14.45" hidden="1" customHeight="1" x14ac:dyDescent="0.5">
      <c r="D29" t="s">
        <v>77</v>
      </c>
      <c r="E29">
        <f>X62</f>
        <v>0.33952464288812945</v>
      </c>
      <c r="G29" s="46"/>
      <c r="H29" s="46"/>
      <c r="I29" s="46"/>
      <c r="J29" s="46"/>
      <c r="N29" s="46"/>
      <c r="O29" s="46"/>
      <c r="P29" s="46"/>
      <c r="Q29" s="46"/>
      <c r="U29" s="46"/>
      <c r="V29" s="46"/>
      <c r="W29" s="46"/>
      <c r="X29" s="46"/>
    </row>
    <row r="30" spans="4:25" hidden="1" x14ac:dyDescent="0.5">
      <c r="D30" t="s">
        <v>72</v>
      </c>
      <c r="E30">
        <f>X84</f>
        <v>0.57131796992045702</v>
      </c>
      <c r="I30" s="41" t="s">
        <v>17</v>
      </c>
      <c r="J30" s="41"/>
      <c r="P30" s="41" t="s">
        <v>17</v>
      </c>
      <c r="Q30" s="41"/>
      <c r="W30" s="41" t="s">
        <v>17</v>
      </c>
      <c r="X30" s="41"/>
    </row>
    <row r="31" spans="4:25" hidden="1" x14ac:dyDescent="0.5">
      <c r="D31" t="s">
        <v>66</v>
      </c>
      <c r="E31">
        <f>X106</f>
        <v>0.52087321818338195</v>
      </c>
      <c r="G31" s="1" t="s">
        <v>18</v>
      </c>
      <c r="H31" t="s">
        <v>19</v>
      </c>
      <c r="I31" s="4" t="s">
        <v>20</v>
      </c>
      <c r="J31" s="4" t="s">
        <v>21</v>
      </c>
      <c r="N31" s="1" t="s">
        <v>18</v>
      </c>
      <c r="O31" t="s">
        <v>19</v>
      </c>
      <c r="P31" s="4" t="s">
        <v>20</v>
      </c>
      <c r="Q31" s="4" t="s">
        <v>21</v>
      </c>
      <c r="U31" s="1" t="s">
        <v>18</v>
      </c>
      <c r="V31" t="s">
        <v>19</v>
      </c>
      <c r="W31" s="4" t="s">
        <v>20</v>
      </c>
      <c r="X31" s="4" t="s">
        <v>21</v>
      </c>
    </row>
    <row r="32" spans="4:25" x14ac:dyDescent="0.5">
      <c r="D32" t="s">
        <v>78</v>
      </c>
      <c r="E32">
        <f>X128</f>
        <v>0.4646172176914577</v>
      </c>
      <c r="G32" t="s">
        <v>22</v>
      </c>
      <c r="H32" s="1" t="s">
        <v>23</v>
      </c>
      <c r="I32" s="11">
        <v>1</v>
      </c>
      <c r="J32" s="5"/>
      <c r="N32" t="s">
        <v>22</v>
      </c>
      <c r="O32" s="1" t="s">
        <v>23</v>
      </c>
      <c r="P32" s="11">
        <v>1</v>
      </c>
      <c r="Q32" s="5"/>
      <c r="U32" t="s">
        <v>22</v>
      </c>
      <c r="V32" s="1" t="s">
        <v>23</v>
      </c>
      <c r="W32" s="11">
        <v>1</v>
      </c>
      <c r="X32" s="5"/>
    </row>
    <row r="33" spans="4:25" x14ac:dyDescent="0.5">
      <c r="D33" t="s">
        <v>73</v>
      </c>
      <c r="E33">
        <f>X150</f>
        <v>0.55719283214458493</v>
      </c>
      <c r="G33" s="6" t="s">
        <v>5</v>
      </c>
      <c r="H33" s="1" t="s">
        <v>2</v>
      </c>
      <c r="I33" s="11">
        <v>0.25</v>
      </c>
      <c r="J33" s="5"/>
      <c r="K33" t="s">
        <v>8</v>
      </c>
      <c r="N33" s="6" t="s">
        <v>5</v>
      </c>
      <c r="O33" s="1" t="s">
        <v>2</v>
      </c>
      <c r="P33" s="11">
        <v>0.6</v>
      </c>
      <c r="Q33" s="5"/>
      <c r="R33" t="s">
        <v>10</v>
      </c>
      <c r="U33" s="6" t="s">
        <v>5</v>
      </c>
      <c r="V33" s="1" t="s">
        <v>2</v>
      </c>
      <c r="W33" s="11">
        <v>0.8</v>
      </c>
      <c r="X33" s="5"/>
      <c r="Y33" t="s">
        <v>12</v>
      </c>
    </row>
    <row r="34" spans="4:25" x14ac:dyDescent="0.5">
      <c r="D34" t="s">
        <v>79</v>
      </c>
      <c r="E34">
        <f>X172</f>
        <v>0.56462614514270726</v>
      </c>
      <c r="G34" s="6" t="s">
        <v>7</v>
      </c>
      <c r="H34" s="1" t="s">
        <v>4</v>
      </c>
      <c r="I34" s="11">
        <v>0.1</v>
      </c>
      <c r="J34" s="5"/>
      <c r="K34" t="s">
        <v>8</v>
      </c>
      <c r="N34" s="6" t="s">
        <v>7</v>
      </c>
      <c r="O34" s="1" t="s">
        <v>4</v>
      </c>
      <c r="P34" s="11">
        <v>0.1</v>
      </c>
      <c r="Q34" s="5"/>
      <c r="R34" t="s">
        <v>8</v>
      </c>
      <c r="U34" s="6" t="s">
        <v>7</v>
      </c>
      <c r="V34" s="1" t="s">
        <v>4</v>
      </c>
      <c r="W34" s="11">
        <v>0.1</v>
      </c>
      <c r="X34" s="5"/>
      <c r="Y34" t="s">
        <v>8</v>
      </c>
    </row>
    <row r="35" spans="4:25" x14ac:dyDescent="0.5">
      <c r="D35" t="s">
        <v>60</v>
      </c>
      <c r="E35">
        <f>X194</f>
        <v>0.5428509222183362</v>
      </c>
      <c r="G35" s="6" t="s">
        <v>6</v>
      </c>
      <c r="H35" s="1" t="s">
        <v>3</v>
      </c>
      <c r="I35" s="11">
        <v>0.5</v>
      </c>
      <c r="J35" s="5"/>
      <c r="K35" t="s">
        <v>10</v>
      </c>
      <c r="N35" s="6" t="s">
        <v>6</v>
      </c>
      <c r="O35" s="1" t="s">
        <v>3</v>
      </c>
      <c r="P35" s="11">
        <v>0.5</v>
      </c>
      <c r="Q35" s="5"/>
      <c r="R35" t="s">
        <v>10</v>
      </c>
      <c r="U35" s="6" t="s">
        <v>6</v>
      </c>
      <c r="V35" s="1" t="s">
        <v>3</v>
      </c>
      <c r="W35" s="11">
        <v>0.5</v>
      </c>
      <c r="X35" s="5"/>
      <c r="Y35" t="s">
        <v>10</v>
      </c>
    </row>
    <row r="36" spans="4:25" x14ac:dyDescent="0.5">
      <c r="G36" s="6" t="s">
        <v>24</v>
      </c>
      <c r="H36" s="1" t="s">
        <v>1</v>
      </c>
      <c r="I36" s="10">
        <v>0.59178613712740513</v>
      </c>
      <c r="J36" s="5"/>
      <c r="N36" s="6" t="s">
        <v>24</v>
      </c>
      <c r="O36" s="1" t="s">
        <v>1</v>
      </c>
      <c r="P36" s="10">
        <v>0.46444228706285962</v>
      </c>
      <c r="Q36" s="5"/>
      <c r="U36" s="6" t="s">
        <v>24</v>
      </c>
      <c r="V36" s="1" t="s">
        <v>1</v>
      </c>
      <c r="W36" s="10">
        <v>0.42954522438525128</v>
      </c>
      <c r="X36" s="5"/>
    </row>
    <row r="37" spans="4:25" x14ac:dyDescent="0.5">
      <c r="D37" s="45" t="s">
        <v>107</v>
      </c>
      <c r="E37" s="45"/>
      <c r="G37" s="6" t="s">
        <v>25</v>
      </c>
      <c r="H37" s="1" t="s">
        <v>26</v>
      </c>
      <c r="I37" s="10">
        <v>0.31758125328777359</v>
      </c>
      <c r="J37" s="5"/>
      <c r="N37" s="6" t="s">
        <v>25</v>
      </c>
      <c r="O37" s="1" t="s">
        <v>26</v>
      </c>
      <c r="P37" s="10">
        <v>0.26026268763440263</v>
      </c>
      <c r="Q37" s="5"/>
      <c r="U37" s="6" t="s">
        <v>25</v>
      </c>
      <c r="V37" s="1" t="s">
        <v>26</v>
      </c>
      <c r="W37" s="10">
        <v>0.23658256937101665</v>
      </c>
      <c r="X37" s="5"/>
    </row>
    <row r="38" spans="4:25" x14ac:dyDescent="0.5">
      <c r="D38" t="s">
        <v>62</v>
      </c>
      <c r="E38">
        <f>MAX(E9:E35)</f>
        <v>0.57258589638519863</v>
      </c>
      <c r="G38" s="6" t="s">
        <v>27</v>
      </c>
      <c r="H38" s="1" t="s">
        <v>28</v>
      </c>
      <c r="I38" s="5">
        <v>5.4090987645220397E+29</v>
      </c>
      <c r="J38" s="7">
        <v>0.12264762691749595</v>
      </c>
      <c r="N38" s="6" t="s">
        <v>27</v>
      </c>
      <c r="O38" s="1" t="s">
        <v>28</v>
      </c>
      <c r="P38" s="5">
        <v>5.4499165728545186E+29</v>
      </c>
      <c r="Q38" s="7">
        <v>0.27853915793957312</v>
      </c>
      <c r="U38" s="6" t="s">
        <v>27</v>
      </c>
      <c r="V38" s="1" t="s">
        <v>28</v>
      </c>
      <c r="W38" s="5">
        <v>4.8010204507102581E+29</v>
      </c>
      <c r="X38" s="7">
        <v>0.3477451797260655</v>
      </c>
    </row>
    <row r="39" spans="4:25" x14ac:dyDescent="0.5">
      <c r="D39" s="17" t="s">
        <v>63</v>
      </c>
      <c r="E39" s="17">
        <f>MIN(E9:E35)</f>
        <v>0.33952464288812945</v>
      </c>
      <c r="G39" s="6" t="s">
        <v>29</v>
      </c>
      <c r="H39" s="1" t="s">
        <v>30</v>
      </c>
      <c r="I39" s="5"/>
      <c r="J39" s="7">
        <v>1.2964107018052203E-2</v>
      </c>
      <c r="N39" s="6" t="s">
        <v>29</v>
      </c>
      <c r="O39" s="1" t="s">
        <v>30</v>
      </c>
      <c r="P39" s="5"/>
      <c r="Q39" s="7">
        <v>1.3938568975235405E-2</v>
      </c>
      <c r="U39" s="6" t="s">
        <v>29</v>
      </c>
      <c r="V39" s="1" t="s">
        <v>30</v>
      </c>
      <c r="W39" s="5"/>
      <c r="X39" s="7">
        <v>1.3495965652490402E-2</v>
      </c>
    </row>
    <row r="40" spans="4:25" x14ac:dyDescent="0.5">
      <c r="D40" t="s">
        <v>106</v>
      </c>
      <c r="E40">
        <f>E38-E39</f>
        <v>0.23306125349706919</v>
      </c>
      <c r="G40" s="6" t="s">
        <v>31</v>
      </c>
      <c r="H40" s="1" t="s">
        <v>32</v>
      </c>
      <c r="I40" s="5"/>
      <c r="J40" s="7">
        <v>0.54680701277667831</v>
      </c>
      <c r="N40" s="6" t="s">
        <v>31</v>
      </c>
      <c r="O40" s="1" t="s">
        <v>32</v>
      </c>
      <c r="P40" s="5"/>
      <c r="Q40" s="7">
        <v>0.44725958545078881</v>
      </c>
      <c r="U40" s="6" t="s">
        <v>31</v>
      </c>
      <c r="V40" s="1" t="s">
        <v>32</v>
      </c>
      <c r="W40" s="5"/>
      <c r="X40" s="7">
        <v>0.40217628525042748</v>
      </c>
    </row>
    <row r="41" spans="4:25" x14ac:dyDescent="0.5">
      <c r="G41" s="6" t="s">
        <v>33</v>
      </c>
      <c r="H41" s="1" t="s">
        <v>34</v>
      </c>
      <c r="I41" s="5"/>
      <c r="J41" s="1">
        <v>1</v>
      </c>
      <c r="K41" t="s">
        <v>35</v>
      </c>
      <c r="N41" s="6" t="s">
        <v>33</v>
      </c>
      <c r="O41" s="1" t="s">
        <v>34</v>
      </c>
      <c r="P41" s="5"/>
      <c r="Q41" s="1">
        <v>1</v>
      </c>
      <c r="R41" t="s">
        <v>35</v>
      </c>
      <c r="U41" s="6" t="s">
        <v>33</v>
      </c>
      <c r="V41" s="1" t="s">
        <v>34</v>
      </c>
      <c r="W41" s="5"/>
      <c r="X41" s="1">
        <v>1</v>
      </c>
      <c r="Y41" t="s">
        <v>35</v>
      </c>
    </row>
    <row r="42" spans="4:25" x14ac:dyDescent="0.5">
      <c r="D42" t="s">
        <v>108</v>
      </c>
      <c r="E42">
        <f>MEDIAN(E9:E35)</f>
        <v>0.54680701277667831</v>
      </c>
      <c r="H42" s="1"/>
      <c r="O42" s="1"/>
      <c r="V42" s="1"/>
    </row>
    <row r="43" spans="4:25" x14ac:dyDescent="0.5">
      <c r="G43" s="6"/>
      <c r="H43" s="4" t="s">
        <v>36</v>
      </c>
      <c r="I43" s="42">
        <v>0.15415629302238756</v>
      </c>
      <c r="J43" s="42"/>
      <c r="N43" s="6"/>
      <c r="O43" s="4" t="s">
        <v>36</v>
      </c>
      <c r="P43" s="42">
        <v>0.10732496635354828</v>
      </c>
      <c r="Q43" s="42"/>
      <c r="U43" s="6"/>
      <c r="V43" s="4" t="s">
        <v>36</v>
      </c>
      <c r="W43" s="42">
        <v>9.2027814102818725E-2</v>
      </c>
      <c r="X43" s="42"/>
    </row>
    <row r="44" spans="4:25" x14ac:dyDescent="0.5">
      <c r="G44" s="6"/>
      <c r="H44" s="4" t="s">
        <v>37</v>
      </c>
      <c r="I44" s="42">
        <v>1.6542571208895493</v>
      </c>
      <c r="J44" s="42"/>
      <c r="N44" s="6"/>
      <c r="O44" s="4" t="s">
        <v>37</v>
      </c>
      <c r="P44" s="42">
        <v>1.6311361547651972</v>
      </c>
      <c r="Q44" s="42"/>
      <c r="U44" s="6"/>
      <c r="V44" s="4" t="s">
        <v>37</v>
      </c>
      <c r="W44" s="42">
        <v>1.6081999521107559</v>
      </c>
      <c r="X44" s="42"/>
    </row>
    <row r="45" spans="4:25" x14ac:dyDescent="0.5">
      <c r="G45" s="6"/>
      <c r="H45" s="4" t="s">
        <v>38</v>
      </c>
      <c r="I45" s="42">
        <v>0.54680701277667842</v>
      </c>
      <c r="J45" s="42"/>
      <c r="N45" s="6"/>
      <c r="O45" s="4" t="s">
        <v>38</v>
      </c>
      <c r="P45" s="42">
        <v>0.44725958545078892</v>
      </c>
      <c r="Q45" s="42"/>
      <c r="U45" s="6"/>
      <c r="V45" s="4" t="s">
        <v>38</v>
      </c>
      <c r="W45" s="42">
        <v>0.40217628525042765</v>
      </c>
      <c r="X45" s="42"/>
    </row>
    <row r="46" spans="4:25" x14ac:dyDescent="0.5">
      <c r="G46" s="6"/>
      <c r="H46" s="1"/>
      <c r="I46" s="1"/>
      <c r="J46" s="1"/>
      <c r="N46" s="6"/>
      <c r="O46" s="1"/>
      <c r="P46" s="1"/>
      <c r="Q46" s="1"/>
      <c r="U46" s="6"/>
      <c r="V46" s="1"/>
      <c r="W46" s="1"/>
      <c r="X46" s="1"/>
    </row>
    <row r="47" spans="4:25" x14ac:dyDescent="0.5">
      <c r="G47" s="44" t="s">
        <v>39</v>
      </c>
      <c r="H47" s="44"/>
      <c r="I47" s="45">
        <v>5.095564711425906E-2</v>
      </c>
      <c r="J47" s="45"/>
      <c r="N47" s="44" t="s">
        <v>39</v>
      </c>
      <c r="O47" s="44"/>
      <c r="P47" s="45">
        <v>2.9428640778744682E-2</v>
      </c>
      <c r="Q47" s="45"/>
      <c r="U47" s="44" t="s">
        <v>39</v>
      </c>
      <c r="V47" s="44"/>
      <c r="W47" s="45">
        <v>2.3014180772118066E-2</v>
      </c>
      <c r="X47" s="45"/>
    </row>
    <row r="50" spans="2:25" ht="14.45" customHeight="1" x14ac:dyDescent="0.5">
      <c r="G50" s="46" t="s">
        <v>50</v>
      </c>
      <c r="H50" s="46"/>
      <c r="I50" s="46"/>
      <c r="J50" s="46"/>
      <c r="N50" s="46" t="s">
        <v>85</v>
      </c>
      <c r="O50" s="46"/>
      <c r="P50" s="46"/>
      <c r="Q50" s="46"/>
      <c r="U50" s="46" t="s">
        <v>92</v>
      </c>
      <c r="V50" s="46"/>
      <c r="W50" s="46"/>
      <c r="X50" s="46"/>
    </row>
    <row r="51" spans="2:25" ht="14.45" customHeight="1" x14ac:dyDescent="0.5">
      <c r="G51" s="46"/>
      <c r="H51" s="46"/>
      <c r="I51" s="46"/>
      <c r="J51" s="46"/>
      <c r="N51" s="46"/>
      <c r="O51" s="46"/>
      <c r="P51" s="46"/>
      <c r="Q51" s="46"/>
      <c r="U51" s="46"/>
      <c r="V51" s="46"/>
      <c r="W51" s="46"/>
      <c r="X51" s="46"/>
    </row>
    <row r="52" spans="2:25" x14ac:dyDescent="0.5">
      <c r="I52" s="41" t="s">
        <v>17</v>
      </c>
      <c r="J52" s="41"/>
      <c r="P52" s="41" t="s">
        <v>17</v>
      </c>
      <c r="Q52" s="41"/>
      <c r="W52" s="41" t="s">
        <v>17</v>
      </c>
      <c r="X52" s="41"/>
    </row>
    <row r="53" spans="2:25" x14ac:dyDescent="0.5">
      <c r="G53" s="1" t="s">
        <v>18</v>
      </c>
      <c r="H53" t="s">
        <v>19</v>
      </c>
      <c r="I53" s="4" t="s">
        <v>20</v>
      </c>
      <c r="J53" s="4" t="s">
        <v>21</v>
      </c>
      <c r="N53" s="1" t="s">
        <v>18</v>
      </c>
      <c r="O53" t="s">
        <v>19</v>
      </c>
      <c r="P53" s="4" t="s">
        <v>20</v>
      </c>
      <c r="Q53" s="4" t="s">
        <v>21</v>
      </c>
      <c r="U53" s="1" t="s">
        <v>18</v>
      </c>
      <c r="V53" t="s">
        <v>19</v>
      </c>
      <c r="W53" s="4" t="s">
        <v>20</v>
      </c>
      <c r="X53" s="4" t="s">
        <v>21</v>
      </c>
    </row>
    <row r="54" spans="2:25" x14ac:dyDescent="0.5">
      <c r="G54" t="s">
        <v>22</v>
      </c>
      <c r="H54" s="1" t="s">
        <v>23</v>
      </c>
      <c r="I54" s="11">
        <v>1</v>
      </c>
      <c r="J54" s="5"/>
      <c r="N54" t="s">
        <v>22</v>
      </c>
      <c r="O54" s="1" t="s">
        <v>23</v>
      </c>
      <c r="P54" s="11">
        <v>1</v>
      </c>
      <c r="Q54" s="5"/>
      <c r="U54" t="s">
        <v>22</v>
      </c>
      <c r="V54" s="1" t="s">
        <v>23</v>
      </c>
      <c r="W54" s="11">
        <v>1</v>
      </c>
      <c r="X54" s="5"/>
    </row>
    <row r="55" spans="2:25" x14ac:dyDescent="0.5">
      <c r="G55" s="6" t="s">
        <v>5</v>
      </c>
      <c r="H55" s="1" t="s">
        <v>2</v>
      </c>
      <c r="I55" s="11">
        <v>0.25</v>
      </c>
      <c r="J55" s="5"/>
      <c r="K55" t="s">
        <v>8</v>
      </c>
      <c r="N55" s="6" t="s">
        <v>5</v>
      </c>
      <c r="O55" s="1" t="s">
        <v>2</v>
      </c>
      <c r="P55" s="11">
        <v>0.6</v>
      </c>
      <c r="Q55" s="5"/>
      <c r="R55" t="s">
        <v>10</v>
      </c>
      <c r="U55" s="6" t="s">
        <v>5</v>
      </c>
      <c r="V55" s="1" t="s">
        <v>2</v>
      </c>
      <c r="W55" s="11">
        <v>0.8</v>
      </c>
      <c r="X55" s="5"/>
      <c r="Y55" t="s">
        <v>12</v>
      </c>
    </row>
    <row r="56" spans="2:25" ht="16.350000000000001" x14ac:dyDescent="0.65">
      <c r="B56" t="s">
        <v>102</v>
      </c>
      <c r="C56" t="s">
        <v>103</v>
      </c>
      <c r="D56" t="s">
        <v>104</v>
      </c>
      <c r="E56" t="s">
        <v>178</v>
      </c>
      <c r="G56" s="6" t="s">
        <v>7</v>
      </c>
      <c r="H56" s="1" t="s">
        <v>4</v>
      </c>
      <c r="I56" s="11">
        <v>0.1</v>
      </c>
      <c r="J56" s="5"/>
      <c r="K56" t="s">
        <v>8</v>
      </c>
      <c r="N56" s="6" t="s">
        <v>7</v>
      </c>
      <c r="O56" s="1" t="s">
        <v>4</v>
      </c>
      <c r="P56" s="11">
        <v>0.1</v>
      </c>
      <c r="Q56" s="5"/>
      <c r="R56" t="s">
        <v>8</v>
      </c>
      <c r="U56" s="6" t="s">
        <v>7</v>
      </c>
      <c r="V56" s="1" t="s">
        <v>4</v>
      </c>
      <c r="W56" s="11">
        <v>0.1</v>
      </c>
      <c r="X56" s="5"/>
      <c r="Y56" t="s">
        <v>8</v>
      </c>
    </row>
    <row r="57" spans="2:25" x14ac:dyDescent="0.5">
      <c r="B57" t="s">
        <v>100</v>
      </c>
      <c r="C57" t="s">
        <v>100</v>
      </c>
      <c r="D57" t="s">
        <v>100</v>
      </c>
      <c r="E57">
        <f t="shared" ref="E57:E83" si="0">E9</f>
        <v>0.57258589638519863</v>
      </c>
      <c r="G57" s="6" t="s">
        <v>6</v>
      </c>
      <c r="H57" s="1" t="s">
        <v>3</v>
      </c>
      <c r="I57" s="11">
        <v>0.9</v>
      </c>
      <c r="J57" s="5"/>
      <c r="K57" t="s">
        <v>12</v>
      </c>
      <c r="N57" s="6" t="s">
        <v>6</v>
      </c>
      <c r="O57" s="1" t="s">
        <v>3</v>
      </c>
      <c r="P57" s="11">
        <v>0.9</v>
      </c>
      <c r="Q57" s="5"/>
      <c r="R57" t="s">
        <v>12</v>
      </c>
      <c r="U57" s="6" t="s">
        <v>6</v>
      </c>
      <c r="V57" s="1" t="s">
        <v>3</v>
      </c>
      <c r="W57" s="11">
        <v>0.9</v>
      </c>
      <c r="X57" s="5"/>
      <c r="Y57" t="s">
        <v>12</v>
      </c>
    </row>
    <row r="58" spans="2:25" x14ac:dyDescent="0.5">
      <c r="B58" t="s">
        <v>100</v>
      </c>
      <c r="C58" t="s">
        <v>100</v>
      </c>
      <c r="D58" t="s">
        <v>105</v>
      </c>
      <c r="E58">
        <f t="shared" si="0"/>
        <v>0.54680701277667831</v>
      </c>
      <c r="G58" s="6" t="s">
        <v>24</v>
      </c>
      <c r="H58" s="1" t="s">
        <v>1</v>
      </c>
      <c r="I58" s="10">
        <v>0.66818281289271519</v>
      </c>
      <c r="J58" s="5"/>
      <c r="N58" s="6" t="s">
        <v>24</v>
      </c>
      <c r="O58" s="1" t="s">
        <v>1</v>
      </c>
      <c r="P58" s="10">
        <v>0.57081458641470761</v>
      </c>
      <c r="Q58" s="5"/>
      <c r="U58" s="6" t="s">
        <v>24</v>
      </c>
      <c r="V58" s="1" t="s">
        <v>1</v>
      </c>
      <c r="W58" s="10">
        <v>0.54342333433792855</v>
      </c>
      <c r="X58" s="5"/>
    </row>
    <row r="59" spans="2:25" x14ac:dyDescent="0.5">
      <c r="B59" t="s">
        <v>100</v>
      </c>
      <c r="C59" t="s">
        <v>100</v>
      </c>
      <c r="D59" t="s">
        <v>101</v>
      </c>
      <c r="E59">
        <f t="shared" si="0"/>
        <v>0.52179166637844066</v>
      </c>
      <c r="G59" s="6" t="s">
        <v>25</v>
      </c>
      <c r="H59" s="1" t="s">
        <v>26</v>
      </c>
      <c r="I59" s="10">
        <v>0.26991807071680801</v>
      </c>
      <c r="J59" s="5"/>
      <c r="N59" s="6" t="s">
        <v>25</v>
      </c>
      <c r="O59" s="1" t="s">
        <v>26</v>
      </c>
      <c r="P59" s="10">
        <v>0.20820134646188695</v>
      </c>
      <c r="Q59" s="5"/>
      <c r="U59" s="6" t="s">
        <v>25</v>
      </c>
      <c r="V59" s="1" t="s">
        <v>26</v>
      </c>
      <c r="W59" s="10">
        <v>0.18543245195034677</v>
      </c>
      <c r="X59" s="5"/>
    </row>
    <row r="60" spans="2:25" x14ac:dyDescent="0.5">
      <c r="B60" t="s">
        <v>100</v>
      </c>
      <c r="C60" t="s">
        <v>105</v>
      </c>
      <c r="D60" t="s">
        <v>100</v>
      </c>
      <c r="E60">
        <f t="shared" si="0"/>
        <v>0.56140237714529395</v>
      </c>
      <c r="G60" s="6" t="s">
        <v>27</v>
      </c>
      <c r="H60" s="1" t="s">
        <v>28</v>
      </c>
      <c r="I60" s="5">
        <v>8.1771392972102106E+29</v>
      </c>
      <c r="J60" s="7">
        <v>0.19933391740728373</v>
      </c>
      <c r="N60" s="6" t="s">
        <v>27</v>
      </c>
      <c r="O60" s="1" t="s">
        <v>28</v>
      </c>
      <c r="P60" s="5">
        <v>7.3531540815376604E+29</v>
      </c>
      <c r="Q60" s="7">
        <v>0.39278820447863555</v>
      </c>
      <c r="U60" s="6" t="s">
        <v>27</v>
      </c>
      <c r="V60" s="1" t="s">
        <v>28</v>
      </c>
      <c r="W60" s="5">
        <v>4.5395433317886295E+29</v>
      </c>
      <c r="X60" s="7">
        <v>0.46657649209982066</v>
      </c>
    </row>
    <row r="61" spans="2:25" x14ac:dyDescent="0.5">
      <c r="B61" t="s">
        <v>100</v>
      </c>
      <c r="C61" t="s">
        <v>105</v>
      </c>
      <c r="D61" t="s">
        <v>105</v>
      </c>
      <c r="E61">
        <f t="shared" si="0"/>
        <v>0.55975601090829985</v>
      </c>
      <c r="G61" s="6" t="s">
        <v>29</v>
      </c>
      <c r="H61" s="1" t="s">
        <v>30</v>
      </c>
      <c r="I61" s="5"/>
      <c r="J61" s="7">
        <v>8.9563454974676427E-3</v>
      </c>
      <c r="N61" s="6" t="s">
        <v>29</v>
      </c>
      <c r="O61" s="1" t="s">
        <v>30</v>
      </c>
      <c r="P61" s="5"/>
      <c r="Q61" s="7">
        <v>8.9356980990259703E-3</v>
      </c>
      <c r="U61" s="6" t="s">
        <v>29</v>
      </c>
      <c r="V61" s="1" t="s">
        <v>30</v>
      </c>
      <c r="W61" s="5"/>
      <c r="X61" s="7">
        <v>8.4664130617031624E-3</v>
      </c>
    </row>
    <row r="62" spans="2:25" x14ac:dyDescent="0.5">
      <c r="B62" t="s">
        <v>100</v>
      </c>
      <c r="C62" t="s">
        <v>105</v>
      </c>
      <c r="D62" t="s">
        <v>101</v>
      </c>
      <c r="E62">
        <f t="shared" si="0"/>
        <v>0.55564150931972478</v>
      </c>
      <c r="G62" s="6" t="s">
        <v>31</v>
      </c>
      <c r="H62" s="1" t="s">
        <v>32</v>
      </c>
      <c r="I62" s="5"/>
      <c r="J62" s="7">
        <v>0.52179166637844066</v>
      </c>
      <c r="N62" s="6" t="s">
        <v>31</v>
      </c>
      <c r="O62" s="1" t="s">
        <v>32</v>
      </c>
      <c r="P62" s="5"/>
      <c r="Q62" s="7">
        <v>0.39007475096045158</v>
      </c>
      <c r="U62" s="6" t="s">
        <v>31</v>
      </c>
      <c r="V62" s="1" t="s">
        <v>32</v>
      </c>
      <c r="W62" s="5"/>
      <c r="X62" s="7">
        <v>0.33952464288812945</v>
      </c>
    </row>
    <row r="63" spans="2:25" x14ac:dyDescent="0.5">
      <c r="B63" t="s">
        <v>100</v>
      </c>
      <c r="C63" t="s">
        <v>101</v>
      </c>
      <c r="D63" t="s">
        <v>100</v>
      </c>
      <c r="E63">
        <f t="shared" si="0"/>
        <v>0.5480163887367917</v>
      </c>
      <c r="G63" s="6" t="s">
        <v>33</v>
      </c>
      <c r="H63" s="1" t="s">
        <v>34</v>
      </c>
      <c r="I63" s="5"/>
      <c r="J63" s="1">
        <v>1</v>
      </c>
      <c r="K63" t="s">
        <v>35</v>
      </c>
      <c r="N63" s="6" t="s">
        <v>33</v>
      </c>
      <c r="O63" s="1" t="s">
        <v>34</v>
      </c>
      <c r="P63" s="5"/>
      <c r="Q63" s="1">
        <v>1</v>
      </c>
      <c r="R63" t="s">
        <v>35</v>
      </c>
      <c r="U63" s="6" t="s">
        <v>33</v>
      </c>
      <c r="V63" s="1" t="s">
        <v>34</v>
      </c>
      <c r="W63" s="5"/>
      <c r="X63" s="1">
        <v>1</v>
      </c>
      <c r="Y63" t="s">
        <v>35</v>
      </c>
    </row>
    <row r="64" spans="2:25" x14ac:dyDescent="0.5">
      <c r="B64" t="s">
        <v>100</v>
      </c>
      <c r="C64" t="s">
        <v>101</v>
      </c>
      <c r="D64" t="s">
        <v>105</v>
      </c>
      <c r="E64">
        <f t="shared" si="0"/>
        <v>0.5516136783171588</v>
      </c>
      <c r="H64" s="1"/>
      <c r="O64" s="1"/>
      <c r="V64" s="1"/>
    </row>
    <row r="65" spans="2:25" x14ac:dyDescent="0.5">
      <c r="B65" t="s">
        <v>100</v>
      </c>
      <c r="C65" t="s">
        <v>101</v>
      </c>
      <c r="D65" t="s">
        <v>101</v>
      </c>
      <c r="E65">
        <f t="shared" si="0"/>
        <v>0.55458865845213612</v>
      </c>
      <c r="G65" s="6"/>
      <c r="H65" s="4" t="s">
        <v>36</v>
      </c>
      <c r="I65" s="42">
        <v>8.3640040193419016E-2</v>
      </c>
      <c r="J65" s="42"/>
      <c r="N65" s="6"/>
      <c r="O65" s="4" t="s">
        <v>36</v>
      </c>
      <c r="P65" s="42">
        <v>5.4426611870560283E-2</v>
      </c>
      <c r="Q65" s="42"/>
      <c r="U65" s="6"/>
      <c r="V65" s="4" t="s">
        <v>36</v>
      </c>
      <c r="W65" s="42">
        <v>4.5783448049128483E-2</v>
      </c>
      <c r="X65" s="42"/>
    </row>
    <row r="66" spans="2:25" x14ac:dyDescent="0.5">
      <c r="B66" t="s">
        <v>105</v>
      </c>
      <c r="C66" t="s">
        <v>100</v>
      </c>
      <c r="D66" t="s">
        <v>100</v>
      </c>
      <c r="E66">
        <f t="shared" si="0"/>
        <v>0.53823728278354743</v>
      </c>
      <c r="G66" s="6"/>
      <c r="H66" s="4" t="s">
        <v>37</v>
      </c>
      <c r="I66" s="42">
        <v>1.8710632459167114</v>
      </c>
      <c r="J66" s="42"/>
      <c r="N66" s="6"/>
      <c r="O66" s="4" t="s">
        <v>37</v>
      </c>
      <c r="P66" s="42">
        <v>1.7964449591614171</v>
      </c>
      <c r="Q66" s="42"/>
      <c r="U66" s="6"/>
      <c r="V66" s="4" t="s">
        <v>37</v>
      </c>
      <c r="W66" s="42">
        <v>1.7510398561379696</v>
      </c>
      <c r="X66" s="42"/>
    </row>
    <row r="67" spans="2:25" x14ac:dyDescent="0.5">
      <c r="B67" t="s">
        <v>105</v>
      </c>
      <c r="C67" t="s">
        <v>100</v>
      </c>
      <c r="D67" t="s">
        <v>105</v>
      </c>
      <c r="E67">
        <f t="shared" si="0"/>
        <v>0.44725958545078881</v>
      </c>
      <c r="G67" s="6"/>
      <c r="H67" s="4" t="s">
        <v>38</v>
      </c>
      <c r="I67" s="42">
        <v>0.52179166637844066</v>
      </c>
      <c r="J67" s="42"/>
      <c r="N67" s="6"/>
      <c r="O67" s="4" t="s">
        <v>38</v>
      </c>
      <c r="P67" s="42">
        <v>0.39007475096045163</v>
      </c>
      <c r="Q67" s="42"/>
      <c r="U67" s="6"/>
      <c r="V67" s="4" t="s">
        <v>38</v>
      </c>
      <c r="W67" s="42">
        <v>0.33952464288812956</v>
      </c>
      <c r="X67" s="42"/>
    </row>
    <row r="68" spans="2:25" x14ac:dyDescent="0.5">
      <c r="B68" t="s">
        <v>105</v>
      </c>
      <c r="C68" t="s">
        <v>100</v>
      </c>
      <c r="D68" t="s">
        <v>101</v>
      </c>
      <c r="E68">
        <f t="shared" si="0"/>
        <v>0.39007475096045158</v>
      </c>
      <c r="G68" s="6"/>
      <c r="H68" s="1"/>
      <c r="I68" s="1"/>
      <c r="J68" s="1"/>
      <c r="N68" s="6"/>
      <c r="O68" s="1"/>
      <c r="P68" s="1"/>
      <c r="Q68" s="1"/>
      <c r="U68" s="6"/>
      <c r="V68" s="1"/>
      <c r="W68" s="1"/>
      <c r="X68" s="1"/>
    </row>
    <row r="69" spans="2:25" x14ac:dyDescent="0.5">
      <c r="B69" t="s">
        <v>105</v>
      </c>
      <c r="C69" t="s">
        <v>105</v>
      </c>
      <c r="D69" t="s">
        <v>100</v>
      </c>
      <c r="E69">
        <f t="shared" si="0"/>
        <v>0.5617698143436356</v>
      </c>
      <c r="G69" s="44" t="s">
        <v>39</v>
      </c>
      <c r="H69" s="44"/>
      <c r="I69" s="45">
        <v>2.3325067201083047E-2</v>
      </c>
      <c r="J69" s="45"/>
      <c r="N69" s="44" t="s">
        <v>39</v>
      </c>
      <c r="O69" s="44"/>
      <c r="P69" s="45">
        <v>1.1818033701928929E-2</v>
      </c>
      <c r="Q69" s="45"/>
      <c r="U69" s="44" t="s">
        <v>39</v>
      </c>
      <c r="V69" s="44"/>
      <c r="W69" s="45">
        <v>8.87735867038013E-3</v>
      </c>
      <c r="X69" s="45"/>
    </row>
    <row r="70" spans="2:25" x14ac:dyDescent="0.5">
      <c r="B70" t="s">
        <v>105</v>
      </c>
      <c r="C70" t="s">
        <v>105</v>
      </c>
      <c r="D70" t="s">
        <v>105</v>
      </c>
      <c r="E70">
        <f t="shared" si="0"/>
        <v>0.5280368318040074</v>
      </c>
    </row>
    <row r="71" spans="2:25" x14ac:dyDescent="0.5">
      <c r="B71" t="s">
        <v>105</v>
      </c>
      <c r="C71" t="s">
        <v>105</v>
      </c>
      <c r="D71" t="s">
        <v>101</v>
      </c>
      <c r="E71">
        <f t="shared" si="0"/>
        <v>0.49113886015526265</v>
      </c>
    </row>
    <row r="72" spans="2:25" ht="14.45" customHeight="1" x14ac:dyDescent="0.5">
      <c r="B72" t="s">
        <v>105</v>
      </c>
      <c r="C72" t="s">
        <v>101</v>
      </c>
      <c r="D72" t="s">
        <v>100</v>
      </c>
      <c r="E72">
        <f t="shared" si="0"/>
        <v>0.55147141956257095</v>
      </c>
      <c r="G72" s="46" t="s">
        <v>47</v>
      </c>
      <c r="H72" s="46"/>
      <c r="I72" s="46"/>
      <c r="J72" s="46"/>
      <c r="N72" s="46" t="s">
        <v>86</v>
      </c>
      <c r="O72" s="46"/>
      <c r="P72" s="46"/>
      <c r="Q72" s="46"/>
      <c r="U72" s="46" t="s">
        <v>93</v>
      </c>
      <c r="V72" s="46"/>
      <c r="W72" s="46"/>
      <c r="X72" s="46"/>
    </row>
    <row r="73" spans="2:25" ht="14.45" customHeight="1" x14ac:dyDescent="0.5">
      <c r="B73" t="s">
        <v>105</v>
      </c>
      <c r="C73" t="s">
        <v>101</v>
      </c>
      <c r="D73" t="s">
        <v>105</v>
      </c>
      <c r="E73">
        <f t="shared" si="0"/>
        <v>0.54745218435058463</v>
      </c>
      <c r="G73" s="46"/>
      <c r="H73" s="46"/>
      <c r="I73" s="46"/>
      <c r="J73" s="46"/>
      <c r="N73" s="46"/>
      <c r="O73" s="46"/>
      <c r="P73" s="46"/>
      <c r="Q73" s="46"/>
      <c r="U73" s="46"/>
      <c r="V73" s="46"/>
      <c r="W73" s="46"/>
      <c r="X73" s="46"/>
    </row>
    <row r="74" spans="2:25" x14ac:dyDescent="0.5">
      <c r="B74" t="s">
        <v>105</v>
      </c>
      <c r="C74" t="s">
        <v>101</v>
      </c>
      <c r="D74" t="s">
        <v>101</v>
      </c>
      <c r="E74">
        <f t="shared" si="0"/>
        <v>0.53434783329826385</v>
      </c>
      <c r="I74" s="41" t="s">
        <v>17</v>
      </c>
      <c r="J74" s="41"/>
      <c r="P74" s="41" t="s">
        <v>17</v>
      </c>
      <c r="Q74" s="41"/>
      <c r="W74" s="41" t="s">
        <v>17</v>
      </c>
      <c r="X74" s="41"/>
    </row>
    <row r="75" spans="2:25" x14ac:dyDescent="0.5">
      <c r="B75" t="s">
        <v>101</v>
      </c>
      <c r="C75" t="s">
        <v>100</v>
      </c>
      <c r="D75" t="s">
        <v>100</v>
      </c>
      <c r="E75">
        <f t="shared" si="0"/>
        <v>0.5179308334060212</v>
      </c>
      <c r="G75" s="1" t="s">
        <v>18</v>
      </c>
      <c r="H75" t="s">
        <v>19</v>
      </c>
      <c r="I75" s="4" t="s">
        <v>20</v>
      </c>
      <c r="J75" s="4" t="s">
        <v>21</v>
      </c>
      <c r="N75" s="1" t="s">
        <v>18</v>
      </c>
      <c r="O75" t="s">
        <v>19</v>
      </c>
      <c r="P75" s="4" t="s">
        <v>20</v>
      </c>
      <c r="Q75" s="4" t="s">
        <v>21</v>
      </c>
      <c r="U75" s="1" t="s">
        <v>18</v>
      </c>
      <c r="V75" t="s">
        <v>19</v>
      </c>
      <c r="W75" s="4" t="s">
        <v>20</v>
      </c>
      <c r="X75" s="4" t="s">
        <v>21</v>
      </c>
    </row>
    <row r="76" spans="2:25" x14ac:dyDescent="0.5">
      <c r="B76" t="s">
        <v>101</v>
      </c>
      <c r="C76" t="s">
        <v>100</v>
      </c>
      <c r="D76" t="s">
        <v>105</v>
      </c>
      <c r="E76">
        <f t="shared" si="0"/>
        <v>0.40217628525042748</v>
      </c>
      <c r="G76" t="s">
        <v>22</v>
      </c>
      <c r="H76" s="1" t="s">
        <v>23</v>
      </c>
      <c r="I76" s="11">
        <v>1</v>
      </c>
      <c r="J76" s="5"/>
      <c r="N76" t="s">
        <v>22</v>
      </c>
      <c r="O76" s="1" t="s">
        <v>23</v>
      </c>
      <c r="P76" s="11">
        <v>1</v>
      </c>
      <c r="Q76" s="5"/>
      <c r="U76" t="s">
        <v>22</v>
      </c>
      <c r="V76" s="1" t="s">
        <v>23</v>
      </c>
      <c r="W76" s="11">
        <v>1</v>
      </c>
      <c r="X76" s="5"/>
    </row>
    <row r="77" spans="2:25" x14ac:dyDescent="0.5">
      <c r="B77" t="s">
        <v>101</v>
      </c>
      <c r="C77" t="s">
        <v>100</v>
      </c>
      <c r="D77" t="s">
        <v>101</v>
      </c>
      <c r="E77">
        <f t="shared" si="0"/>
        <v>0.33952464288812945</v>
      </c>
      <c r="G77" s="6" t="s">
        <v>5</v>
      </c>
      <c r="H77" s="1" t="s">
        <v>2</v>
      </c>
      <c r="I77" s="11">
        <v>0.25</v>
      </c>
      <c r="J77" s="5"/>
      <c r="K77" t="s">
        <v>8</v>
      </c>
      <c r="N77" s="6" t="s">
        <v>5</v>
      </c>
      <c r="O77" s="1" t="s">
        <v>2</v>
      </c>
      <c r="P77" s="11">
        <v>0.6</v>
      </c>
      <c r="Q77" s="5"/>
      <c r="R77" t="s">
        <v>10</v>
      </c>
      <c r="U77" s="6" t="s">
        <v>5</v>
      </c>
      <c r="V77" s="1" t="s">
        <v>2</v>
      </c>
      <c r="W77" s="11">
        <v>0.8</v>
      </c>
      <c r="X77" s="5"/>
      <c r="Y77" t="s">
        <v>12</v>
      </c>
    </row>
    <row r="78" spans="2:25" x14ac:dyDescent="0.5">
      <c r="B78" t="s">
        <v>101</v>
      </c>
      <c r="C78" t="s">
        <v>105</v>
      </c>
      <c r="D78" t="s">
        <v>100</v>
      </c>
      <c r="E78">
        <f t="shared" si="0"/>
        <v>0.57131796992045702</v>
      </c>
      <c r="G78" s="6" t="s">
        <v>7</v>
      </c>
      <c r="H78" s="1" t="s">
        <v>4</v>
      </c>
      <c r="I78" s="11">
        <v>0.5</v>
      </c>
      <c r="J78" s="5"/>
      <c r="K78" t="s">
        <v>10</v>
      </c>
      <c r="N78" s="6" t="s">
        <v>7</v>
      </c>
      <c r="O78" s="1" t="s">
        <v>4</v>
      </c>
      <c r="P78" s="11">
        <v>0.5</v>
      </c>
      <c r="Q78" s="5"/>
      <c r="R78" t="s">
        <v>10</v>
      </c>
      <c r="U78" s="6" t="s">
        <v>7</v>
      </c>
      <c r="V78" s="1" t="s">
        <v>4</v>
      </c>
      <c r="W78" s="11">
        <v>0.5</v>
      </c>
      <c r="X78" s="5"/>
      <c r="Y78" t="s">
        <v>10</v>
      </c>
    </row>
    <row r="79" spans="2:25" x14ac:dyDescent="0.5">
      <c r="B79" t="s">
        <v>101</v>
      </c>
      <c r="C79" t="s">
        <v>105</v>
      </c>
      <c r="D79" t="s">
        <v>105</v>
      </c>
      <c r="E79">
        <f t="shared" si="0"/>
        <v>0.52087321818338195</v>
      </c>
      <c r="G79" s="6" t="s">
        <v>6</v>
      </c>
      <c r="H79" s="1" t="s">
        <v>3</v>
      </c>
      <c r="I79" s="11">
        <v>0.1</v>
      </c>
      <c r="J79" s="5"/>
      <c r="K79" t="s">
        <v>8</v>
      </c>
      <c r="N79" s="6" t="s">
        <v>6</v>
      </c>
      <c r="O79" s="1" t="s">
        <v>3</v>
      </c>
      <c r="P79" s="11">
        <v>0.1</v>
      </c>
      <c r="Q79" s="5"/>
      <c r="R79" t="s">
        <v>8</v>
      </c>
      <c r="U79" s="6" t="s">
        <v>6</v>
      </c>
      <c r="V79" s="1" t="s">
        <v>3</v>
      </c>
      <c r="W79" s="11">
        <v>0.1</v>
      </c>
      <c r="X79" s="5"/>
      <c r="Y79" t="s">
        <v>8</v>
      </c>
    </row>
    <row r="80" spans="2:25" x14ac:dyDescent="0.5">
      <c r="B80" t="s">
        <v>101</v>
      </c>
      <c r="C80" t="s">
        <v>105</v>
      </c>
      <c r="D80" t="s">
        <v>101</v>
      </c>
      <c r="E80">
        <f t="shared" si="0"/>
        <v>0.4646172176914577</v>
      </c>
      <c r="G80" s="6" t="s">
        <v>24</v>
      </c>
      <c r="H80" s="1" t="s">
        <v>1</v>
      </c>
      <c r="I80" s="10">
        <v>0.39546199011779226</v>
      </c>
      <c r="J80" s="5"/>
      <c r="N80" s="6" t="s">
        <v>24</v>
      </c>
      <c r="O80" s="1" t="s">
        <v>1</v>
      </c>
      <c r="P80" s="10">
        <v>9.3769887685532127E-2</v>
      </c>
      <c r="Q80" s="5"/>
      <c r="U80" s="6" t="s">
        <v>24</v>
      </c>
      <c r="V80" s="1" t="s">
        <v>1</v>
      </c>
      <c r="W80" s="10">
        <v>1.2239255194903856E-2</v>
      </c>
      <c r="X80" s="5"/>
    </row>
    <row r="81" spans="2:25" x14ac:dyDescent="0.5">
      <c r="B81" t="s">
        <v>101</v>
      </c>
      <c r="C81" t="s">
        <v>101</v>
      </c>
      <c r="D81" t="s">
        <v>100</v>
      </c>
      <c r="E81">
        <f t="shared" si="0"/>
        <v>0.55719283214458493</v>
      </c>
      <c r="G81" s="6" t="s">
        <v>25</v>
      </c>
      <c r="H81" s="1" t="s">
        <v>26</v>
      </c>
      <c r="I81" s="10">
        <v>0.31801396725456049</v>
      </c>
      <c r="J81" s="5"/>
      <c r="N81" s="6" t="s">
        <v>25</v>
      </c>
      <c r="O81" s="1" t="s">
        <v>26</v>
      </c>
      <c r="P81" s="10">
        <v>0.2882608042903026</v>
      </c>
      <c r="Q81" s="5"/>
      <c r="U81" s="6" t="s">
        <v>25</v>
      </c>
      <c r="V81" s="1" t="s">
        <v>26</v>
      </c>
      <c r="W81" s="10">
        <v>0.28423366887900714</v>
      </c>
      <c r="X81" s="5"/>
    </row>
    <row r="82" spans="2:25" x14ac:dyDescent="0.5">
      <c r="B82" t="s">
        <v>101</v>
      </c>
      <c r="C82" t="s">
        <v>101</v>
      </c>
      <c r="D82" t="s">
        <v>105</v>
      </c>
      <c r="E82">
        <f t="shared" si="0"/>
        <v>0.56462614514270726</v>
      </c>
      <c r="G82" s="6" t="s">
        <v>27</v>
      </c>
      <c r="H82" s="1" t="s">
        <v>28</v>
      </c>
      <c r="I82" s="5">
        <v>5.4891916288975376E+29</v>
      </c>
      <c r="J82" s="7">
        <v>2.4457890160736781E-2</v>
      </c>
      <c r="N82" s="6" t="s">
        <v>27</v>
      </c>
      <c r="O82" s="1" t="s">
        <v>28</v>
      </c>
      <c r="P82" s="5">
        <v>5.4859291010128571E+29</v>
      </c>
      <c r="Q82" s="7">
        <v>1.9354070842132077E-2</v>
      </c>
      <c r="U82" s="6" t="s">
        <v>27</v>
      </c>
      <c r="V82" s="1" t="s">
        <v>28</v>
      </c>
      <c r="W82" s="5">
        <v>3.3593110192616459E+29</v>
      </c>
      <c r="X82" s="7">
        <v>4.0709309652293014E-3</v>
      </c>
    </row>
    <row r="83" spans="2:25" x14ac:dyDescent="0.5">
      <c r="B83" t="s">
        <v>101</v>
      </c>
      <c r="C83" t="s">
        <v>101</v>
      </c>
      <c r="D83" t="s">
        <v>101</v>
      </c>
      <c r="E83">
        <f t="shared" si="0"/>
        <v>0.5428509222183362</v>
      </c>
      <c r="G83" s="6" t="s">
        <v>29</v>
      </c>
      <c r="H83" s="1" t="s">
        <v>30</v>
      </c>
      <c r="I83" s="5"/>
      <c r="J83" s="7">
        <v>9.6125765439408789E-2</v>
      </c>
      <c r="N83" s="6" t="s">
        <v>29</v>
      </c>
      <c r="O83" s="1" t="s">
        <v>30</v>
      </c>
      <c r="P83" s="5"/>
      <c r="Q83" s="7">
        <v>0.13061531052392988</v>
      </c>
      <c r="U83" s="6" t="s">
        <v>29</v>
      </c>
      <c r="V83" s="1" t="s">
        <v>30</v>
      </c>
      <c r="W83" s="5"/>
      <c r="X83" s="7">
        <v>0.14037743023530658</v>
      </c>
    </row>
    <row r="84" spans="2:25" x14ac:dyDescent="0.5">
      <c r="G84" s="6" t="s">
        <v>31</v>
      </c>
      <c r="H84" s="1" t="s">
        <v>32</v>
      </c>
      <c r="I84" s="5"/>
      <c r="J84" s="7">
        <v>0.56140237714529395</v>
      </c>
      <c r="N84" s="6" t="s">
        <v>31</v>
      </c>
      <c r="O84" s="1" t="s">
        <v>32</v>
      </c>
      <c r="P84" s="5"/>
      <c r="Q84" s="7">
        <v>0.5617698143436356</v>
      </c>
      <c r="U84" s="6" t="s">
        <v>31</v>
      </c>
      <c r="V84" s="1" t="s">
        <v>32</v>
      </c>
      <c r="W84" s="5"/>
      <c r="X84" s="7">
        <v>0.57131796992045702</v>
      </c>
    </row>
    <row r="85" spans="2:25" x14ac:dyDescent="0.5">
      <c r="G85" s="6" t="s">
        <v>33</v>
      </c>
      <c r="H85" s="1" t="s">
        <v>34</v>
      </c>
      <c r="I85" s="5"/>
      <c r="J85" s="1">
        <v>1</v>
      </c>
      <c r="K85" t="s">
        <v>35</v>
      </c>
      <c r="N85" s="6" t="s">
        <v>33</v>
      </c>
      <c r="O85" s="1" t="s">
        <v>34</v>
      </c>
      <c r="P85" s="5"/>
      <c r="Q85" s="1">
        <v>1</v>
      </c>
      <c r="R85" t="s">
        <v>35</v>
      </c>
      <c r="U85" s="6" t="s">
        <v>33</v>
      </c>
      <c r="V85" s="1" t="s">
        <v>34</v>
      </c>
      <c r="W85" s="5"/>
      <c r="X85" s="1">
        <v>1</v>
      </c>
      <c r="Y85" t="s">
        <v>35</v>
      </c>
    </row>
    <row r="86" spans="2:25" x14ac:dyDescent="0.5">
      <c r="H86" s="1"/>
      <c r="O86" s="1"/>
      <c r="V86" s="1"/>
    </row>
    <row r="87" spans="2:25" x14ac:dyDescent="0.5">
      <c r="G87" s="6"/>
      <c r="H87" s="4" t="s">
        <v>36</v>
      </c>
      <c r="I87" s="42">
        <v>0.28441120774461631</v>
      </c>
      <c r="J87" s="42"/>
      <c r="N87" s="6"/>
      <c r="O87" s="4" t="s">
        <v>36</v>
      </c>
      <c r="P87" s="42">
        <v>0.24358116884550196</v>
      </c>
      <c r="Q87" s="42"/>
      <c r="U87" s="6"/>
      <c r="V87" s="4" t="s">
        <v>36</v>
      </c>
      <c r="W87" s="42">
        <v>0.23382556849282457</v>
      </c>
      <c r="X87" s="42"/>
    </row>
    <row r="88" spans="2:25" x14ac:dyDescent="0.5">
      <c r="G88" s="6"/>
      <c r="H88" s="4" t="s">
        <v>37</v>
      </c>
      <c r="I88" s="42">
        <v>1.3555868426246962</v>
      </c>
      <c r="J88" s="42"/>
      <c r="N88" s="6"/>
      <c r="O88" s="4" t="s">
        <v>37</v>
      </c>
      <c r="P88" s="42">
        <v>1.3411359411892672</v>
      </c>
      <c r="Q88" s="42"/>
      <c r="U88" s="6"/>
      <c r="V88" s="4" t="s">
        <v>37</v>
      </c>
      <c r="W88" s="42">
        <v>1.345508744168413</v>
      </c>
      <c r="X88" s="42"/>
    </row>
    <row r="89" spans="2:25" x14ac:dyDescent="0.5">
      <c r="G89" s="6"/>
      <c r="H89" s="4" t="s">
        <v>38</v>
      </c>
      <c r="I89" s="42">
        <v>0.56140237714529406</v>
      </c>
      <c r="J89" s="42"/>
      <c r="N89" s="6"/>
      <c r="O89" s="4" t="s">
        <v>38</v>
      </c>
      <c r="P89" s="42">
        <v>0.5617698143436356</v>
      </c>
      <c r="Q89" s="42"/>
      <c r="U89" s="6"/>
      <c r="V89" s="4" t="s">
        <v>38</v>
      </c>
      <c r="W89" s="42">
        <v>0.57131796992045702</v>
      </c>
      <c r="X89" s="42"/>
    </row>
    <row r="90" spans="2:25" x14ac:dyDescent="0.5">
      <c r="G90" s="6"/>
      <c r="H90" s="1"/>
      <c r="I90" s="1"/>
      <c r="J90" s="1"/>
      <c r="N90" s="6"/>
      <c r="O90" s="1"/>
      <c r="P90" s="1"/>
      <c r="Q90" s="1"/>
      <c r="U90" s="6"/>
      <c r="V90" s="1"/>
      <c r="W90" s="1"/>
      <c r="X90" s="1"/>
    </row>
    <row r="91" spans="2:25" x14ac:dyDescent="0.5">
      <c r="G91" s="44" t="s">
        <v>39</v>
      </c>
      <c r="H91" s="44"/>
      <c r="I91" s="45">
        <v>0.1177859824940756</v>
      </c>
      <c r="J91" s="45"/>
      <c r="N91" s="44" t="s">
        <v>39</v>
      </c>
      <c r="O91" s="44"/>
      <c r="P91" s="45">
        <v>0.1020303339858315</v>
      </c>
      <c r="Q91" s="45"/>
      <c r="U91" s="44" t="s">
        <v>39</v>
      </c>
      <c r="V91" s="44"/>
      <c r="W91" s="45">
        <v>9.928493566898472E-2</v>
      </c>
      <c r="X91" s="45"/>
    </row>
    <row r="94" spans="2:25" ht="14.45" customHeight="1" x14ac:dyDescent="0.5">
      <c r="G94" s="46" t="s">
        <v>80</v>
      </c>
      <c r="H94" s="46"/>
      <c r="I94" s="46"/>
      <c r="J94" s="46"/>
      <c r="N94" s="46" t="s">
        <v>52</v>
      </c>
      <c r="O94" s="46"/>
      <c r="P94" s="46"/>
      <c r="Q94" s="46"/>
      <c r="U94" s="46" t="s">
        <v>94</v>
      </c>
      <c r="V94" s="46"/>
      <c r="W94" s="46"/>
      <c r="X94" s="46"/>
    </row>
    <row r="95" spans="2:25" ht="14.45" customHeight="1" x14ac:dyDescent="0.5">
      <c r="G95" s="46"/>
      <c r="H95" s="46"/>
      <c r="I95" s="46"/>
      <c r="J95" s="46"/>
      <c r="N95" s="46"/>
      <c r="O95" s="46"/>
      <c r="P95" s="46"/>
      <c r="Q95" s="46"/>
      <c r="U95" s="46"/>
      <c r="V95" s="46"/>
      <c r="W95" s="46"/>
      <c r="X95" s="46"/>
    </row>
    <row r="96" spans="2:25" x14ac:dyDescent="0.5">
      <c r="I96" s="41" t="s">
        <v>17</v>
      </c>
      <c r="J96" s="41"/>
      <c r="P96" s="41" t="s">
        <v>17</v>
      </c>
      <c r="Q96" s="41"/>
      <c r="W96" s="41" t="s">
        <v>17</v>
      </c>
      <c r="X96" s="41"/>
    </row>
    <row r="97" spans="7:25" x14ac:dyDescent="0.5">
      <c r="G97" s="1" t="s">
        <v>18</v>
      </c>
      <c r="H97" t="s">
        <v>19</v>
      </c>
      <c r="I97" s="4" t="s">
        <v>20</v>
      </c>
      <c r="J97" s="4" t="s">
        <v>21</v>
      </c>
      <c r="N97" s="1" t="s">
        <v>18</v>
      </c>
      <c r="O97" t="s">
        <v>19</v>
      </c>
      <c r="P97" s="4" t="s">
        <v>20</v>
      </c>
      <c r="Q97" s="4" t="s">
        <v>21</v>
      </c>
      <c r="U97" s="1" t="s">
        <v>18</v>
      </c>
      <c r="V97" t="s">
        <v>19</v>
      </c>
      <c r="W97" s="4" t="s">
        <v>20</v>
      </c>
      <c r="X97" s="4" t="s">
        <v>21</v>
      </c>
    </row>
    <row r="98" spans="7:25" x14ac:dyDescent="0.5">
      <c r="G98" t="s">
        <v>22</v>
      </c>
      <c r="H98" s="1" t="s">
        <v>23</v>
      </c>
      <c r="I98" s="11">
        <v>1</v>
      </c>
      <c r="J98" s="5"/>
      <c r="N98" t="s">
        <v>22</v>
      </c>
      <c r="O98" s="1" t="s">
        <v>23</v>
      </c>
      <c r="P98" s="11">
        <v>1</v>
      </c>
      <c r="Q98" s="5"/>
      <c r="U98" t="s">
        <v>22</v>
      </c>
      <c r="V98" s="1" t="s">
        <v>23</v>
      </c>
      <c r="W98" s="11">
        <v>1</v>
      </c>
      <c r="X98" s="5"/>
    </row>
    <row r="99" spans="7:25" x14ac:dyDescent="0.5">
      <c r="G99" s="6" t="s">
        <v>5</v>
      </c>
      <c r="H99" s="1" t="s">
        <v>2</v>
      </c>
      <c r="I99" s="11">
        <v>0.25</v>
      </c>
      <c r="J99" s="5"/>
      <c r="K99" t="s">
        <v>8</v>
      </c>
      <c r="N99" s="6" t="s">
        <v>5</v>
      </c>
      <c r="O99" s="1" t="s">
        <v>2</v>
      </c>
      <c r="P99" s="11">
        <v>0.6</v>
      </c>
      <c r="Q99" s="5"/>
      <c r="R99" t="s">
        <v>10</v>
      </c>
      <c r="U99" s="6" t="s">
        <v>5</v>
      </c>
      <c r="V99" s="1" t="s">
        <v>2</v>
      </c>
      <c r="W99" s="11">
        <v>0.8</v>
      </c>
      <c r="X99" s="5"/>
      <c r="Y99" t="s">
        <v>12</v>
      </c>
    </row>
    <row r="100" spans="7:25" x14ac:dyDescent="0.5">
      <c r="G100" s="6" t="s">
        <v>7</v>
      </c>
      <c r="H100" s="1" t="s">
        <v>4</v>
      </c>
      <c r="I100" s="11">
        <v>0.5</v>
      </c>
      <c r="J100" s="5"/>
      <c r="K100" t="s">
        <v>10</v>
      </c>
      <c r="N100" s="6" t="s">
        <v>7</v>
      </c>
      <c r="O100" s="1" t="s">
        <v>4</v>
      </c>
      <c r="P100" s="11">
        <v>0.5</v>
      </c>
      <c r="Q100" s="5"/>
      <c r="R100" t="s">
        <v>10</v>
      </c>
      <c r="U100" s="6" t="s">
        <v>7</v>
      </c>
      <c r="V100" s="1" t="s">
        <v>4</v>
      </c>
      <c r="W100" s="11">
        <v>0.5</v>
      </c>
      <c r="X100" s="5"/>
      <c r="Y100" t="s">
        <v>10</v>
      </c>
    </row>
    <row r="101" spans="7:25" x14ac:dyDescent="0.5">
      <c r="G101" s="6" t="s">
        <v>6</v>
      </c>
      <c r="H101" s="1" t="s">
        <v>3</v>
      </c>
      <c r="I101" s="11">
        <v>0.5</v>
      </c>
      <c r="J101" s="5"/>
      <c r="K101" t="s">
        <v>10</v>
      </c>
      <c r="N101" s="6" t="s">
        <v>6</v>
      </c>
      <c r="O101" s="1" t="s">
        <v>3</v>
      </c>
      <c r="P101" s="11">
        <v>0.5</v>
      </c>
      <c r="Q101" s="5"/>
      <c r="R101" t="s">
        <v>10</v>
      </c>
      <c r="U101" s="6" t="s">
        <v>6</v>
      </c>
      <c r="V101" s="1" t="s">
        <v>3</v>
      </c>
      <c r="W101" s="11">
        <v>0.5</v>
      </c>
      <c r="X101" s="5"/>
      <c r="Y101" t="s">
        <v>10</v>
      </c>
    </row>
    <row r="102" spans="7:25" x14ac:dyDescent="0.5">
      <c r="G102" s="6" t="s">
        <v>24</v>
      </c>
      <c r="H102" s="1" t="s">
        <v>1</v>
      </c>
      <c r="I102" s="10">
        <v>0.50600046579057079</v>
      </c>
      <c r="J102" s="5"/>
      <c r="N102" s="6" t="s">
        <v>24</v>
      </c>
      <c r="O102" s="1" t="s">
        <v>1</v>
      </c>
      <c r="P102" s="10">
        <v>0.27810232523170697</v>
      </c>
      <c r="Q102" s="5"/>
      <c r="U102" s="6" t="s">
        <v>24</v>
      </c>
      <c r="V102" s="1" t="s">
        <v>1</v>
      </c>
      <c r="W102" s="10">
        <v>0.19919493580191538</v>
      </c>
      <c r="X102" s="5"/>
    </row>
    <row r="103" spans="7:25" x14ac:dyDescent="0.5">
      <c r="G103" s="6" t="s">
        <v>25</v>
      </c>
      <c r="H103" s="1" t="s">
        <v>26</v>
      </c>
      <c r="I103" s="10">
        <v>0.3004726418552523</v>
      </c>
      <c r="J103" s="5"/>
      <c r="N103" s="6" t="s">
        <v>25</v>
      </c>
      <c r="O103" s="1" t="s">
        <v>26</v>
      </c>
      <c r="P103" s="10">
        <v>0.25972700742613081</v>
      </c>
      <c r="Q103" s="5"/>
      <c r="U103" s="6" t="s">
        <v>25</v>
      </c>
      <c r="V103" s="1" t="s">
        <v>26</v>
      </c>
      <c r="W103" s="10">
        <v>0.24710849025753215</v>
      </c>
      <c r="X103" s="5"/>
    </row>
    <row r="104" spans="7:25" x14ac:dyDescent="0.5">
      <c r="G104" s="6" t="s">
        <v>27</v>
      </c>
      <c r="H104" s="1" t="s">
        <v>28</v>
      </c>
      <c r="I104" s="5">
        <v>5.3236170562304675E+29</v>
      </c>
      <c r="J104" s="7">
        <v>6.5554674676862185E-2</v>
      </c>
      <c r="N104" s="6" t="s">
        <v>27</v>
      </c>
      <c r="O104" s="1" t="s">
        <v>28</v>
      </c>
      <c r="P104" s="5">
        <v>5.6189099338858141E+29</v>
      </c>
      <c r="Q104" s="7">
        <v>0.11848799940213628</v>
      </c>
      <c r="U104" s="6" t="s">
        <v>27</v>
      </c>
      <c r="V104" s="1" t="s">
        <v>28</v>
      </c>
      <c r="W104" s="5">
        <v>2.1127510003803822E+29</v>
      </c>
      <c r="X104" s="7">
        <v>0.13307542635679842</v>
      </c>
    </row>
    <row r="105" spans="7:25" x14ac:dyDescent="0.5">
      <c r="G105" s="6" t="s">
        <v>29</v>
      </c>
      <c r="H105" s="1" t="s">
        <v>30</v>
      </c>
      <c r="I105" s="5"/>
      <c r="J105" s="7">
        <v>7.4216672559585639E-2</v>
      </c>
      <c r="N105" s="6" t="s">
        <v>29</v>
      </c>
      <c r="O105" s="1" t="s">
        <v>30</v>
      </c>
      <c r="P105" s="5"/>
      <c r="Q105" s="7">
        <v>9.3748161367725499E-2</v>
      </c>
      <c r="U105" s="6" t="s">
        <v>29</v>
      </c>
      <c r="V105" s="1" t="s">
        <v>30</v>
      </c>
      <c r="W105" s="5"/>
      <c r="X105" s="7">
        <v>9.89428652022874E-2</v>
      </c>
    </row>
    <row r="106" spans="7:25" ht="14.45" customHeight="1" x14ac:dyDescent="0.5">
      <c r="G106" s="6" t="s">
        <v>31</v>
      </c>
      <c r="H106" s="1" t="s">
        <v>32</v>
      </c>
      <c r="I106" s="5"/>
      <c r="J106" s="7">
        <v>0.55975601090829985</v>
      </c>
      <c r="N106" s="6" t="s">
        <v>31</v>
      </c>
      <c r="O106" s="1" t="s">
        <v>32</v>
      </c>
      <c r="P106" s="5"/>
      <c r="Q106" s="7">
        <v>0.5280368318040074</v>
      </c>
      <c r="U106" s="6" t="s">
        <v>31</v>
      </c>
      <c r="V106" s="1" t="s">
        <v>32</v>
      </c>
      <c r="W106" s="5"/>
      <c r="X106" s="7">
        <v>0.52087321818338195</v>
      </c>
    </row>
    <row r="107" spans="7:25" ht="14.45" customHeight="1" x14ac:dyDescent="0.5">
      <c r="G107" s="6" t="s">
        <v>33</v>
      </c>
      <c r="H107" s="1" t="s">
        <v>34</v>
      </c>
      <c r="I107" s="5"/>
      <c r="J107" s="1">
        <v>1</v>
      </c>
      <c r="K107" t="s">
        <v>35</v>
      </c>
      <c r="N107" s="6" t="s">
        <v>33</v>
      </c>
      <c r="O107" s="1" t="s">
        <v>34</v>
      </c>
      <c r="P107" s="5"/>
      <c r="Q107" s="1">
        <v>1</v>
      </c>
      <c r="R107" t="s">
        <v>35</v>
      </c>
      <c r="U107" s="6" t="s">
        <v>33</v>
      </c>
      <c r="V107" s="1" t="s">
        <v>34</v>
      </c>
      <c r="W107" s="5"/>
      <c r="X107" s="1">
        <v>1</v>
      </c>
      <c r="Y107" t="s">
        <v>35</v>
      </c>
    </row>
    <row r="108" spans="7:25" x14ac:dyDescent="0.5">
      <c r="H108" s="1"/>
      <c r="O108" s="1"/>
      <c r="V108" s="1"/>
    </row>
    <row r="109" spans="7:25" x14ac:dyDescent="0.5">
      <c r="G109" s="6"/>
      <c r="H109" s="4" t="s">
        <v>36</v>
      </c>
      <c r="I109" s="42">
        <v>0.18279019966242921</v>
      </c>
      <c r="J109" s="42"/>
      <c r="N109" s="6"/>
      <c r="O109" s="4" t="s">
        <v>36</v>
      </c>
      <c r="P109" s="42">
        <v>0.13659797211929239</v>
      </c>
      <c r="Q109" s="42"/>
      <c r="U109" s="6"/>
      <c r="V109" s="4" t="s">
        <v>36</v>
      </c>
      <c r="W109" s="42">
        <v>0.12087045083236132</v>
      </c>
      <c r="X109" s="42"/>
    </row>
    <row r="110" spans="7:25" x14ac:dyDescent="0.5">
      <c r="G110" s="6"/>
      <c r="H110" s="4" t="s">
        <v>37</v>
      </c>
      <c r="I110" s="42">
        <v>1.4939203998365767</v>
      </c>
      <c r="J110" s="42"/>
      <c r="N110" s="6"/>
      <c r="O110" s="4" t="s">
        <v>37</v>
      </c>
      <c r="P110" s="42">
        <v>1.4938442155467839</v>
      </c>
      <c r="Q110" s="42"/>
      <c r="U110" s="6"/>
      <c r="V110" s="4" t="s">
        <v>37</v>
      </c>
      <c r="W110" s="42">
        <v>1.5051905204030911</v>
      </c>
      <c r="X110" s="42"/>
    </row>
    <row r="111" spans="7:25" x14ac:dyDescent="0.5">
      <c r="G111" s="6"/>
      <c r="H111" s="4" t="s">
        <v>38</v>
      </c>
      <c r="I111" s="42">
        <v>0.55975601090829996</v>
      </c>
      <c r="J111" s="42"/>
      <c r="N111" s="6"/>
      <c r="O111" s="4" t="s">
        <v>38</v>
      </c>
      <c r="P111" s="42">
        <v>0.52803683180400751</v>
      </c>
      <c r="Q111" s="42"/>
      <c r="U111" s="6"/>
      <c r="V111" s="4" t="s">
        <v>38</v>
      </c>
      <c r="W111" s="42">
        <v>0.52087321818338217</v>
      </c>
      <c r="X111" s="42"/>
    </row>
    <row r="112" spans="7:25" x14ac:dyDescent="0.5">
      <c r="G112" s="6"/>
      <c r="H112" s="1"/>
      <c r="I112" s="1"/>
      <c r="J112" s="1"/>
      <c r="N112" s="6"/>
      <c r="O112" s="1"/>
      <c r="P112" s="1"/>
      <c r="Q112" s="1"/>
      <c r="U112" s="6"/>
      <c r="V112" s="1"/>
      <c r="W112" s="1"/>
      <c r="X112" s="1"/>
    </row>
    <row r="113" spans="7:25" x14ac:dyDescent="0.5">
      <c r="G113" s="44" t="s">
        <v>39</v>
      </c>
      <c r="H113" s="44"/>
      <c r="I113" s="45">
        <v>6.8489534654835593E-2</v>
      </c>
      <c r="J113" s="45"/>
      <c r="N113" s="44" t="s">
        <v>39</v>
      </c>
      <c r="O113" s="44"/>
      <c r="P113" s="45">
        <v>4.8283990845941323E-2</v>
      </c>
      <c r="Q113" s="45"/>
      <c r="U113" s="44" t="s">
        <v>39</v>
      </c>
      <c r="V113" s="44"/>
      <c r="W113" s="45">
        <v>4.182738321489566E-2</v>
      </c>
      <c r="X113" s="45"/>
    </row>
    <row r="116" spans="7:25" ht="14.45" customHeight="1" x14ac:dyDescent="0.5">
      <c r="G116" s="46" t="s">
        <v>81</v>
      </c>
      <c r="H116" s="46"/>
      <c r="I116" s="46"/>
      <c r="J116" s="46"/>
      <c r="N116" s="46" t="s">
        <v>87</v>
      </c>
      <c r="O116" s="46"/>
      <c r="P116" s="46"/>
      <c r="Q116" s="46"/>
      <c r="U116" s="46" t="s">
        <v>95</v>
      </c>
      <c r="V116" s="46"/>
      <c r="W116" s="46"/>
      <c r="X116" s="46"/>
    </row>
    <row r="117" spans="7:25" ht="14.45" customHeight="1" x14ac:dyDescent="0.5">
      <c r="G117" s="46"/>
      <c r="H117" s="46"/>
      <c r="I117" s="46"/>
      <c r="J117" s="46"/>
      <c r="N117" s="46"/>
      <c r="O117" s="46"/>
      <c r="P117" s="46"/>
      <c r="Q117" s="46"/>
      <c r="U117" s="46"/>
      <c r="V117" s="46"/>
      <c r="W117" s="46"/>
      <c r="X117" s="46"/>
    </row>
    <row r="118" spans="7:25" x14ac:dyDescent="0.5">
      <c r="I118" s="41" t="s">
        <v>17</v>
      </c>
      <c r="J118" s="41"/>
      <c r="P118" s="41" t="s">
        <v>17</v>
      </c>
      <c r="Q118" s="41"/>
      <c r="W118" s="41" t="s">
        <v>17</v>
      </c>
      <c r="X118" s="41"/>
    </row>
    <row r="119" spans="7:25" x14ac:dyDescent="0.5">
      <c r="G119" s="1" t="s">
        <v>18</v>
      </c>
      <c r="H119" t="s">
        <v>19</v>
      </c>
      <c r="I119" s="4" t="s">
        <v>20</v>
      </c>
      <c r="J119" s="4" t="s">
        <v>21</v>
      </c>
      <c r="N119" s="1" t="s">
        <v>18</v>
      </c>
      <c r="O119" t="s">
        <v>19</v>
      </c>
      <c r="P119" s="4" t="s">
        <v>20</v>
      </c>
      <c r="Q119" s="4" t="s">
        <v>21</v>
      </c>
      <c r="U119" s="1" t="s">
        <v>18</v>
      </c>
      <c r="V119" t="s">
        <v>19</v>
      </c>
      <c r="W119" s="4" t="s">
        <v>20</v>
      </c>
      <c r="X119" s="4" t="s">
        <v>21</v>
      </c>
    </row>
    <row r="120" spans="7:25" x14ac:dyDescent="0.5">
      <c r="G120" t="s">
        <v>22</v>
      </c>
      <c r="H120" s="1" t="s">
        <v>23</v>
      </c>
      <c r="I120" s="11">
        <v>1</v>
      </c>
      <c r="J120" s="5"/>
      <c r="N120" t="s">
        <v>22</v>
      </c>
      <c r="O120" s="1" t="s">
        <v>23</v>
      </c>
      <c r="P120" s="11">
        <v>1</v>
      </c>
      <c r="Q120" s="5"/>
      <c r="U120" t="s">
        <v>22</v>
      </c>
      <c r="V120" s="1" t="s">
        <v>23</v>
      </c>
      <c r="W120" s="11">
        <v>1</v>
      </c>
      <c r="X120" s="5"/>
    </row>
    <row r="121" spans="7:25" x14ac:dyDescent="0.5">
      <c r="G121" s="6" t="s">
        <v>5</v>
      </c>
      <c r="H121" s="1" t="s">
        <v>2</v>
      </c>
      <c r="I121" s="11">
        <v>0.25</v>
      </c>
      <c r="J121" s="5"/>
      <c r="K121" t="s">
        <v>8</v>
      </c>
      <c r="N121" s="6" t="s">
        <v>5</v>
      </c>
      <c r="O121" s="1" t="s">
        <v>2</v>
      </c>
      <c r="P121" s="11">
        <v>0.6</v>
      </c>
      <c r="Q121" s="5"/>
      <c r="R121" t="s">
        <v>10</v>
      </c>
      <c r="U121" s="6" t="s">
        <v>5</v>
      </c>
      <c r="V121" s="1" t="s">
        <v>2</v>
      </c>
      <c r="W121" s="11">
        <v>0.8</v>
      </c>
      <c r="X121" s="5"/>
      <c r="Y121" t="s">
        <v>12</v>
      </c>
    </row>
    <row r="122" spans="7:25" x14ac:dyDescent="0.5">
      <c r="G122" s="6" t="s">
        <v>7</v>
      </c>
      <c r="H122" s="1" t="s">
        <v>4</v>
      </c>
      <c r="I122" s="11">
        <v>0.5</v>
      </c>
      <c r="J122" s="5"/>
      <c r="K122" t="s">
        <v>10</v>
      </c>
      <c r="N122" s="6" t="s">
        <v>7</v>
      </c>
      <c r="O122" s="1" t="s">
        <v>4</v>
      </c>
      <c r="P122" s="11">
        <v>0.5</v>
      </c>
      <c r="Q122" s="5"/>
      <c r="R122" t="s">
        <v>10</v>
      </c>
      <c r="U122" s="6" t="s">
        <v>7</v>
      </c>
      <c r="V122" s="1" t="s">
        <v>4</v>
      </c>
      <c r="W122" s="11">
        <v>0.5</v>
      </c>
      <c r="X122" s="5"/>
      <c r="Y122" t="s">
        <v>10</v>
      </c>
    </row>
    <row r="123" spans="7:25" x14ac:dyDescent="0.5">
      <c r="G123" s="6" t="s">
        <v>6</v>
      </c>
      <c r="H123" s="1" t="s">
        <v>3</v>
      </c>
      <c r="I123" s="11">
        <v>0.9</v>
      </c>
      <c r="J123" s="5"/>
      <c r="K123" t="s">
        <v>12</v>
      </c>
      <c r="N123" s="6" t="s">
        <v>6</v>
      </c>
      <c r="O123" s="1" t="s">
        <v>3</v>
      </c>
      <c r="P123" s="11">
        <v>0.9</v>
      </c>
      <c r="Q123" s="5"/>
      <c r="R123" t="s">
        <v>12</v>
      </c>
      <c r="U123" s="6" t="s">
        <v>6</v>
      </c>
      <c r="V123" s="1" t="s">
        <v>3</v>
      </c>
      <c r="W123" s="11">
        <v>0.9</v>
      </c>
      <c r="X123" s="5"/>
      <c r="Y123" t="s">
        <v>12</v>
      </c>
    </row>
    <row r="124" spans="7:25" x14ac:dyDescent="0.5">
      <c r="G124" s="6" t="s">
        <v>24</v>
      </c>
      <c r="H124" s="1" t="s">
        <v>1</v>
      </c>
      <c r="I124" s="10">
        <v>0.57125311804089296</v>
      </c>
      <c r="J124" s="5"/>
      <c r="N124" s="6" t="s">
        <v>24</v>
      </c>
      <c r="O124" s="1" t="s">
        <v>1</v>
      </c>
      <c r="P124" s="10">
        <v>0.38999441917668587</v>
      </c>
      <c r="Q124" s="5"/>
      <c r="U124" s="6" t="s">
        <v>24</v>
      </c>
      <c r="V124" s="1" t="s">
        <v>1</v>
      </c>
      <c r="W124" s="10">
        <v>0.33040071835338491</v>
      </c>
      <c r="X124" s="5"/>
    </row>
    <row r="125" spans="7:25" x14ac:dyDescent="0.5">
      <c r="G125" s="6" t="s">
        <v>25</v>
      </c>
      <c r="H125" s="1" t="s">
        <v>26</v>
      </c>
      <c r="I125" s="10">
        <v>0.2782234268966961</v>
      </c>
      <c r="J125" s="5"/>
      <c r="N125" s="6" t="s">
        <v>25</v>
      </c>
      <c r="O125" s="1" t="s">
        <v>26</v>
      </c>
      <c r="P125" s="10">
        <v>0.23040957825625524</v>
      </c>
      <c r="Q125" s="5"/>
      <c r="U125" s="6" t="s">
        <v>25</v>
      </c>
      <c r="V125" s="1" t="s">
        <v>26</v>
      </c>
      <c r="W125" s="10">
        <v>0.21343018358049665</v>
      </c>
      <c r="X125" s="5"/>
    </row>
    <row r="126" spans="7:25" x14ac:dyDescent="0.5">
      <c r="G126" s="6" t="s">
        <v>27</v>
      </c>
      <c r="H126" s="1" t="s">
        <v>28</v>
      </c>
      <c r="I126" s="5">
        <v>4.3393190001691338E+29</v>
      </c>
      <c r="J126" s="7">
        <v>0.10649135039861118</v>
      </c>
      <c r="N126" s="6" t="s">
        <v>27</v>
      </c>
      <c r="O126" s="1" t="s">
        <v>28</v>
      </c>
      <c r="P126" s="5">
        <v>2.675668229169429E+29</v>
      </c>
      <c r="Q126" s="7">
        <v>0.20817599728275132</v>
      </c>
      <c r="U126" s="6" t="s">
        <v>27</v>
      </c>
      <c r="V126" s="1" t="s">
        <v>28</v>
      </c>
      <c r="W126" s="5">
        <v>4.8767976837083412E+29</v>
      </c>
      <c r="X126" s="7">
        <v>0.25049624992444286</v>
      </c>
    </row>
    <row r="127" spans="7:25" x14ac:dyDescent="0.5">
      <c r="G127" s="6" t="s">
        <v>29</v>
      </c>
      <c r="H127" s="1" t="s">
        <v>30</v>
      </c>
      <c r="I127" s="5"/>
      <c r="J127" s="7">
        <v>5.9643713384968003E-2</v>
      </c>
      <c r="N127" s="6" t="s">
        <v>29</v>
      </c>
      <c r="O127" s="1" t="s">
        <v>30</v>
      </c>
      <c r="P127" s="5"/>
      <c r="Q127" s="7">
        <v>7.0275564305730912E-2</v>
      </c>
      <c r="U127" s="6" t="s">
        <v>29</v>
      </c>
      <c r="V127" s="1" t="s">
        <v>30</v>
      </c>
      <c r="W127" s="5"/>
      <c r="X127" s="7">
        <v>7.1456348803602868E-2</v>
      </c>
    </row>
    <row r="128" spans="7:25" ht="14.45" customHeight="1" x14ac:dyDescent="0.5">
      <c r="G128" s="6" t="s">
        <v>31</v>
      </c>
      <c r="H128" s="1" t="s">
        <v>32</v>
      </c>
      <c r="I128" s="5"/>
      <c r="J128" s="7">
        <v>0.55564150931972478</v>
      </c>
      <c r="N128" s="6" t="s">
        <v>31</v>
      </c>
      <c r="O128" s="1" t="s">
        <v>32</v>
      </c>
      <c r="P128" s="5"/>
      <c r="Q128" s="7">
        <v>0.49113886015526265</v>
      </c>
      <c r="U128" s="6" t="s">
        <v>31</v>
      </c>
      <c r="V128" s="1" t="s">
        <v>32</v>
      </c>
      <c r="W128" s="5"/>
      <c r="X128" s="7">
        <v>0.4646172176914577</v>
      </c>
    </row>
    <row r="129" spans="7:25" ht="14.45" customHeight="1" x14ac:dyDescent="0.5">
      <c r="G129" s="6" t="s">
        <v>33</v>
      </c>
      <c r="H129" s="1" t="s">
        <v>34</v>
      </c>
      <c r="I129" s="5"/>
      <c r="J129" s="1">
        <v>1</v>
      </c>
      <c r="K129" t="s">
        <v>35</v>
      </c>
      <c r="N129" s="6" t="s">
        <v>33</v>
      </c>
      <c r="O129" s="1" t="s">
        <v>34</v>
      </c>
      <c r="P129" s="5"/>
      <c r="Q129" s="1">
        <v>1</v>
      </c>
      <c r="R129" t="s">
        <v>35</v>
      </c>
      <c r="U129" s="6" t="s">
        <v>33</v>
      </c>
      <c r="V129" s="1" t="s">
        <v>34</v>
      </c>
      <c r="W129" s="5"/>
      <c r="X129" s="1">
        <v>1</v>
      </c>
      <c r="Y129" t="s">
        <v>35</v>
      </c>
    </row>
    <row r="130" spans="7:25" x14ac:dyDescent="0.5">
      <c r="H130" s="1"/>
      <c r="O130" s="1"/>
      <c r="V130" s="1"/>
    </row>
    <row r="131" spans="7:25" x14ac:dyDescent="0.5">
      <c r="G131" s="6"/>
      <c r="H131" s="4" t="s">
        <v>36</v>
      </c>
      <c r="I131" s="42">
        <v>0.12009545762809176</v>
      </c>
      <c r="J131" s="42"/>
      <c r="N131" s="6"/>
      <c r="O131" s="4" t="s">
        <v>36</v>
      </c>
      <c r="P131" s="42">
        <v>8.3815353283248101E-2</v>
      </c>
      <c r="Q131" s="42"/>
      <c r="U131" s="6"/>
      <c r="V131" s="4" t="s">
        <v>36</v>
      </c>
      <c r="W131" s="42">
        <v>7.2204016812347338E-2</v>
      </c>
      <c r="X131" s="42"/>
    </row>
    <row r="132" spans="7:25" x14ac:dyDescent="0.5">
      <c r="G132" s="6"/>
      <c r="H132" s="4" t="s">
        <v>37</v>
      </c>
      <c r="I132" s="42">
        <v>1.644556228878006</v>
      </c>
      <c r="J132" s="42"/>
      <c r="N132" s="6"/>
      <c r="O132" s="4" t="s">
        <v>37</v>
      </c>
      <c r="P132" s="42">
        <v>1.6333991526924225</v>
      </c>
      <c r="Q132" s="42"/>
      <c r="U132" s="6"/>
      <c r="V132" s="4" t="s">
        <v>37</v>
      </c>
      <c r="W132" s="42">
        <v>1.630885167809871</v>
      </c>
      <c r="X132" s="42"/>
    </row>
    <row r="133" spans="7:25" x14ac:dyDescent="0.5">
      <c r="G133" s="6"/>
      <c r="H133" s="4" t="s">
        <v>38</v>
      </c>
      <c r="I133" s="42">
        <v>0.55564150931972478</v>
      </c>
      <c r="J133" s="42"/>
      <c r="N133" s="6"/>
      <c r="O133" s="4" t="s">
        <v>38</v>
      </c>
      <c r="P133" s="42">
        <v>0.49113886015526265</v>
      </c>
      <c r="Q133" s="42"/>
      <c r="U133" s="6"/>
      <c r="V133" s="4" t="s">
        <v>38</v>
      </c>
      <c r="W133" s="42">
        <v>0.46461721769145781</v>
      </c>
      <c r="X133" s="42"/>
    </row>
    <row r="134" spans="7:25" x14ac:dyDescent="0.5">
      <c r="G134" s="6"/>
      <c r="H134" s="1"/>
      <c r="I134" s="1"/>
      <c r="J134" s="1"/>
      <c r="N134" s="6"/>
      <c r="O134" s="1"/>
      <c r="P134" s="1"/>
      <c r="Q134" s="1"/>
      <c r="U134" s="6"/>
      <c r="V134" s="1"/>
      <c r="W134" s="1"/>
      <c r="X134" s="1"/>
    </row>
    <row r="135" spans="7:25" x14ac:dyDescent="0.5">
      <c r="G135" s="44" t="s">
        <v>39</v>
      </c>
      <c r="H135" s="44"/>
      <c r="I135" s="45">
        <v>4.0576308773852231E-2</v>
      </c>
      <c r="J135" s="45"/>
      <c r="N135" s="44" t="s">
        <v>39</v>
      </c>
      <c r="O135" s="44"/>
      <c r="P135" s="45">
        <v>2.5202031608251178E-2</v>
      </c>
      <c r="Q135" s="45"/>
      <c r="U135" s="44" t="s">
        <v>39</v>
      </c>
      <c r="V135" s="44"/>
      <c r="W135" s="45">
        <v>2.0569951863962876E-2</v>
      </c>
      <c r="X135" s="45"/>
    </row>
    <row r="138" spans="7:25" ht="14.45" customHeight="1" x14ac:dyDescent="0.5">
      <c r="G138" s="46" t="s">
        <v>48</v>
      </c>
      <c r="H138" s="46"/>
      <c r="I138" s="46"/>
      <c r="J138" s="46"/>
      <c r="N138" s="46" t="s">
        <v>88</v>
      </c>
      <c r="O138" s="46"/>
      <c r="P138" s="46"/>
      <c r="Q138" s="46"/>
      <c r="U138" s="46" t="s">
        <v>96</v>
      </c>
      <c r="V138" s="46"/>
      <c r="W138" s="46"/>
      <c r="X138" s="46"/>
    </row>
    <row r="139" spans="7:25" ht="14.45" customHeight="1" x14ac:dyDescent="0.5">
      <c r="G139" s="46"/>
      <c r="H139" s="46"/>
      <c r="I139" s="46"/>
      <c r="J139" s="46"/>
      <c r="N139" s="46"/>
      <c r="O139" s="46"/>
      <c r="P139" s="46"/>
      <c r="Q139" s="46"/>
      <c r="U139" s="46"/>
      <c r="V139" s="46"/>
      <c r="W139" s="46"/>
      <c r="X139" s="46"/>
    </row>
    <row r="140" spans="7:25" x14ac:dyDescent="0.5">
      <c r="I140" s="41" t="s">
        <v>17</v>
      </c>
      <c r="J140" s="41"/>
      <c r="P140" s="41" t="s">
        <v>17</v>
      </c>
      <c r="Q140" s="41"/>
      <c r="W140" s="41" t="s">
        <v>17</v>
      </c>
      <c r="X140" s="41"/>
    </row>
    <row r="141" spans="7:25" x14ac:dyDescent="0.5">
      <c r="G141" s="1" t="s">
        <v>18</v>
      </c>
      <c r="H141" t="s">
        <v>19</v>
      </c>
      <c r="I141" s="4" t="s">
        <v>20</v>
      </c>
      <c r="J141" s="4" t="s">
        <v>21</v>
      </c>
      <c r="N141" s="1" t="s">
        <v>18</v>
      </c>
      <c r="O141" t="s">
        <v>19</v>
      </c>
      <c r="P141" s="4" t="s">
        <v>20</v>
      </c>
      <c r="Q141" s="4" t="s">
        <v>21</v>
      </c>
      <c r="U141" s="1" t="s">
        <v>18</v>
      </c>
      <c r="V141" t="s">
        <v>19</v>
      </c>
      <c r="W141" s="4" t="s">
        <v>20</v>
      </c>
      <c r="X141" s="4" t="s">
        <v>21</v>
      </c>
    </row>
    <row r="142" spans="7:25" x14ac:dyDescent="0.5">
      <c r="G142" t="s">
        <v>22</v>
      </c>
      <c r="H142" s="1" t="s">
        <v>23</v>
      </c>
      <c r="I142" s="11">
        <v>1</v>
      </c>
      <c r="J142" s="5"/>
      <c r="N142" t="s">
        <v>22</v>
      </c>
      <c r="O142" s="1" t="s">
        <v>23</v>
      </c>
      <c r="P142" s="11">
        <v>1</v>
      </c>
      <c r="Q142" s="5"/>
      <c r="U142" t="s">
        <v>22</v>
      </c>
      <c r="V142" s="1" t="s">
        <v>23</v>
      </c>
      <c r="W142" s="11">
        <v>1</v>
      </c>
      <c r="X142" s="5"/>
    </row>
    <row r="143" spans="7:25" x14ac:dyDescent="0.5">
      <c r="G143" s="6" t="s">
        <v>5</v>
      </c>
      <c r="H143" s="1" t="s">
        <v>2</v>
      </c>
      <c r="I143" s="11">
        <v>0.25</v>
      </c>
      <c r="J143" s="5"/>
      <c r="K143" t="s">
        <v>8</v>
      </c>
      <c r="N143" s="6" t="s">
        <v>5</v>
      </c>
      <c r="O143" s="1" t="s">
        <v>2</v>
      </c>
      <c r="P143" s="11">
        <v>0.6</v>
      </c>
      <c r="Q143" s="5"/>
      <c r="R143" t="s">
        <v>10</v>
      </c>
      <c r="U143" s="6" t="s">
        <v>5</v>
      </c>
      <c r="V143" s="1" t="s">
        <v>2</v>
      </c>
      <c r="W143" s="11">
        <v>0.8</v>
      </c>
      <c r="X143" s="5"/>
      <c r="Y143" t="s">
        <v>12</v>
      </c>
    </row>
    <row r="144" spans="7:25" x14ac:dyDescent="0.5">
      <c r="G144" s="6" t="s">
        <v>7</v>
      </c>
      <c r="H144" s="1" t="s">
        <v>4</v>
      </c>
      <c r="I144" s="11">
        <v>0.9</v>
      </c>
      <c r="J144" s="5"/>
      <c r="K144" t="s">
        <v>12</v>
      </c>
      <c r="N144" s="6" t="s">
        <v>7</v>
      </c>
      <c r="O144" s="1" t="s">
        <v>4</v>
      </c>
      <c r="P144" s="11">
        <v>0.9</v>
      </c>
      <c r="Q144" s="5"/>
      <c r="R144" t="s">
        <v>12</v>
      </c>
      <c r="U144" s="6" t="s">
        <v>7</v>
      </c>
      <c r="V144" s="1" t="s">
        <v>4</v>
      </c>
      <c r="W144" s="11">
        <v>0.9</v>
      </c>
      <c r="X144" s="5"/>
      <c r="Y144" t="s">
        <v>12</v>
      </c>
    </row>
    <row r="145" spans="7:25" x14ac:dyDescent="0.5">
      <c r="G145" s="6" t="s">
        <v>6</v>
      </c>
      <c r="H145" s="1" t="s">
        <v>3</v>
      </c>
      <c r="I145" s="11">
        <v>0.1</v>
      </c>
      <c r="J145" s="5"/>
      <c r="K145" t="s">
        <v>8</v>
      </c>
      <c r="N145" s="6" t="s">
        <v>6</v>
      </c>
      <c r="O145" s="1" t="s">
        <v>3</v>
      </c>
      <c r="P145" s="11">
        <v>0.1</v>
      </c>
      <c r="Q145" s="5"/>
      <c r="R145" t="s">
        <v>8</v>
      </c>
      <c r="U145" s="6" t="s">
        <v>6</v>
      </c>
      <c r="V145" s="1" t="s">
        <v>3</v>
      </c>
      <c r="W145" s="11">
        <v>0.1</v>
      </c>
      <c r="X145" s="5"/>
      <c r="Y145" t="s">
        <v>8</v>
      </c>
    </row>
    <row r="146" spans="7:25" x14ac:dyDescent="0.5">
      <c r="G146" s="6" t="s">
        <v>24</v>
      </c>
      <c r="H146" s="1" t="s">
        <v>1</v>
      </c>
      <c r="I146" s="10">
        <v>0.41596473822851932</v>
      </c>
      <c r="J146" s="5"/>
      <c r="N146" s="6" t="s">
        <v>24</v>
      </c>
      <c r="O146" s="1" t="s">
        <v>1</v>
      </c>
      <c r="P146" s="10">
        <v>7.0580819815626958E-2</v>
      </c>
      <c r="Q146" s="5"/>
      <c r="U146" s="6" t="s">
        <v>24</v>
      </c>
      <c r="V146" s="1" t="s">
        <v>1</v>
      </c>
      <c r="W146" s="10">
        <v>2.9891124654809541E-3</v>
      </c>
      <c r="X146" s="5"/>
    </row>
    <row r="147" spans="7:25" x14ac:dyDescent="0.5">
      <c r="G147" s="6" t="s">
        <v>25</v>
      </c>
      <c r="H147" s="1" t="s">
        <v>26</v>
      </c>
      <c r="I147" s="10">
        <v>0.27663647468261449</v>
      </c>
      <c r="J147" s="5"/>
      <c r="N147" s="6" t="s">
        <v>25</v>
      </c>
      <c r="O147" s="1" t="s">
        <v>26</v>
      </c>
      <c r="P147" s="10">
        <v>0.23766927039585678</v>
      </c>
      <c r="Q147" s="5"/>
      <c r="U147" s="6" t="s">
        <v>25</v>
      </c>
      <c r="V147" s="1" t="s">
        <v>26</v>
      </c>
      <c r="W147" s="10">
        <v>0.23301848099554773</v>
      </c>
      <c r="X147" s="5"/>
    </row>
    <row r="148" spans="7:25" x14ac:dyDescent="0.5">
      <c r="G148" s="6" t="s">
        <v>27</v>
      </c>
      <c r="H148" s="1" t="s">
        <v>28</v>
      </c>
      <c r="I148" s="5">
        <v>8.4320573006102169E+29</v>
      </c>
      <c r="J148" s="7">
        <v>2.9938226264473667E-2</v>
      </c>
      <c r="N148" s="6" t="s">
        <v>27</v>
      </c>
      <c r="O148" s="1" t="s">
        <v>28</v>
      </c>
      <c r="P148" s="5">
        <v>7.2692640043611424E+29</v>
      </c>
      <c r="Q148" s="7">
        <v>1.2054369439870646E-2</v>
      </c>
      <c r="U148" s="6" t="s">
        <v>27</v>
      </c>
      <c r="V148" s="1" t="s">
        <v>28</v>
      </c>
      <c r="W148" s="5">
        <v>3.8989626712264917E+29</v>
      </c>
      <c r="X148" s="7">
        <v>6.989205654823207E-4</v>
      </c>
    </row>
    <row r="149" spans="7:25" x14ac:dyDescent="0.5">
      <c r="G149" s="6" t="s">
        <v>29</v>
      </c>
      <c r="H149" s="1" t="s">
        <v>30</v>
      </c>
      <c r="I149" s="5"/>
      <c r="J149" s="7">
        <v>0.1454089103161203</v>
      </c>
      <c r="N149" s="6" t="s">
        <v>29</v>
      </c>
      <c r="O149" s="1" t="s">
        <v>30</v>
      </c>
      <c r="P149" s="5"/>
      <c r="Q149" s="7">
        <v>0.19880494060170176</v>
      </c>
      <c r="U149" s="6" t="s">
        <v>29</v>
      </c>
      <c r="V149" s="1" t="s">
        <v>30</v>
      </c>
      <c r="W149" s="5"/>
      <c r="X149" s="7">
        <v>0.20908976629438486</v>
      </c>
    </row>
    <row r="150" spans="7:25" x14ac:dyDescent="0.5">
      <c r="G150" s="6" t="s">
        <v>31</v>
      </c>
      <c r="H150" s="1" t="s">
        <v>32</v>
      </c>
      <c r="I150" s="5"/>
      <c r="J150" s="7">
        <v>0.5480163887367917</v>
      </c>
      <c r="N150" s="6" t="s">
        <v>31</v>
      </c>
      <c r="O150" s="1" t="s">
        <v>32</v>
      </c>
      <c r="P150" s="5"/>
      <c r="Q150" s="7">
        <v>0.55147141956257095</v>
      </c>
      <c r="U150" s="6" t="s">
        <v>31</v>
      </c>
      <c r="V150" s="1" t="s">
        <v>32</v>
      </c>
      <c r="W150" s="5"/>
      <c r="X150" s="7">
        <v>0.55719283214458493</v>
      </c>
    </row>
    <row r="151" spans="7:25" x14ac:dyDescent="0.5">
      <c r="G151" s="6" t="s">
        <v>33</v>
      </c>
      <c r="H151" s="1" t="s">
        <v>34</v>
      </c>
      <c r="I151" s="5"/>
      <c r="J151" s="1">
        <v>1</v>
      </c>
      <c r="K151" t="s">
        <v>35</v>
      </c>
      <c r="N151" s="6" t="s">
        <v>33</v>
      </c>
      <c r="O151" s="1" t="s">
        <v>34</v>
      </c>
      <c r="P151" s="5"/>
      <c r="Q151" s="1">
        <v>1</v>
      </c>
      <c r="R151" t="s">
        <v>35</v>
      </c>
      <c r="U151" s="6" t="s">
        <v>33</v>
      </c>
      <c r="V151" s="1" t="s">
        <v>34</v>
      </c>
      <c r="W151" s="5"/>
      <c r="X151" s="1">
        <v>1</v>
      </c>
      <c r="Y151" t="s">
        <v>35</v>
      </c>
    </row>
    <row r="152" spans="7:25" x14ac:dyDescent="0.5">
      <c r="H152" s="1"/>
      <c r="O152" s="1"/>
      <c r="V152" s="1"/>
    </row>
    <row r="153" spans="7:25" x14ac:dyDescent="0.5">
      <c r="G153" s="6"/>
      <c r="H153" s="4" t="s">
        <v>36</v>
      </c>
      <c r="I153" s="42">
        <v>0.25639376324835972</v>
      </c>
      <c r="J153" s="42"/>
      <c r="N153" s="6"/>
      <c r="O153" s="4" t="s">
        <v>36</v>
      </c>
      <c r="P153" s="42">
        <v>0.21440119371057306</v>
      </c>
      <c r="Q153" s="42"/>
      <c r="U153" s="6"/>
      <c r="V153" s="4" t="s">
        <v>36</v>
      </c>
      <c r="W153" s="42">
        <v>0.2085908049027474</v>
      </c>
      <c r="X153" s="42"/>
    </row>
    <row r="154" spans="7:25" x14ac:dyDescent="0.5">
      <c r="G154" s="6"/>
      <c r="H154" s="4" t="s">
        <v>37</v>
      </c>
      <c r="I154" s="42">
        <v>1.2984773816463508</v>
      </c>
      <c r="J154" s="42"/>
      <c r="N154" s="6"/>
      <c r="O154" s="4" t="s">
        <v>37</v>
      </c>
      <c r="P154" s="42">
        <v>1.2634625354127089</v>
      </c>
      <c r="Q154" s="42"/>
      <c r="U154" s="6"/>
      <c r="V154" s="4" t="s">
        <v>37</v>
      </c>
      <c r="W154" s="42">
        <v>1.2603068362039638</v>
      </c>
      <c r="X154" s="42"/>
    </row>
    <row r="155" spans="7:25" x14ac:dyDescent="0.5">
      <c r="G155" s="6"/>
      <c r="H155" s="4" t="s">
        <v>38</v>
      </c>
      <c r="I155" s="42">
        <v>0.5480163887367917</v>
      </c>
      <c r="J155" s="42"/>
      <c r="N155" s="6"/>
      <c r="O155" s="4" t="s">
        <v>38</v>
      </c>
      <c r="P155" s="42">
        <v>0.55147141956257084</v>
      </c>
      <c r="Q155" s="42"/>
      <c r="U155" s="6"/>
      <c r="V155" s="4" t="s">
        <v>38</v>
      </c>
      <c r="W155" s="42">
        <v>0.55719283214458493</v>
      </c>
      <c r="X155" s="42"/>
    </row>
    <row r="156" spans="7:25" x14ac:dyDescent="0.5">
      <c r="G156" s="6"/>
      <c r="H156" s="1"/>
      <c r="I156" s="1"/>
      <c r="J156" s="1"/>
      <c r="N156" s="6"/>
      <c r="O156" s="1"/>
      <c r="P156" s="1"/>
      <c r="Q156" s="1"/>
      <c r="U156" s="6"/>
      <c r="V156" s="1"/>
      <c r="W156" s="1"/>
      <c r="X156" s="1"/>
    </row>
    <row r="157" spans="7:25" x14ac:dyDescent="0.5">
      <c r="G157" s="44" t="s">
        <v>39</v>
      </c>
      <c r="H157" s="44"/>
      <c r="I157" s="45">
        <v>0.10820980497315305</v>
      </c>
      <c r="J157" s="45"/>
      <c r="N157" s="44" t="s">
        <v>39</v>
      </c>
      <c r="O157" s="44"/>
      <c r="P157" s="45">
        <v>9.3581034132411159E-2</v>
      </c>
      <c r="Q157" s="45"/>
      <c r="U157" s="44" t="s">
        <v>39</v>
      </c>
      <c r="V157" s="44"/>
      <c r="W157" s="45">
        <v>9.2219845203054096E-2</v>
      </c>
      <c r="X157" s="45"/>
    </row>
    <row r="160" spans="7:25" ht="14.45" customHeight="1" x14ac:dyDescent="0.5">
      <c r="G160" s="46" t="s">
        <v>82</v>
      </c>
      <c r="H160" s="46"/>
      <c r="I160" s="46"/>
      <c r="J160" s="46"/>
      <c r="N160" s="46" t="s">
        <v>89</v>
      </c>
      <c r="O160" s="46"/>
      <c r="P160" s="46"/>
      <c r="Q160" s="46"/>
      <c r="U160" s="46" t="s">
        <v>97</v>
      </c>
      <c r="V160" s="46"/>
      <c r="W160" s="46"/>
      <c r="X160" s="46"/>
    </row>
    <row r="161" spans="7:25" ht="14.45" customHeight="1" x14ac:dyDescent="0.5">
      <c r="G161" s="46"/>
      <c r="H161" s="46"/>
      <c r="I161" s="46"/>
      <c r="J161" s="46"/>
      <c r="N161" s="46"/>
      <c r="O161" s="46"/>
      <c r="P161" s="46"/>
      <c r="Q161" s="46"/>
      <c r="U161" s="46"/>
      <c r="V161" s="46"/>
      <c r="W161" s="46"/>
      <c r="X161" s="46"/>
    </row>
    <row r="162" spans="7:25" x14ac:dyDescent="0.5">
      <c r="I162" s="41" t="s">
        <v>17</v>
      </c>
      <c r="J162" s="41"/>
      <c r="P162" s="41" t="s">
        <v>17</v>
      </c>
      <c r="Q162" s="41"/>
      <c r="W162" s="41" t="s">
        <v>17</v>
      </c>
      <c r="X162" s="41"/>
    </row>
    <row r="163" spans="7:25" x14ac:dyDescent="0.5">
      <c r="G163" s="1" t="s">
        <v>18</v>
      </c>
      <c r="H163" t="s">
        <v>19</v>
      </c>
      <c r="I163" s="4" t="s">
        <v>20</v>
      </c>
      <c r="J163" s="4" t="s">
        <v>21</v>
      </c>
      <c r="N163" s="1" t="s">
        <v>18</v>
      </c>
      <c r="O163" t="s">
        <v>19</v>
      </c>
      <c r="P163" s="4" t="s">
        <v>20</v>
      </c>
      <c r="Q163" s="4" t="s">
        <v>21</v>
      </c>
      <c r="U163" s="1" t="s">
        <v>18</v>
      </c>
      <c r="V163" t="s">
        <v>19</v>
      </c>
      <c r="W163" s="4" t="s">
        <v>20</v>
      </c>
      <c r="X163" s="4" t="s">
        <v>21</v>
      </c>
    </row>
    <row r="164" spans="7:25" x14ac:dyDescent="0.5">
      <c r="G164" t="s">
        <v>22</v>
      </c>
      <c r="H164" s="1" t="s">
        <v>23</v>
      </c>
      <c r="I164" s="11">
        <v>1</v>
      </c>
      <c r="J164" s="5"/>
      <c r="N164" t="s">
        <v>22</v>
      </c>
      <c r="O164" s="1" t="s">
        <v>23</v>
      </c>
      <c r="P164" s="11">
        <v>1</v>
      </c>
      <c r="Q164" s="5"/>
      <c r="U164" t="s">
        <v>22</v>
      </c>
      <c r="V164" s="1" t="s">
        <v>23</v>
      </c>
      <c r="W164" s="11">
        <v>1</v>
      </c>
      <c r="X164" s="5"/>
    </row>
    <row r="165" spans="7:25" x14ac:dyDescent="0.5">
      <c r="G165" s="6" t="s">
        <v>5</v>
      </c>
      <c r="H165" s="1" t="s">
        <v>2</v>
      </c>
      <c r="I165" s="11">
        <v>0.25</v>
      </c>
      <c r="J165" s="5"/>
      <c r="K165" t="s">
        <v>8</v>
      </c>
      <c r="N165" s="6" t="s">
        <v>5</v>
      </c>
      <c r="O165" s="1" t="s">
        <v>2</v>
      </c>
      <c r="P165" s="11">
        <v>0.6</v>
      </c>
      <c r="Q165" s="5"/>
      <c r="R165" t="s">
        <v>10</v>
      </c>
      <c r="U165" s="6" t="s">
        <v>5</v>
      </c>
      <c r="V165" s="1" t="s">
        <v>2</v>
      </c>
      <c r="W165" s="11">
        <v>0.8</v>
      </c>
      <c r="X165" s="5"/>
      <c r="Y165" t="s">
        <v>12</v>
      </c>
    </row>
    <row r="166" spans="7:25" x14ac:dyDescent="0.5">
      <c r="G166" s="6" t="s">
        <v>7</v>
      </c>
      <c r="H166" s="1" t="s">
        <v>4</v>
      </c>
      <c r="I166" s="11">
        <v>0.9</v>
      </c>
      <c r="J166" s="5"/>
      <c r="K166" t="s">
        <v>12</v>
      </c>
      <c r="N166" s="6" t="s">
        <v>7</v>
      </c>
      <c r="O166" s="1" t="s">
        <v>4</v>
      </c>
      <c r="P166" s="11">
        <v>0.9</v>
      </c>
      <c r="Q166" s="5"/>
      <c r="R166" t="s">
        <v>12</v>
      </c>
      <c r="U166" s="6" t="s">
        <v>7</v>
      </c>
      <c r="V166" s="1" t="s">
        <v>4</v>
      </c>
      <c r="W166" s="11">
        <v>0.9</v>
      </c>
      <c r="X166" s="5"/>
      <c r="Y166" t="s">
        <v>12</v>
      </c>
    </row>
    <row r="167" spans="7:25" x14ac:dyDescent="0.5">
      <c r="G167" s="6" t="s">
        <v>6</v>
      </c>
      <c r="H167" s="1" t="s">
        <v>3</v>
      </c>
      <c r="I167" s="11">
        <v>0.5</v>
      </c>
      <c r="J167" s="5"/>
      <c r="K167" t="s">
        <v>10</v>
      </c>
      <c r="N167" s="6" t="s">
        <v>6</v>
      </c>
      <c r="O167" s="1" t="s">
        <v>3</v>
      </c>
      <c r="P167" s="11">
        <v>0.5</v>
      </c>
      <c r="Q167" s="5"/>
      <c r="R167" t="s">
        <v>10</v>
      </c>
      <c r="U167" s="6" t="s">
        <v>6</v>
      </c>
      <c r="V167" s="1" t="s">
        <v>3</v>
      </c>
      <c r="W167" s="11">
        <v>0.5</v>
      </c>
      <c r="X167" s="5"/>
      <c r="Y167" t="s">
        <v>10</v>
      </c>
    </row>
    <row r="168" spans="7:25" x14ac:dyDescent="0.5">
      <c r="G168" s="6" t="s">
        <v>24</v>
      </c>
      <c r="H168" s="1" t="s">
        <v>1</v>
      </c>
      <c r="I168" s="10">
        <v>0.47530132833635963</v>
      </c>
      <c r="J168" s="5"/>
      <c r="N168" s="6" t="s">
        <v>24</v>
      </c>
      <c r="O168" s="1" t="s">
        <v>1</v>
      </c>
      <c r="P168" s="10">
        <v>0.1692472160191103</v>
      </c>
      <c r="Q168" s="5"/>
      <c r="U168" s="6" t="s">
        <v>24</v>
      </c>
      <c r="V168" s="1" t="s">
        <v>1</v>
      </c>
      <c r="W168" s="10">
        <v>5.1717882586121561E-2</v>
      </c>
      <c r="X168" s="5"/>
    </row>
    <row r="169" spans="7:25" x14ac:dyDescent="0.5">
      <c r="G169" s="6" t="s">
        <v>25</v>
      </c>
      <c r="H169" s="1" t="s">
        <v>26</v>
      </c>
      <c r="I169" s="10">
        <v>0.26989716624346921</v>
      </c>
      <c r="J169" s="5"/>
      <c r="N169" s="6" t="s">
        <v>25</v>
      </c>
      <c r="O169" s="1" t="s">
        <v>26</v>
      </c>
      <c r="P169" s="10">
        <v>0.2293117490104804</v>
      </c>
      <c r="Q169" s="5"/>
      <c r="U169" s="6" t="s">
        <v>25</v>
      </c>
      <c r="V169" s="1" t="s">
        <v>26</v>
      </c>
      <c r="W169" s="10">
        <v>0.22159200652153119</v>
      </c>
      <c r="X169" s="5"/>
    </row>
    <row r="170" spans="7:25" x14ac:dyDescent="0.5">
      <c r="G170" s="6" t="s">
        <v>27</v>
      </c>
      <c r="H170" s="1" t="s">
        <v>28</v>
      </c>
      <c r="I170" s="5">
        <v>3.7050730931601324E+29</v>
      </c>
      <c r="J170" s="7">
        <v>5.103593928701574E-2</v>
      </c>
      <c r="N170" s="6" t="s">
        <v>27</v>
      </c>
      <c r="O170" s="1" t="s">
        <v>28</v>
      </c>
      <c r="P170" s="5">
        <v>2.7941287060611411E+29</v>
      </c>
      <c r="Q170" s="7">
        <v>5.1784830137949815E-2</v>
      </c>
      <c r="U170" s="6" t="s">
        <v>27</v>
      </c>
      <c r="V170" s="1" t="s">
        <v>28</v>
      </c>
      <c r="W170" s="5">
        <v>6.4452115578469823E+29</v>
      </c>
      <c r="X170" s="7">
        <v>2.4663284904156656E-2</v>
      </c>
    </row>
    <row r="171" spans="7:25" x14ac:dyDescent="0.5">
      <c r="G171" s="6" t="s">
        <v>29</v>
      </c>
      <c r="H171" s="1" t="s">
        <v>30</v>
      </c>
      <c r="I171" s="5"/>
      <c r="J171" s="7">
        <v>0.12745321615235611</v>
      </c>
      <c r="N171" s="6" t="s">
        <v>29</v>
      </c>
      <c r="O171" s="1" t="s">
        <v>30</v>
      </c>
      <c r="P171" s="5"/>
      <c r="Q171" s="7">
        <v>0.17145123650098526</v>
      </c>
      <c r="U171" s="6" t="s">
        <v>29</v>
      </c>
      <c r="V171" s="1" t="s">
        <v>30</v>
      </c>
      <c r="W171" s="5"/>
      <c r="X171" s="7">
        <v>0.18911856343160482</v>
      </c>
    </row>
    <row r="172" spans="7:25" x14ac:dyDescent="0.5">
      <c r="G172" s="6" t="s">
        <v>31</v>
      </c>
      <c r="H172" s="1" t="s">
        <v>32</v>
      </c>
      <c r="I172" s="5"/>
      <c r="J172" s="7">
        <v>0.5516136783171588</v>
      </c>
      <c r="N172" s="6" t="s">
        <v>31</v>
      </c>
      <c r="O172" s="1" t="s">
        <v>32</v>
      </c>
      <c r="P172" s="5"/>
      <c r="Q172" s="7">
        <v>0.54745218435058463</v>
      </c>
      <c r="U172" s="6" t="s">
        <v>31</v>
      </c>
      <c r="V172" s="1" t="s">
        <v>32</v>
      </c>
      <c r="W172" s="5"/>
      <c r="X172" s="7">
        <v>0.56462614514270726</v>
      </c>
    </row>
    <row r="173" spans="7:25" x14ac:dyDescent="0.5">
      <c r="G173" s="6" t="s">
        <v>33</v>
      </c>
      <c r="H173" s="1" t="s">
        <v>34</v>
      </c>
      <c r="I173" s="5"/>
      <c r="J173" s="1">
        <v>1</v>
      </c>
      <c r="K173" t="s">
        <v>35</v>
      </c>
      <c r="N173" s="6" t="s">
        <v>33</v>
      </c>
      <c r="O173" s="1" t="s">
        <v>34</v>
      </c>
      <c r="P173" s="5"/>
      <c r="Q173" s="1">
        <v>1</v>
      </c>
      <c r="R173" t="s">
        <v>35</v>
      </c>
      <c r="U173" s="6" t="s">
        <v>33</v>
      </c>
      <c r="V173" s="1" t="s">
        <v>34</v>
      </c>
      <c r="W173" s="5"/>
      <c r="X173" s="1">
        <v>1</v>
      </c>
      <c r="Y173" t="s">
        <v>35</v>
      </c>
    </row>
    <row r="174" spans="7:25" x14ac:dyDescent="0.5">
      <c r="H174" s="1"/>
      <c r="O174" s="1"/>
      <c r="V174" s="1"/>
    </row>
    <row r="175" spans="7:25" x14ac:dyDescent="0.5">
      <c r="G175" s="6"/>
      <c r="H175" s="4" t="s">
        <v>36</v>
      </c>
      <c r="I175" s="42">
        <v>0.1876323249805997</v>
      </c>
      <c r="J175" s="42"/>
      <c r="N175" s="6"/>
      <c r="O175" s="4" t="s">
        <v>36</v>
      </c>
      <c r="P175" s="42">
        <v>0.14366205781214875</v>
      </c>
      <c r="Q175" s="42"/>
      <c r="U175" s="6"/>
      <c r="V175" s="4" t="s">
        <v>36</v>
      </c>
      <c r="W175" s="42">
        <v>0.13103600210668576</v>
      </c>
      <c r="X175" s="42"/>
    </row>
    <row r="176" spans="7:25" x14ac:dyDescent="0.5">
      <c r="G176" s="6"/>
      <c r="H176" s="4" t="s">
        <v>37</v>
      </c>
      <c r="I176" s="42">
        <v>1.3882299084328173</v>
      </c>
      <c r="J176" s="42"/>
      <c r="N176" s="6"/>
      <c r="O176" s="4" t="s">
        <v>37</v>
      </c>
      <c r="P176" s="42">
        <v>1.366024815703279</v>
      </c>
      <c r="Q176" s="42"/>
      <c r="U176" s="6"/>
      <c r="V176" s="4" t="s">
        <v>37</v>
      </c>
      <c r="W176" s="42">
        <v>1.3747292084984404</v>
      </c>
      <c r="X176" s="42"/>
    </row>
    <row r="177" spans="7:25" x14ac:dyDescent="0.5">
      <c r="G177" s="6"/>
      <c r="H177" s="4" t="s">
        <v>38</v>
      </c>
      <c r="I177" s="42">
        <v>0.55161367831715902</v>
      </c>
      <c r="J177" s="42"/>
      <c r="N177" s="6"/>
      <c r="O177" s="4" t="s">
        <v>38</v>
      </c>
      <c r="P177" s="42">
        <v>0.54745218435058463</v>
      </c>
      <c r="Q177" s="42"/>
      <c r="U177" s="6"/>
      <c r="V177" s="4" t="s">
        <v>38</v>
      </c>
      <c r="W177" s="42">
        <v>0.56462614514270726</v>
      </c>
      <c r="X177" s="42"/>
    </row>
    <row r="178" spans="7:25" x14ac:dyDescent="0.5">
      <c r="G178" s="6"/>
      <c r="H178" s="1"/>
      <c r="I178" s="1"/>
      <c r="J178" s="1"/>
      <c r="N178" s="6"/>
      <c r="O178" s="1"/>
      <c r="P178" s="1"/>
      <c r="Q178" s="1"/>
      <c r="U178" s="6"/>
      <c r="V178" s="1"/>
      <c r="W178" s="1"/>
      <c r="X178" s="1"/>
    </row>
    <row r="179" spans="7:25" x14ac:dyDescent="0.5">
      <c r="G179" s="44" t="s">
        <v>39</v>
      </c>
      <c r="H179" s="44"/>
      <c r="I179" s="45">
        <v>7.4555775181786493E-2</v>
      </c>
      <c r="J179" s="45"/>
      <c r="N179" s="44" t="s">
        <v>39</v>
      </c>
      <c r="O179" s="44"/>
      <c r="P179" s="45">
        <v>5.7574435290964981E-2</v>
      </c>
      <c r="Q179" s="45"/>
      <c r="U179" s="44" t="s">
        <v>39</v>
      </c>
      <c r="V179" s="44"/>
      <c r="W179" s="45">
        <v>5.3818855587728337E-2</v>
      </c>
      <c r="X179" s="45"/>
    </row>
    <row r="182" spans="7:25" ht="14.45" customHeight="1" x14ac:dyDescent="0.5">
      <c r="G182" s="46" t="s">
        <v>83</v>
      </c>
      <c r="H182" s="46"/>
      <c r="I182" s="46"/>
      <c r="J182" s="46"/>
      <c r="N182" s="46" t="s">
        <v>90</v>
      </c>
      <c r="O182" s="46"/>
      <c r="P182" s="46"/>
      <c r="Q182" s="46"/>
      <c r="U182" s="46" t="s">
        <v>51</v>
      </c>
      <c r="V182" s="46"/>
      <c r="W182" s="46"/>
      <c r="X182" s="46"/>
    </row>
    <row r="183" spans="7:25" ht="14.45" customHeight="1" x14ac:dyDescent="0.5">
      <c r="G183" s="46"/>
      <c r="H183" s="46"/>
      <c r="I183" s="46"/>
      <c r="J183" s="46"/>
      <c r="N183" s="46"/>
      <c r="O183" s="46"/>
      <c r="P183" s="46"/>
      <c r="Q183" s="46"/>
      <c r="U183" s="46"/>
      <c r="V183" s="46"/>
      <c r="W183" s="46"/>
      <c r="X183" s="46"/>
    </row>
    <row r="184" spans="7:25" x14ac:dyDescent="0.5">
      <c r="I184" s="41" t="s">
        <v>17</v>
      </c>
      <c r="J184" s="41"/>
      <c r="P184" s="41" t="s">
        <v>17</v>
      </c>
      <c r="Q184" s="41"/>
      <c r="W184" s="41" t="s">
        <v>17</v>
      </c>
      <c r="X184" s="41"/>
    </row>
    <row r="185" spans="7:25" x14ac:dyDescent="0.5">
      <c r="G185" s="1" t="s">
        <v>18</v>
      </c>
      <c r="H185" t="s">
        <v>19</v>
      </c>
      <c r="I185" s="4" t="s">
        <v>20</v>
      </c>
      <c r="J185" s="4" t="s">
        <v>21</v>
      </c>
      <c r="N185" s="1" t="s">
        <v>18</v>
      </c>
      <c r="O185" t="s">
        <v>19</v>
      </c>
      <c r="P185" s="4" t="s">
        <v>20</v>
      </c>
      <c r="Q185" s="4" t="s">
        <v>21</v>
      </c>
      <c r="U185" s="1" t="s">
        <v>18</v>
      </c>
      <c r="V185" t="s">
        <v>19</v>
      </c>
      <c r="W185" s="4" t="s">
        <v>20</v>
      </c>
      <c r="X185" s="4" t="s">
        <v>21</v>
      </c>
    </row>
    <row r="186" spans="7:25" x14ac:dyDescent="0.5">
      <c r="G186" t="s">
        <v>22</v>
      </c>
      <c r="H186" s="1" t="s">
        <v>23</v>
      </c>
      <c r="I186" s="11">
        <v>1</v>
      </c>
      <c r="J186" s="5"/>
      <c r="N186" t="s">
        <v>22</v>
      </c>
      <c r="O186" s="1" t="s">
        <v>23</v>
      </c>
      <c r="P186" s="11">
        <v>1</v>
      </c>
      <c r="Q186" s="5"/>
      <c r="U186" t="s">
        <v>22</v>
      </c>
      <c r="V186" s="1" t="s">
        <v>23</v>
      </c>
      <c r="W186" s="11">
        <v>1</v>
      </c>
      <c r="X186" s="5"/>
    </row>
    <row r="187" spans="7:25" x14ac:dyDescent="0.5">
      <c r="G187" s="6" t="s">
        <v>5</v>
      </c>
      <c r="H187" s="1" t="s">
        <v>2</v>
      </c>
      <c r="I187" s="11">
        <v>0.25</v>
      </c>
      <c r="J187" s="5"/>
      <c r="K187" t="s">
        <v>8</v>
      </c>
      <c r="N187" s="6" t="s">
        <v>5</v>
      </c>
      <c r="O187" s="1" t="s">
        <v>2</v>
      </c>
      <c r="P187" s="11">
        <v>0.6</v>
      </c>
      <c r="Q187" s="5"/>
      <c r="R187" t="s">
        <v>10</v>
      </c>
      <c r="U187" s="6" t="s">
        <v>5</v>
      </c>
      <c r="V187" s="1" t="s">
        <v>2</v>
      </c>
      <c r="W187" s="11">
        <v>0.8</v>
      </c>
      <c r="X187" s="5"/>
      <c r="Y187" t="s">
        <v>12</v>
      </c>
    </row>
    <row r="188" spans="7:25" x14ac:dyDescent="0.5">
      <c r="G188" s="6" t="s">
        <v>7</v>
      </c>
      <c r="H188" s="1" t="s">
        <v>4</v>
      </c>
      <c r="I188" s="11">
        <v>0.9</v>
      </c>
      <c r="J188" s="5"/>
      <c r="K188" t="s">
        <v>12</v>
      </c>
      <c r="N188" s="6" t="s">
        <v>7</v>
      </c>
      <c r="O188" s="1" t="s">
        <v>4</v>
      </c>
      <c r="P188" s="11">
        <v>0.9</v>
      </c>
      <c r="Q188" s="5"/>
      <c r="R188" t="s">
        <v>12</v>
      </c>
      <c r="U188" s="6" t="s">
        <v>7</v>
      </c>
      <c r="V188" s="1" t="s">
        <v>4</v>
      </c>
      <c r="W188" s="11">
        <v>0.9</v>
      </c>
      <c r="X188" s="5"/>
      <c r="Y188" t="s">
        <v>12</v>
      </c>
    </row>
    <row r="189" spans="7:25" x14ac:dyDescent="0.5">
      <c r="G189" s="6" t="s">
        <v>6</v>
      </c>
      <c r="H189" s="1" t="s">
        <v>3</v>
      </c>
      <c r="I189" s="11">
        <v>0.9</v>
      </c>
      <c r="J189" s="5"/>
      <c r="K189" t="s">
        <v>12</v>
      </c>
      <c r="N189" s="6" t="s">
        <v>6</v>
      </c>
      <c r="O189" s="1" t="s">
        <v>3</v>
      </c>
      <c r="P189" s="11">
        <v>0.9</v>
      </c>
      <c r="Q189" s="5"/>
      <c r="R189" t="s">
        <v>12</v>
      </c>
      <c r="U189" s="6" t="s">
        <v>6</v>
      </c>
      <c r="V189" s="1" t="s">
        <v>3</v>
      </c>
      <c r="W189" s="11">
        <v>0.9</v>
      </c>
      <c r="X189" s="5"/>
      <c r="Y189" t="s">
        <v>12</v>
      </c>
    </row>
    <row r="190" spans="7:25" x14ac:dyDescent="0.5">
      <c r="G190" s="6" t="s">
        <v>24</v>
      </c>
      <c r="H190" s="1" t="s">
        <v>1</v>
      </c>
      <c r="I190" s="10">
        <v>0.52012346023044809</v>
      </c>
      <c r="J190" s="5"/>
      <c r="N190" s="6" t="s">
        <v>24</v>
      </c>
      <c r="O190" s="1" t="s">
        <v>1</v>
      </c>
      <c r="P190" s="10">
        <v>0.2556077483270871</v>
      </c>
      <c r="Q190" s="5"/>
      <c r="U190" s="6" t="s">
        <v>24</v>
      </c>
      <c r="V190" s="1" t="s">
        <v>1</v>
      </c>
      <c r="W190" s="10">
        <v>0.14851725038549843</v>
      </c>
      <c r="X190" s="5"/>
    </row>
    <row r="191" spans="7:25" x14ac:dyDescent="0.5">
      <c r="G191" s="6" t="s">
        <v>25</v>
      </c>
      <c r="H191" s="1" t="s">
        <v>26</v>
      </c>
      <c r="I191" s="10">
        <v>0.25995433201806245</v>
      </c>
      <c r="J191" s="5"/>
      <c r="N191" s="6" t="s">
        <v>25</v>
      </c>
      <c r="O191" s="1" t="s">
        <v>26</v>
      </c>
      <c r="P191" s="10">
        <v>0.21719346023634661</v>
      </c>
      <c r="Q191" s="5"/>
      <c r="U191" s="6" t="s">
        <v>25</v>
      </c>
      <c r="V191" s="1" t="s">
        <v>26</v>
      </c>
      <c r="W191" s="10">
        <v>0.20661497730372716</v>
      </c>
      <c r="X191" s="5"/>
    </row>
    <row r="192" spans="7:25" x14ac:dyDescent="0.5">
      <c r="G192" s="6" t="s">
        <v>27</v>
      </c>
      <c r="H192" s="1" t="s">
        <v>28</v>
      </c>
      <c r="I192" s="5">
        <v>7.078738685932207E+29</v>
      </c>
      <c r="J192" s="7">
        <v>7.3185622717561835E-2</v>
      </c>
      <c r="N192" s="6" t="s">
        <v>27</v>
      </c>
      <c r="O192" s="1" t="s">
        <v>28</v>
      </c>
      <c r="P192" s="5">
        <v>7.392457609587648E+29</v>
      </c>
      <c r="Q192" s="7">
        <v>0.1029492904428209</v>
      </c>
      <c r="U192" s="6" t="s">
        <v>27</v>
      </c>
      <c r="V192" s="1" t="s">
        <v>28</v>
      </c>
      <c r="W192" s="5">
        <v>5.3034124898163418E+29</v>
      </c>
      <c r="X192" s="7">
        <v>9.2197920390432883E-2</v>
      </c>
    </row>
    <row r="193" spans="7:25" x14ac:dyDescent="0.5">
      <c r="G193" s="6" t="s">
        <v>29</v>
      </c>
      <c r="H193" s="1" t="s">
        <v>30</v>
      </c>
      <c r="I193" s="5"/>
      <c r="J193" s="7">
        <v>0.11227138681223973</v>
      </c>
      <c r="N193" s="6" t="s">
        <v>29</v>
      </c>
      <c r="O193" s="1" t="s">
        <v>30</v>
      </c>
      <c r="P193" s="5"/>
      <c r="Q193" s="7">
        <v>0.14550941602256878</v>
      </c>
      <c r="U193" s="6" t="s">
        <v>29</v>
      </c>
      <c r="V193" s="1" t="s">
        <v>30</v>
      </c>
      <c r="W193" s="5"/>
      <c r="X193" s="7">
        <v>0.15833618008750389</v>
      </c>
    </row>
    <row r="194" spans="7:25" x14ac:dyDescent="0.5">
      <c r="G194" s="6" t="s">
        <v>31</v>
      </c>
      <c r="H194" s="1" t="s">
        <v>32</v>
      </c>
      <c r="I194" s="5"/>
      <c r="J194" s="7">
        <v>0.55458865845213612</v>
      </c>
      <c r="N194" s="6" t="s">
        <v>31</v>
      </c>
      <c r="O194" s="1" t="s">
        <v>32</v>
      </c>
      <c r="P194" s="5"/>
      <c r="Q194" s="7">
        <v>0.53434783329826385</v>
      </c>
      <c r="U194" s="6" t="s">
        <v>31</v>
      </c>
      <c r="V194" s="1" t="s">
        <v>32</v>
      </c>
      <c r="W194" s="5"/>
      <c r="X194" s="7">
        <v>0.5428509222183362</v>
      </c>
    </row>
    <row r="195" spans="7:25" x14ac:dyDescent="0.5">
      <c r="G195" s="6" t="s">
        <v>33</v>
      </c>
      <c r="H195" s="1" t="s">
        <v>34</v>
      </c>
      <c r="I195" s="5"/>
      <c r="J195" s="1">
        <v>1</v>
      </c>
      <c r="K195" t="s">
        <v>35</v>
      </c>
      <c r="N195" s="6" t="s">
        <v>33</v>
      </c>
      <c r="O195" s="1" t="s">
        <v>34</v>
      </c>
      <c r="P195" s="5"/>
      <c r="Q195" s="1">
        <v>1</v>
      </c>
      <c r="R195" t="s">
        <v>35</v>
      </c>
      <c r="U195" s="6" t="s">
        <v>33</v>
      </c>
      <c r="V195" s="1" t="s">
        <v>34</v>
      </c>
      <c r="W195" s="5"/>
      <c r="X195" s="1">
        <v>1</v>
      </c>
      <c r="Y195" t="s">
        <v>35</v>
      </c>
    </row>
    <row r="196" spans="7:25" x14ac:dyDescent="0.5">
      <c r="H196" s="1"/>
      <c r="O196" s="1"/>
      <c r="V196" s="1"/>
    </row>
    <row r="197" spans="7:25" x14ac:dyDescent="0.5">
      <c r="G197" s="6"/>
      <c r="H197" s="4" t="s">
        <v>36</v>
      </c>
      <c r="I197" s="42">
        <v>0.13793164730297439</v>
      </c>
      <c r="J197" s="42"/>
      <c r="N197" s="6"/>
      <c r="O197" s="4" t="s">
        <v>36</v>
      </c>
      <c r="P197" s="42">
        <v>9.968124059793837E-2</v>
      </c>
      <c r="Q197" s="42"/>
      <c r="U197" s="6"/>
      <c r="V197" s="4" t="s">
        <v>36</v>
      </c>
      <c r="W197" s="42">
        <v>8.7575569458919311E-2</v>
      </c>
      <c r="X197" s="42"/>
    </row>
    <row r="198" spans="7:25" x14ac:dyDescent="0.5">
      <c r="G198" s="6"/>
      <c r="H198" s="4" t="s">
        <v>37</v>
      </c>
      <c r="I198" s="42">
        <v>1.4899256701148658</v>
      </c>
      <c r="J198" s="42"/>
      <c r="N198" s="6"/>
      <c r="O198" s="4" t="s">
        <v>37</v>
      </c>
      <c r="P198" s="42">
        <v>1.4732384838558392</v>
      </c>
      <c r="Q198" s="42"/>
      <c r="U198" s="6"/>
      <c r="V198" s="4" t="s">
        <v>37</v>
      </c>
      <c r="W198" s="42">
        <v>1.4874618470650649</v>
      </c>
      <c r="X198" s="42"/>
    </row>
    <row r="199" spans="7:25" x14ac:dyDescent="0.5">
      <c r="G199" s="6"/>
      <c r="H199" s="4" t="s">
        <v>38</v>
      </c>
      <c r="I199" s="42">
        <v>0.55458865845213612</v>
      </c>
      <c r="J199" s="42"/>
      <c r="N199" s="6"/>
      <c r="O199" s="4" t="s">
        <v>38</v>
      </c>
      <c r="P199" s="42">
        <v>0.53434783329826385</v>
      </c>
      <c r="Q199" s="42"/>
      <c r="U199" s="6"/>
      <c r="V199" s="4" t="s">
        <v>38</v>
      </c>
      <c r="W199" s="42">
        <v>0.5428509222183362</v>
      </c>
      <c r="X199" s="42"/>
    </row>
    <row r="200" spans="7:25" x14ac:dyDescent="0.5">
      <c r="G200" s="6"/>
      <c r="H200" s="1"/>
      <c r="I200" s="1"/>
      <c r="J200" s="1"/>
      <c r="N200" s="6"/>
      <c r="O200" s="1"/>
      <c r="P200" s="1"/>
      <c r="Q200" s="1"/>
      <c r="U200" s="6"/>
      <c r="V200" s="1"/>
      <c r="W200" s="1"/>
      <c r="X200" s="1"/>
    </row>
    <row r="201" spans="7:25" x14ac:dyDescent="0.5">
      <c r="G201" s="44" t="s">
        <v>39</v>
      </c>
      <c r="H201" s="44"/>
      <c r="I201" s="45">
        <v>5.1341707019486663E-2</v>
      </c>
      <c r="J201" s="45"/>
      <c r="N201" s="44" t="s">
        <v>39</v>
      </c>
      <c r="O201" s="44"/>
      <c r="P201" s="45">
        <v>3.6154672524291318E-2</v>
      </c>
      <c r="Q201" s="45"/>
      <c r="U201" s="44" t="s">
        <v>39</v>
      </c>
      <c r="V201" s="44"/>
      <c r="W201" s="45">
        <v>3.1960805407125703E-2</v>
      </c>
      <c r="X201" s="45"/>
    </row>
  </sheetData>
  <mergeCells count="190">
    <mergeCell ref="I21:J21"/>
    <mergeCell ref="P21:Q21"/>
    <mergeCell ref="W21:X21"/>
    <mergeCell ref="I22:J22"/>
    <mergeCell ref="P22:Q22"/>
    <mergeCell ref="W22:X22"/>
    <mergeCell ref="G6:J7"/>
    <mergeCell ref="N6:Q7"/>
    <mergeCell ref="U6:X7"/>
    <mergeCell ref="I8:J8"/>
    <mergeCell ref="P8:Q8"/>
    <mergeCell ref="W8:X8"/>
    <mergeCell ref="I23:J23"/>
    <mergeCell ref="P23:Q23"/>
    <mergeCell ref="W23:X23"/>
    <mergeCell ref="G25:H25"/>
    <mergeCell ref="I25:J25"/>
    <mergeCell ref="N25:O25"/>
    <mergeCell ref="P25:Q25"/>
    <mergeCell ref="U25:V25"/>
    <mergeCell ref="W25:X25"/>
    <mergeCell ref="D37:E37"/>
    <mergeCell ref="I43:J43"/>
    <mergeCell ref="P43:Q43"/>
    <mergeCell ref="G28:J29"/>
    <mergeCell ref="N28:Q29"/>
    <mergeCell ref="U28:X29"/>
    <mergeCell ref="I30:J30"/>
    <mergeCell ref="P30:Q30"/>
    <mergeCell ref="W30:X30"/>
    <mergeCell ref="G47:H47"/>
    <mergeCell ref="I47:J47"/>
    <mergeCell ref="N47:O47"/>
    <mergeCell ref="P47:Q47"/>
    <mergeCell ref="U47:V47"/>
    <mergeCell ref="W47:X47"/>
    <mergeCell ref="W43:X43"/>
    <mergeCell ref="I44:J44"/>
    <mergeCell ref="P44:Q44"/>
    <mergeCell ref="W44:X44"/>
    <mergeCell ref="I45:J45"/>
    <mergeCell ref="P45:Q45"/>
    <mergeCell ref="W45:X45"/>
    <mergeCell ref="I65:J65"/>
    <mergeCell ref="P65:Q65"/>
    <mergeCell ref="W65:X65"/>
    <mergeCell ref="I66:J66"/>
    <mergeCell ref="P66:Q66"/>
    <mergeCell ref="W66:X66"/>
    <mergeCell ref="G50:J51"/>
    <mergeCell ref="N50:Q51"/>
    <mergeCell ref="U50:X51"/>
    <mergeCell ref="I52:J52"/>
    <mergeCell ref="P52:Q52"/>
    <mergeCell ref="W52:X52"/>
    <mergeCell ref="I67:J67"/>
    <mergeCell ref="P67:Q67"/>
    <mergeCell ref="W67:X67"/>
    <mergeCell ref="G69:H69"/>
    <mergeCell ref="I69:J69"/>
    <mergeCell ref="N69:O69"/>
    <mergeCell ref="P69:Q69"/>
    <mergeCell ref="U69:V69"/>
    <mergeCell ref="W69:X69"/>
    <mergeCell ref="I87:J87"/>
    <mergeCell ref="P87:Q87"/>
    <mergeCell ref="W87:X87"/>
    <mergeCell ref="I88:J88"/>
    <mergeCell ref="P88:Q88"/>
    <mergeCell ref="W88:X88"/>
    <mergeCell ref="G72:J73"/>
    <mergeCell ref="N72:Q73"/>
    <mergeCell ref="U72:X73"/>
    <mergeCell ref="I74:J74"/>
    <mergeCell ref="P74:Q74"/>
    <mergeCell ref="W74:X74"/>
    <mergeCell ref="I89:J89"/>
    <mergeCell ref="P89:Q89"/>
    <mergeCell ref="W89:X89"/>
    <mergeCell ref="G91:H91"/>
    <mergeCell ref="I91:J91"/>
    <mergeCell ref="N91:O91"/>
    <mergeCell ref="P91:Q91"/>
    <mergeCell ref="U91:V91"/>
    <mergeCell ref="W91:X91"/>
    <mergeCell ref="I109:J109"/>
    <mergeCell ref="P109:Q109"/>
    <mergeCell ref="W109:X109"/>
    <mergeCell ref="I110:J110"/>
    <mergeCell ref="P110:Q110"/>
    <mergeCell ref="W110:X110"/>
    <mergeCell ref="G94:J95"/>
    <mergeCell ref="N94:Q95"/>
    <mergeCell ref="U94:X95"/>
    <mergeCell ref="I96:J96"/>
    <mergeCell ref="P96:Q96"/>
    <mergeCell ref="W96:X96"/>
    <mergeCell ref="I111:J111"/>
    <mergeCell ref="P111:Q111"/>
    <mergeCell ref="W111:X111"/>
    <mergeCell ref="G113:H113"/>
    <mergeCell ref="I113:J113"/>
    <mergeCell ref="N113:O113"/>
    <mergeCell ref="P113:Q113"/>
    <mergeCell ref="U113:V113"/>
    <mergeCell ref="W113:X113"/>
    <mergeCell ref="I131:J131"/>
    <mergeCell ref="P131:Q131"/>
    <mergeCell ref="W131:X131"/>
    <mergeCell ref="I132:J132"/>
    <mergeCell ref="P132:Q132"/>
    <mergeCell ref="W132:X132"/>
    <mergeCell ref="G116:J117"/>
    <mergeCell ref="N116:Q117"/>
    <mergeCell ref="U116:X117"/>
    <mergeCell ref="I118:J118"/>
    <mergeCell ref="P118:Q118"/>
    <mergeCell ref="W118:X118"/>
    <mergeCell ref="I133:J133"/>
    <mergeCell ref="P133:Q133"/>
    <mergeCell ref="W133:X133"/>
    <mergeCell ref="G135:H135"/>
    <mergeCell ref="I135:J135"/>
    <mergeCell ref="N135:O135"/>
    <mergeCell ref="P135:Q135"/>
    <mergeCell ref="U135:V135"/>
    <mergeCell ref="W135:X135"/>
    <mergeCell ref="I153:J153"/>
    <mergeCell ref="P153:Q153"/>
    <mergeCell ref="W153:X153"/>
    <mergeCell ref="I154:J154"/>
    <mergeCell ref="P154:Q154"/>
    <mergeCell ref="W154:X154"/>
    <mergeCell ref="G138:J139"/>
    <mergeCell ref="N138:Q139"/>
    <mergeCell ref="U138:X139"/>
    <mergeCell ref="I140:J140"/>
    <mergeCell ref="P140:Q140"/>
    <mergeCell ref="W140:X140"/>
    <mergeCell ref="I155:J155"/>
    <mergeCell ref="P155:Q155"/>
    <mergeCell ref="W155:X155"/>
    <mergeCell ref="G157:H157"/>
    <mergeCell ref="I157:J157"/>
    <mergeCell ref="N157:O157"/>
    <mergeCell ref="P157:Q157"/>
    <mergeCell ref="U157:V157"/>
    <mergeCell ref="W157:X157"/>
    <mergeCell ref="I175:J175"/>
    <mergeCell ref="P175:Q175"/>
    <mergeCell ref="W175:X175"/>
    <mergeCell ref="I176:J176"/>
    <mergeCell ref="P176:Q176"/>
    <mergeCell ref="W176:X176"/>
    <mergeCell ref="G160:J161"/>
    <mergeCell ref="N160:Q161"/>
    <mergeCell ref="U160:X161"/>
    <mergeCell ref="I162:J162"/>
    <mergeCell ref="P162:Q162"/>
    <mergeCell ref="W162:X162"/>
    <mergeCell ref="I177:J177"/>
    <mergeCell ref="P177:Q177"/>
    <mergeCell ref="W177:X177"/>
    <mergeCell ref="G179:H179"/>
    <mergeCell ref="I179:J179"/>
    <mergeCell ref="N179:O179"/>
    <mergeCell ref="P179:Q179"/>
    <mergeCell ref="U179:V179"/>
    <mergeCell ref="W179:X179"/>
    <mergeCell ref="I197:J197"/>
    <mergeCell ref="P197:Q197"/>
    <mergeCell ref="W197:X197"/>
    <mergeCell ref="I198:J198"/>
    <mergeCell ref="P198:Q198"/>
    <mergeCell ref="W198:X198"/>
    <mergeCell ref="G182:J183"/>
    <mergeCell ref="N182:Q183"/>
    <mergeCell ref="U182:X183"/>
    <mergeCell ref="I184:J184"/>
    <mergeCell ref="P184:Q184"/>
    <mergeCell ref="W184:X184"/>
    <mergeCell ref="I199:J199"/>
    <mergeCell ref="P199:Q199"/>
    <mergeCell ref="W199:X199"/>
    <mergeCell ref="G201:H201"/>
    <mergeCell ref="I201:J201"/>
    <mergeCell ref="N201:O201"/>
    <mergeCell ref="P201:Q201"/>
    <mergeCell ref="U201:V201"/>
    <mergeCell ref="W201:X20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C9FE-A42B-425F-8E9C-696E6BF37774}">
  <dimension ref="A1:G38"/>
  <sheetViews>
    <sheetView showGridLines="0" workbookViewId="0">
      <selection activeCell="H20" sqref="H20"/>
    </sheetView>
  </sheetViews>
  <sheetFormatPr defaultRowHeight="14.35" outlineLevelRow="1" x14ac:dyDescent="0.5"/>
  <cols>
    <col min="1" max="1" width="2.29296875" customWidth="1"/>
    <col min="2" max="2" width="6.29296875" bestFit="1" customWidth="1"/>
    <col min="3" max="3" width="32.29296875" bestFit="1" customWidth="1"/>
    <col min="4" max="5" width="13.5859375" bestFit="1" customWidth="1"/>
    <col min="6" max="6" width="11.29296875" bestFit="1" customWidth="1"/>
    <col min="7" max="7" width="12" bestFit="1" customWidth="1"/>
  </cols>
  <sheetData>
    <row r="1" spans="1:5" x14ac:dyDescent="0.5">
      <c r="A1" s="18" t="s">
        <v>126</v>
      </c>
    </row>
    <row r="2" spans="1:5" x14ac:dyDescent="0.5">
      <c r="A2" s="18" t="s">
        <v>127</v>
      </c>
    </row>
    <row r="3" spans="1:5" x14ac:dyDescent="0.5">
      <c r="A3" s="18" t="s">
        <v>128</v>
      </c>
    </row>
    <row r="4" spans="1:5" x14ac:dyDescent="0.5">
      <c r="A4" s="18" t="s">
        <v>129</v>
      </c>
    </row>
    <row r="5" spans="1:5" x14ac:dyDescent="0.5">
      <c r="A5" s="18" t="s">
        <v>130</v>
      </c>
    </row>
    <row r="6" spans="1:5" outlineLevel="1" x14ac:dyDescent="0.5">
      <c r="A6" s="18"/>
      <c r="B6" t="s">
        <v>131</v>
      </c>
    </row>
    <row r="7" spans="1:5" outlineLevel="1" x14ac:dyDescent="0.5">
      <c r="A7" s="18"/>
      <c r="B7" t="s">
        <v>132</v>
      </c>
    </row>
    <row r="8" spans="1:5" outlineLevel="1" x14ac:dyDescent="0.5">
      <c r="A8" s="18"/>
      <c r="B8" t="s">
        <v>133</v>
      </c>
    </row>
    <row r="9" spans="1:5" x14ac:dyDescent="0.5">
      <c r="A9" s="18" t="s">
        <v>134</v>
      </c>
    </row>
    <row r="10" spans="1:5" outlineLevel="1" x14ac:dyDescent="0.5">
      <c r="B10" t="s">
        <v>135</v>
      </c>
    </row>
    <row r="11" spans="1:5" outlineLevel="1" x14ac:dyDescent="0.5">
      <c r="B11" t="s">
        <v>136</v>
      </c>
    </row>
    <row r="12" spans="1:5" outlineLevel="1" x14ac:dyDescent="0.5">
      <c r="B12" t="s">
        <v>137</v>
      </c>
    </row>
    <row r="14" spans="1:5" ht="14.7" thickBot="1" x14ac:dyDescent="0.55000000000000004">
      <c r="A14" t="s">
        <v>138</v>
      </c>
    </row>
    <row r="15" spans="1:5" ht="14.7" thickBot="1" x14ac:dyDescent="0.55000000000000004">
      <c r="B15" s="32" t="s">
        <v>139</v>
      </c>
      <c r="C15" s="32" t="s">
        <v>140</v>
      </c>
      <c r="D15" s="32" t="s">
        <v>141</v>
      </c>
      <c r="E15" s="32" t="s">
        <v>142</v>
      </c>
    </row>
    <row r="16" spans="1:5" ht="14.7" thickBot="1" x14ac:dyDescent="0.55000000000000004">
      <c r="B16" s="31" t="s">
        <v>149</v>
      </c>
      <c r="C16" s="31" t="s">
        <v>150</v>
      </c>
      <c r="D16" s="31">
        <v>0</v>
      </c>
      <c r="E16" s="31">
        <v>4.0576308773852231E-2</v>
      </c>
    </row>
    <row r="19" spans="1:7" ht="14.7" thickBot="1" x14ac:dyDescent="0.55000000000000004">
      <c r="A19" t="s">
        <v>143</v>
      </c>
    </row>
    <row r="20" spans="1:7" ht="14.7" thickBot="1" x14ac:dyDescent="0.55000000000000004">
      <c r="B20" s="32" t="s">
        <v>139</v>
      </c>
      <c r="C20" s="32" t="s">
        <v>140</v>
      </c>
      <c r="D20" s="32" t="s">
        <v>141</v>
      </c>
      <c r="E20" s="32" t="s">
        <v>142</v>
      </c>
      <c r="F20" s="32" t="s">
        <v>144</v>
      </c>
    </row>
    <row r="21" spans="1:7" x14ac:dyDescent="0.5">
      <c r="B21" s="35" t="s">
        <v>170</v>
      </c>
      <c r="C21" s="34"/>
      <c r="D21" s="34"/>
      <c r="E21" s="34"/>
      <c r="F21" s="34"/>
    </row>
    <row r="22" spans="1:7" outlineLevel="1" x14ac:dyDescent="0.5">
      <c r="B22" s="33" t="s">
        <v>151</v>
      </c>
      <c r="C22" s="33" t="s">
        <v>1</v>
      </c>
      <c r="D22" s="33">
        <v>0</v>
      </c>
      <c r="E22" s="33">
        <v>0.57125311500005649</v>
      </c>
      <c r="F22" s="33" t="s">
        <v>152</v>
      </c>
    </row>
    <row r="23" spans="1:7" outlineLevel="1" x14ac:dyDescent="0.5">
      <c r="B23" s="33" t="s">
        <v>153</v>
      </c>
      <c r="C23" s="33" t="s">
        <v>26</v>
      </c>
      <c r="D23" s="33">
        <v>0</v>
      </c>
      <c r="E23" s="33">
        <v>0.2782234282996347</v>
      </c>
      <c r="F23" s="33" t="s">
        <v>152</v>
      </c>
    </row>
    <row r="24" spans="1:7" outlineLevel="1" x14ac:dyDescent="0.5">
      <c r="B24" s="33" t="s">
        <v>154</v>
      </c>
      <c r="C24" s="33" t="s">
        <v>155</v>
      </c>
      <c r="D24" s="33">
        <v>7.0827546163180008E+29</v>
      </c>
      <c r="E24" s="33">
        <v>4.4948798524633772E+29</v>
      </c>
      <c r="F24" s="33" t="s">
        <v>152</v>
      </c>
    </row>
    <row r="25" spans="1:7" x14ac:dyDescent="0.5">
      <c r="B25" s="33"/>
      <c r="C25" s="33"/>
      <c r="D25" s="33"/>
      <c r="E25" s="33"/>
      <c r="F25" s="33"/>
    </row>
    <row r="26" spans="1:7" ht="14.7" thickBot="1" x14ac:dyDescent="0.55000000000000004">
      <c r="B26" s="31" t="s">
        <v>156</v>
      </c>
      <c r="C26" s="31" t="s">
        <v>34</v>
      </c>
      <c r="D26" s="31">
        <v>1</v>
      </c>
      <c r="E26" s="31">
        <v>1</v>
      </c>
      <c r="F26" s="31" t="s">
        <v>152</v>
      </c>
    </row>
    <row r="29" spans="1:7" ht="14.7" thickBot="1" x14ac:dyDescent="0.55000000000000004">
      <c r="A29" t="s">
        <v>9</v>
      </c>
    </row>
    <row r="30" spans="1:7" ht="14.7" thickBot="1" x14ac:dyDescent="0.55000000000000004">
      <c r="B30" s="32" t="s">
        <v>139</v>
      </c>
      <c r="C30" s="32" t="s">
        <v>140</v>
      </c>
      <c r="D30" s="32" t="s">
        <v>145</v>
      </c>
      <c r="E30" s="32" t="s">
        <v>146</v>
      </c>
      <c r="F30" s="32" t="s">
        <v>147</v>
      </c>
      <c r="G30" s="32" t="s">
        <v>148</v>
      </c>
    </row>
    <row r="31" spans="1:7" x14ac:dyDescent="0.5">
      <c r="B31" s="33" t="s">
        <v>157</v>
      </c>
      <c r="C31" s="33" t="s">
        <v>158</v>
      </c>
      <c r="D31" s="33">
        <v>5.5511151231257827E-17</v>
      </c>
      <c r="E31" s="33" t="s">
        <v>159</v>
      </c>
      <c r="F31" s="33" t="s">
        <v>160</v>
      </c>
      <c r="G31" s="33">
        <v>0</v>
      </c>
    </row>
    <row r="32" spans="1:7" x14ac:dyDescent="0.5">
      <c r="B32" s="33" t="s">
        <v>161</v>
      </c>
      <c r="C32" s="33" t="s">
        <v>28</v>
      </c>
      <c r="D32" s="33">
        <v>0.10649134813115552</v>
      </c>
      <c r="E32" s="33" t="s">
        <v>162</v>
      </c>
      <c r="F32" s="33" t="s">
        <v>163</v>
      </c>
      <c r="G32" s="33">
        <v>0.89350865186884443</v>
      </c>
    </row>
    <row r="33" spans="2:7" x14ac:dyDescent="0.5">
      <c r="B33" s="33" t="s">
        <v>161</v>
      </c>
      <c r="C33" s="33" t="s">
        <v>28</v>
      </c>
      <c r="D33" s="33">
        <v>0.10649134813115552</v>
      </c>
      <c r="E33" s="33" t="s">
        <v>164</v>
      </c>
      <c r="F33" s="33" t="s">
        <v>163</v>
      </c>
      <c r="G33" s="33">
        <v>0.10649134813115552</v>
      </c>
    </row>
    <row r="34" spans="2:7" x14ac:dyDescent="0.5">
      <c r="B34" s="33" t="s">
        <v>153</v>
      </c>
      <c r="C34" s="33" t="s">
        <v>26</v>
      </c>
      <c r="D34" s="33">
        <v>0.2782234282996347</v>
      </c>
      <c r="E34" s="33" t="s">
        <v>165</v>
      </c>
      <c r="F34" s="33" t="s">
        <v>163</v>
      </c>
      <c r="G34" s="33">
        <v>0.72177657170036524</v>
      </c>
    </row>
    <row r="35" spans="2:7" x14ac:dyDescent="0.5">
      <c r="B35" s="33" t="s">
        <v>153</v>
      </c>
      <c r="C35" s="33" t="s">
        <v>26</v>
      </c>
      <c r="D35" s="33">
        <v>0.2782234282996347</v>
      </c>
      <c r="E35" s="33" t="s">
        <v>166</v>
      </c>
      <c r="F35" s="33" t="s">
        <v>163</v>
      </c>
      <c r="G35" s="33">
        <v>0.2782234282996347</v>
      </c>
    </row>
    <row r="36" spans="2:7" x14ac:dyDescent="0.5">
      <c r="B36" s="33" t="s">
        <v>156</v>
      </c>
      <c r="C36" s="33" t="s">
        <v>34</v>
      </c>
      <c r="D36" s="33">
        <v>1</v>
      </c>
      <c r="E36" s="33" t="s">
        <v>167</v>
      </c>
      <c r="F36" s="33" t="s">
        <v>160</v>
      </c>
      <c r="G36" s="33">
        <v>0</v>
      </c>
    </row>
    <row r="37" spans="2:7" x14ac:dyDescent="0.5">
      <c r="B37" s="33" t="s">
        <v>151</v>
      </c>
      <c r="C37" s="33" t="s">
        <v>1</v>
      </c>
      <c r="D37" s="33">
        <v>0.57125311500005649</v>
      </c>
      <c r="E37" s="33" t="s">
        <v>168</v>
      </c>
      <c r="F37" s="33" t="s">
        <v>163</v>
      </c>
      <c r="G37" s="33">
        <v>0.42874688499994351</v>
      </c>
    </row>
    <row r="38" spans="2:7" ht="14.7" thickBot="1" x14ac:dyDescent="0.55000000000000004">
      <c r="B38" s="31" t="s">
        <v>151</v>
      </c>
      <c r="C38" s="31" t="s">
        <v>1</v>
      </c>
      <c r="D38" s="31">
        <v>0.57125311500005649</v>
      </c>
      <c r="E38" s="31" t="s">
        <v>169</v>
      </c>
      <c r="F38" s="31" t="s">
        <v>163</v>
      </c>
      <c r="G38" s="31">
        <v>0.57125311500005649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3845-7BE5-4E56-BE83-4A15AE44354E}">
  <dimension ref="A1:H21"/>
  <sheetViews>
    <sheetView showGridLines="0" workbookViewId="0">
      <selection activeCell="B5" sqref="B5"/>
    </sheetView>
  </sheetViews>
  <sheetFormatPr defaultRowHeight="14.35" outlineLevelRow="1" x14ac:dyDescent="0.5"/>
  <cols>
    <col min="1" max="1" width="2.29296875" customWidth="1"/>
    <col min="2" max="2" width="6.29296875" bestFit="1" customWidth="1"/>
    <col min="3" max="3" width="32.29296875" bestFit="1" customWidth="1"/>
    <col min="4" max="4" width="12" bestFit="1" customWidth="1"/>
    <col min="5" max="5" width="12.703125" bestFit="1" customWidth="1"/>
    <col min="6" max="7" width="12" bestFit="1" customWidth="1"/>
    <col min="8" max="8" width="12.703125" bestFit="1" customWidth="1"/>
  </cols>
  <sheetData>
    <row r="1" spans="1:8" x14ac:dyDescent="0.5">
      <c r="A1" s="18" t="s">
        <v>171</v>
      </c>
    </row>
    <row r="2" spans="1:8" x14ac:dyDescent="0.5">
      <c r="A2" s="18" t="s">
        <v>127</v>
      </c>
    </row>
    <row r="3" spans="1:8" x14ac:dyDescent="0.5">
      <c r="A3" s="18" t="s">
        <v>128</v>
      </c>
    </row>
    <row r="6" spans="1:8" ht="14.7" thickBot="1" x14ac:dyDescent="0.55000000000000004">
      <c r="A6" t="s">
        <v>143</v>
      </c>
    </row>
    <row r="7" spans="1:8" x14ac:dyDescent="0.5">
      <c r="B7" s="36"/>
      <c r="C7" s="36"/>
      <c r="D7" s="36" t="s">
        <v>172</v>
      </c>
      <c r="E7" s="36" t="s">
        <v>173</v>
      </c>
      <c r="F7" s="36" t="s">
        <v>174</v>
      </c>
      <c r="G7" s="36" t="s">
        <v>176</v>
      </c>
      <c r="H7" s="36" t="s">
        <v>177</v>
      </c>
    </row>
    <row r="8" spans="1:8" ht="14.7" thickBot="1" x14ac:dyDescent="0.55000000000000004">
      <c r="B8" s="37" t="s">
        <v>139</v>
      </c>
      <c r="C8" s="37" t="s">
        <v>140</v>
      </c>
      <c r="D8" s="37" t="s">
        <v>43</v>
      </c>
      <c r="E8" s="37" t="s">
        <v>43</v>
      </c>
      <c r="F8" s="37" t="s">
        <v>175</v>
      </c>
      <c r="G8" s="37" t="s">
        <v>43</v>
      </c>
      <c r="H8" s="37" t="s">
        <v>43</v>
      </c>
    </row>
    <row r="9" spans="1:8" x14ac:dyDescent="0.5">
      <c r="B9" s="35" t="s">
        <v>170</v>
      </c>
      <c r="C9" s="34"/>
      <c r="D9" s="34"/>
      <c r="E9" s="34"/>
      <c r="F9" s="34"/>
      <c r="G9" s="34"/>
      <c r="H9" s="34"/>
    </row>
    <row r="10" spans="1:8" hidden="1" outlineLevel="1" x14ac:dyDescent="0.5">
      <c r="B10" s="33" t="s">
        <v>151</v>
      </c>
      <c r="C10" s="33" t="s">
        <v>1</v>
      </c>
      <c r="D10" s="33">
        <v>0.57125311500005649</v>
      </c>
      <c r="E10" s="33">
        <v>0.55929562008260203</v>
      </c>
      <c r="F10" s="33">
        <v>0.13434250684611115</v>
      </c>
      <c r="G10" s="33">
        <v>0.98511955420725028</v>
      </c>
      <c r="H10" s="33">
        <v>2.7885949034907442E-2</v>
      </c>
    </row>
    <row r="11" spans="1:8" hidden="1" outlineLevel="1" x14ac:dyDescent="0.5">
      <c r="B11" s="33" t="s">
        <v>153</v>
      </c>
      <c r="C11" s="33" t="s">
        <v>26</v>
      </c>
      <c r="D11" s="33">
        <v>0.2782234282996347</v>
      </c>
      <c r="E11" s="33">
        <v>0.27621582995373745</v>
      </c>
      <c r="F11" s="33">
        <v>0.15001737688916975</v>
      </c>
      <c r="G11" s="33">
        <v>1</v>
      </c>
      <c r="H11" s="33">
        <v>0</v>
      </c>
    </row>
    <row r="12" spans="1:8" hidden="1" outlineLevel="1" x14ac:dyDescent="0.5">
      <c r="B12" s="33" t="s">
        <v>154</v>
      </c>
      <c r="C12" s="33" t="s">
        <v>155</v>
      </c>
      <c r="D12" s="33">
        <v>4.4948798524633772E+29</v>
      </c>
      <c r="E12" s="33">
        <v>5.1676561721149236E+29</v>
      </c>
      <c r="F12" s="33">
        <v>2.4251132089759974E+29</v>
      </c>
      <c r="G12" s="33">
        <v>1E+30</v>
      </c>
      <c r="H12" s="33">
        <v>0</v>
      </c>
    </row>
    <row r="13" spans="1:8" collapsed="1" x14ac:dyDescent="0.5">
      <c r="B13" s="33"/>
      <c r="C13" s="33"/>
      <c r="D13" s="33"/>
      <c r="E13" s="33"/>
      <c r="F13" s="33"/>
      <c r="G13" s="33"/>
      <c r="H13" s="33"/>
    </row>
    <row r="14" spans="1:8" ht="14.7" thickBot="1" x14ac:dyDescent="0.55000000000000004">
      <c r="B14" s="31" t="s">
        <v>156</v>
      </c>
      <c r="C14" s="31" t="s">
        <v>34</v>
      </c>
      <c r="D14" s="31">
        <v>1</v>
      </c>
      <c r="E14" s="31">
        <v>1</v>
      </c>
      <c r="F14" s="31">
        <v>0</v>
      </c>
      <c r="G14" s="31">
        <v>1</v>
      </c>
      <c r="H14" s="31">
        <v>1</v>
      </c>
    </row>
    <row r="16" spans="1:8" ht="14.7" thickBot="1" x14ac:dyDescent="0.55000000000000004">
      <c r="A16" t="s">
        <v>9</v>
      </c>
    </row>
    <row r="17" spans="2:8" x14ac:dyDescent="0.5">
      <c r="B17" s="36"/>
      <c r="C17" s="36"/>
      <c r="D17" s="36" t="s">
        <v>172</v>
      </c>
      <c r="E17" s="36" t="s">
        <v>173</v>
      </c>
      <c r="F17" s="36" t="s">
        <v>174</v>
      </c>
      <c r="G17" s="36" t="s">
        <v>176</v>
      </c>
      <c r="H17" s="36" t="s">
        <v>177</v>
      </c>
    </row>
    <row r="18" spans="2:8" ht="14.7" thickBot="1" x14ac:dyDescent="0.55000000000000004">
      <c r="B18" s="37" t="s">
        <v>139</v>
      </c>
      <c r="C18" s="37" t="s">
        <v>140</v>
      </c>
      <c r="D18" s="37" t="s">
        <v>43</v>
      </c>
      <c r="E18" s="37" t="s">
        <v>43</v>
      </c>
      <c r="F18" s="37" t="s">
        <v>175</v>
      </c>
      <c r="G18" s="37" t="s">
        <v>43</v>
      </c>
      <c r="H18" s="37" t="s">
        <v>43</v>
      </c>
    </row>
    <row r="19" spans="2:8" x14ac:dyDescent="0.5">
      <c r="B19" s="33" t="s">
        <v>157</v>
      </c>
      <c r="C19" s="33" t="s">
        <v>158</v>
      </c>
      <c r="D19" s="33">
        <v>5.5511151231257827E-17</v>
      </c>
      <c r="E19" s="33">
        <v>-4.8398784979752919E-18</v>
      </c>
      <c r="F19" s="33">
        <v>3.6650302077596715E-17</v>
      </c>
      <c r="G19" s="33">
        <v>9.0205620750793969E-17</v>
      </c>
      <c r="H19" s="33">
        <v>-2.2204460492503131E-16</v>
      </c>
    </row>
    <row r="20" spans="2:8" x14ac:dyDescent="0.5">
      <c r="B20" s="33" t="s">
        <v>161</v>
      </c>
      <c r="C20" s="33" t="s">
        <v>28</v>
      </c>
      <c r="D20" s="33">
        <v>0.10649134813115552</v>
      </c>
      <c r="E20" s="33">
        <v>0.12814007071692179</v>
      </c>
      <c r="F20" s="33">
        <v>0.13566121860536101</v>
      </c>
      <c r="G20" s="33">
        <v>0.94179365209157595</v>
      </c>
      <c r="H20" s="33">
        <v>6.0470243472766816E-7</v>
      </c>
    </row>
    <row r="21" spans="2:8" ht="14.7" thickBot="1" x14ac:dyDescent="0.55000000000000004">
      <c r="B21" s="31" t="s">
        <v>161</v>
      </c>
      <c r="C21" s="31" t="s">
        <v>28</v>
      </c>
      <c r="D21" s="31">
        <v>0.10649134813115552</v>
      </c>
      <c r="E21" s="31">
        <v>0.12814007071692179</v>
      </c>
      <c r="F21" s="31">
        <v>0.13566121860536101</v>
      </c>
      <c r="G21" s="31">
        <v>0.94179365209157595</v>
      </c>
      <c r="H21" s="31">
        <v>6.0470243472766816E-7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Z t 5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q Z t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b e V k o i k e 4 D g A A A B E A A A A T A B w A R m 9 y b X V s Y X M v U 2 V j d G l v b j E u b S C i G A A o o B Q A A A A A A A A A A A A A A A A A A A A A A A A A A A A r T k 0 u y c z P U w i G 0 I b W A F B L A Q I t A B Q A A g A I A K m b e V m G V K h z p A A A A P Y A A A A S A A A A A A A A A A A A A A A A A A A A A A B D b 2 5 m a W c v U G F j a 2 F n Z S 5 4 b W x Q S w E C L Q A U A A I A C A C p m 3 l Z D 8 r p q 6 Q A A A D p A A A A E w A A A A A A A A A A A A A A A A D w A A A A W 0 N v b n R l b n R f V H l w Z X N d L n h t b F B L A Q I t A B Q A A g A I A K m b e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Q M C c V 2 E U + Q o k k B Q O 6 4 K D h A A A A A A I A A A A A A B B m A A A A A Q A A I A A A A J y b C Z U s l 2 B u A q 2 K c q v i j Y L Y I x U T O g d T v 5 9 2 F x f p 8 L Y S A A A A A A 6 A A A A A A g A A I A A A A L p v X 7 8 H b / / 2 j Q g 0 d D q 4 w T C D K B Q 4 J n A v 6 a n I 1 8 c X / f E Q U A A A A M X W J b c C g 0 O W z S L q g i U S x 4 i k b z / 5 D B / Q i / h q e M / g g 2 E t c C Z H H M n w D 2 K C Q / 2 7 P q m 4 X 8 X O G m N y E R g T b 6 B V K S 0 V 6 x J U C A x 1 a 6 6 a t O s 2 U s 4 Z A h 5 X Q A A A A O Z l Q p 9 5 Z 3 v s P r K + S q T / 6 O T U P 9 n m a O m L 0 P q J M 0 V 8 g W s d R j S J T G y L 4 Y d 2 I g E n B a d 3 f 4 E 1 M 0 L n S h 9 K u 1 E X I 0 c A C D 0 = < / D a t a M a s h u p > 
</file>

<file path=customXml/itemProps1.xml><?xml version="1.0" encoding="utf-8"?>
<ds:datastoreItem xmlns:ds="http://schemas.openxmlformats.org/officeDocument/2006/customXml" ds:itemID="{FF83E57A-802C-4702-97E0-028F7F982A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TTM Analysis</vt:lpstr>
      <vt:lpstr>TTM Output</vt:lpstr>
      <vt:lpstr>Answer Report 1</vt:lpstr>
      <vt:lpstr>Population Report 1</vt:lpstr>
      <vt:lpstr>'TTM Analysis'!alpha</vt:lpstr>
      <vt:lpstr>'TTM Analysis'!lambda</vt:lpstr>
      <vt:lpstr>'TTM Analysis'!m</vt:lpstr>
      <vt:lpstr>'TTM Analysis'!mmax</vt:lpstr>
      <vt:lpstr>'TTM Analysis'!mmin</vt:lpstr>
      <vt:lpstr>'TTM Analysis'!mu</vt:lpstr>
      <vt:lpstr>'TTM Analysis'!ObjFun</vt:lpstr>
      <vt:lpstr>'TTM Analysis'!Qc</vt:lpstr>
      <vt:lpstr>'TTM Analysis'!Td</vt:lpstr>
      <vt:lpstr>'TTM Analysis'!Tdmax</vt:lpstr>
      <vt:lpstr>'TTM Analysis'!Tdmin</vt:lpstr>
      <vt:lpstr>'TTM Analysis'!Ti</vt:lpstr>
      <vt:lpstr>'TTM Analysis'!Tm</vt:lpstr>
      <vt:lpstr>'TTM Analysis'!Ts</vt:lpstr>
      <vt:lpstr>'TTM Analysis'!Tsmax</vt:lpstr>
      <vt:lpstr>'TTM Analysis'!Tsmin</vt:lpstr>
      <vt:lpstr>'TTM Analysis'!Tt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Shaw</dc:creator>
  <cp:lastModifiedBy>Shaw, Brandon Dejuan</cp:lastModifiedBy>
  <dcterms:created xsi:type="dcterms:W3CDTF">2024-10-16T22:30:53Z</dcterms:created>
  <dcterms:modified xsi:type="dcterms:W3CDTF">2025-07-15T19:25:02Z</dcterms:modified>
</cp:coreProperties>
</file>