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<sst xmlns="http://schemas.openxmlformats.org/spreadsheetml/2006/main" count="24" uniqueCount="24">
  <si>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Player</t>
  </si>
  <si>
    <t>Points</t>
  </si>
  <si>
    <t>Rebounds</t>
  </si>
  <si>
    <t>Assists</t>
  </si>
  <si>
    <t>Steals</t>
  </si>
  <si>
    <t>Blocks</t>
  </si>
  <si>
    <t>Missed Field Goals</t>
  </si>
  <si>
    <t>Missed Free Throws</t>
  </si>
  <si>
    <t>Turnovers</t>
  </si>
  <si>
    <t>Fouls</t>
  </si>
  <si>
    <t>Minutes Played</t>
  </si>
  <si>
    <t>PER</t>
  </si>
  <si>
    <t>Leland Walker</t>
  </si>
  <si>
    <t>Michael Moreno</t>
  </si>
  <si>
    <t>Tayshawn Comer</t>
  </si>
  <si>
    <t>Devontae Blanton</t>
  </si>
  <si>
    <t>John Ukomadu</t>
  </si>
  <si>
    <t>Collin Cooper</t>
  </si>
  <si>
    <t>DaShawn Jackson</t>
  </si>
  <si>
    <t>Montavious Myrick</t>
  </si>
  <si>
    <t>David Onanina</t>
  </si>
  <si>
    <t>Robby Todd</t>
  </si>
  <si>
    <t>Bryson Perry</t>
  </si>
  <si>
    <t>Jax 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</si>
</sst>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990000"/>
                </a:solidFill>
                <a:latin typeface="+mn-lt"/>
              </a:defRPr>
            </a:pPr>
            <a:r>
              <a:rPr b="1">
                <a:solidFill>
                  <a:srgbClr val="990000"/>
                </a:solidFill>
                <a:latin typeface="+mn-lt"/>
              </a:rPr>
              <a:t>Player Efficiency Rating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Sheet1!$L$1</c:f>
            </c:strRef>
          </c:tx>
          <c:spPr>
            <a:solidFill>
              <a:srgbClr val="990000"/>
            </a:solidFill>
            <a:ln cmpd="sng">
              <a:solidFill>
                <a:srgbClr val="434343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Sheet1!$A$2:$A$13</c:f>
            </c:strRef>
          </c:cat>
          <c:val>
            <c:numRef>
              <c:f>Sheet1!$L$2:$L$13</c:f>
              <c:numCache/>
            </c:numRef>
          </c:val>
        </c:ser>
        <c:axId val="232528756"/>
        <c:axId val="82015542"/>
      </c:bar3DChart>
      <c:catAx>
        <c:axId val="2325287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990000"/>
                </a:solidFill>
                <a:latin typeface="+mn-lt"/>
              </a:defRPr>
            </a:pPr>
          </a:p>
        </c:txPr>
        <c:crossAx val="82015542"/>
      </c:catAx>
      <c:valAx>
        <c:axId val="82015542"/>
        <c:scaling>
          <c:orientation val="minMax"/>
        </c:scaling>
        <c:delete val="0"/>
        <c:axPos val="l"/>
        <c:majorGridlines>
          <c:spPr>
            <a:ln>
              <a:solidFill>
                <a:srgbClr val="99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45F06"/>
                </a:solidFill>
                <a:latin typeface="+mn-lt"/>
              </a:defRPr>
            </a:pPr>
          </a:p>
        </c:txPr>
        <c:crossAx val="232528756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990000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762000</xdr:colOff>
      <xdr:row>12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f>SUMPRODUCT(15,1.07)</f>
        <v>16.05</v>
      </c>
      <c r="C2" s="2">
        <f>SUMPRODUCT(0,0.44)</f>
        <v>0</v>
      </c>
      <c r="D2" s="2">
        <f>SUMPRODUCT(7,0.44)</f>
        <v>3.08</v>
      </c>
      <c r="E2" s="2">
        <f>SUMPRODUCT(5,0.62)</f>
        <v>3.1</v>
      </c>
      <c r="F2" s="2">
        <f t="shared" ref="F2:F5" si="1">SUMPRODUCT(0,0.4)</f>
        <v>0</v>
      </c>
      <c r="G2" s="2">
        <f>SUMPRODUCT(5, -0.41)</f>
        <v>-2.05</v>
      </c>
      <c r="H2" s="2">
        <f t="shared" ref="H2:H3" si="2">SUMPRODUCT(2, -0.62)</f>
        <v>-1.24</v>
      </c>
      <c r="I2" s="2">
        <f>SUMPRODUCT(2, -0.75)</f>
        <v>-1.5</v>
      </c>
      <c r="J2" s="2">
        <f>SUMPRODUCT(2, -0.4)</f>
        <v>-0.8</v>
      </c>
      <c r="K2" s="3">
        <v>27.0</v>
      </c>
      <c r="L2" s="4">
        <f t="shared" ref="L2:L13" si="3">(B2+C2+D2+E2+F2-G2-H2-I2-J2)/K2</f>
        <v>1.03037037</v>
      </c>
    </row>
    <row r="3">
      <c r="A3" s="1" t="s">
        <v>13</v>
      </c>
      <c r="B3" s="2">
        <f>SUMPRODUCT(11,1.07)</f>
        <v>11.77</v>
      </c>
      <c r="C3" s="2">
        <f>SUMPRODUCT(5,0.44)</f>
        <v>2.2</v>
      </c>
      <c r="D3" s="2">
        <f>SUMPRODUCT(1,0.44)</f>
        <v>0.44</v>
      </c>
      <c r="E3" s="2">
        <f>SUMPRODUCT(1,0.62)</f>
        <v>0.62</v>
      </c>
      <c r="F3" s="2">
        <f t="shared" si="1"/>
        <v>0</v>
      </c>
      <c r="G3" s="2">
        <f>SUMPRODUCT(6, -0.41)</f>
        <v>-2.46</v>
      </c>
      <c r="H3" s="2">
        <f t="shared" si="2"/>
        <v>-1.24</v>
      </c>
      <c r="I3" s="2">
        <f>SUMPRODUCT(0, -0.75)</f>
        <v>0</v>
      </c>
      <c r="J3" s="2">
        <f>SUMPRODUCT(0, -0.4)</f>
        <v>0</v>
      </c>
      <c r="K3" s="3">
        <v>18.0</v>
      </c>
      <c r="L3" s="4">
        <f t="shared" si="3"/>
        <v>1.040555556</v>
      </c>
    </row>
    <row r="4">
      <c r="A4" s="1" t="s">
        <v>14</v>
      </c>
      <c r="B4" s="2">
        <f>SUMPRODUCT(14,1.07)</f>
        <v>14.98</v>
      </c>
      <c r="C4" s="2">
        <f>SUMPRODUCT(3,0.44)</f>
        <v>1.32</v>
      </c>
      <c r="D4" s="2">
        <f>SUMPRODUCT(9,0.44)</f>
        <v>3.96</v>
      </c>
      <c r="E4" s="2">
        <f t="shared" ref="E4:E6" si="4">SUMPRODUCT(2,0.62)</f>
        <v>1.24</v>
      </c>
      <c r="F4" s="2">
        <f t="shared" si="1"/>
        <v>0</v>
      </c>
      <c r="G4" s="2">
        <f>SUMPRODUCT(3, -0.41)</f>
        <v>-1.23</v>
      </c>
      <c r="H4" s="2">
        <f t="shared" ref="H4:H8" si="5">SUMPRODUCT(0, -0.62)</f>
        <v>0</v>
      </c>
      <c r="I4" s="2">
        <f>SUMPRODUCT(4, -0.75)</f>
        <v>-3</v>
      </c>
      <c r="J4" s="2">
        <f>SUMPRODUCT(2, -0.4)</f>
        <v>-0.8</v>
      </c>
      <c r="K4" s="3">
        <v>24.0</v>
      </c>
      <c r="L4" s="4">
        <f t="shared" si="3"/>
        <v>1.105416667</v>
      </c>
    </row>
    <row r="5">
      <c r="A5" s="1" t="s">
        <v>15</v>
      </c>
      <c r="B5" s="2">
        <f>SUMPRODUCT(13,1.07)</f>
        <v>13.91</v>
      </c>
      <c r="C5" s="2">
        <f>SUMPRODUCT(7,0.44)</f>
        <v>3.08</v>
      </c>
      <c r="D5" s="2">
        <f>SUMPRODUCT(2,0.44)</f>
        <v>0.88</v>
      </c>
      <c r="E5" s="2">
        <f t="shared" si="4"/>
        <v>1.24</v>
      </c>
      <c r="F5" s="2">
        <f t="shared" si="1"/>
        <v>0</v>
      </c>
      <c r="G5" s="2">
        <f>SUMPRODUCT(7, -0.41)</f>
        <v>-2.87</v>
      </c>
      <c r="H5" s="2">
        <f t="shared" si="5"/>
        <v>0</v>
      </c>
      <c r="I5" s="2">
        <f t="shared" ref="I5:I6" si="6">SUMPRODUCT(1, -0.75)</f>
        <v>-0.75</v>
      </c>
      <c r="J5" s="2">
        <f>SUMPRODUCT(0, -0.4)</f>
        <v>0</v>
      </c>
      <c r="K5" s="3">
        <v>19.0</v>
      </c>
      <c r="L5" s="4">
        <f t="shared" si="3"/>
        <v>1.196315789</v>
      </c>
    </row>
    <row r="6">
      <c r="A6" s="1" t="s">
        <v>16</v>
      </c>
      <c r="B6" s="2">
        <f>SUMPRODUCT(18,1.07)</f>
        <v>19.26</v>
      </c>
      <c r="C6" s="2">
        <f>SUMPRODUCT(16,0.44)</f>
        <v>7.04</v>
      </c>
      <c r="D6" s="2">
        <f t="shared" ref="D6:D7" si="7">SUMPRODUCT(3,0.44)</f>
        <v>1.32</v>
      </c>
      <c r="E6" s="2">
        <f t="shared" si="4"/>
        <v>1.24</v>
      </c>
      <c r="F6" s="2">
        <f>SUMPRODUCT(2,0.4)</f>
        <v>0.8</v>
      </c>
      <c r="G6" s="2">
        <f>SUMPRODUCT(1, -0.41)</f>
        <v>-0.41</v>
      </c>
      <c r="H6" s="2">
        <f t="shared" si="5"/>
        <v>0</v>
      </c>
      <c r="I6" s="2">
        <f t="shared" si="6"/>
        <v>-0.75</v>
      </c>
      <c r="J6" s="2">
        <f t="shared" ref="J6:J7" si="8">SUMPRODUCT(2, -0.4)</f>
        <v>-0.8</v>
      </c>
      <c r="K6" s="3">
        <v>29.0</v>
      </c>
      <c r="L6" s="4">
        <f t="shared" si="3"/>
        <v>1.090344828</v>
      </c>
    </row>
    <row r="7">
      <c r="A7" s="1" t="s">
        <v>17</v>
      </c>
      <c r="B7" s="2">
        <f>SUMPRODUCT(20,1.07)</f>
        <v>21.4</v>
      </c>
      <c r="C7" s="2">
        <f t="shared" ref="C7:C8" si="9">SUMPRODUCT(4,0.44)</f>
        <v>1.76</v>
      </c>
      <c r="D7" s="2">
        <f t="shared" si="7"/>
        <v>1.32</v>
      </c>
      <c r="E7" s="2">
        <f>SUMPRODUCT(4,0.62)</f>
        <v>2.48</v>
      </c>
      <c r="F7" s="2">
        <f>SUMPRODUCT(0,0.4)</f>
        <v>0</v>
      </c>
      <c r="G7" s="2">
        <f>SUMPRODUCT(8, -0.41)</f>
        <v>-3.28</v>
      </c>
      <c r="H7" s="2">
        <f t="shared" si="5"/>
        <v>0</v>
      </c>
      <c r="I7" s="2">
        <f>SUMPRODUCT(2, -0.75)</f>
        <v>-1.5</v>
      </c>
      <c r="J7" s="2">
        <f t="shared" si="8"/>
        <v>-0.8</v>
      </c>
      <c r="K7" s="3">
        <v>30.0</v>
      </c>
      <c r="L7" s="4">
        <f t="shared" si="3"/>
        <v>1.084666667</v>
      </c>
    </row>
    <row r="8">
      <c r="A8" s="1" t="s">
        <v>18</v>
      </c>
      <c r="B8" s="2">
        <f>SUMPRODUCT(8,1.07)</f>
        <v>8.56</v>
      </c>
      <c r="C8" s="2">
        <f t="shared" si="9"/>
        <v>1.76</v>
      </c>
      <c r="D8" s="2">
        <f>SUMPRODUCT(2,0.44)</f>
        <v>0.88</v>
      </c>
      <c r="E8" s="2">
        <f>SUMPRODUCT(2,0.62)</f>
        <v>1.24</v>
      </c>
      <c r="F8" s="2">
        <f t="shared" ref="F8:F9" si="10">SUMPRODUCT(1,0.4)</f>
        <v>0.4</v>
      </c>
      <c r="G8" s="2">
        <f>SUMPRODUCT(3, -0.41)</f>
        <v>-1.23</v>
      </c>
      <c r="H8" s="2">
        <f t="shared" si="5"/>
        <v>0</v>
      </c>
      <c r="I8" s="2">
        <f t="shared" ref="I8:I9" si="11">SUMPRODUCT(0, -0.75)</f>
        <v>0</v>
      </c>
      <c r="J8" s="2">
        <f t="shared" ref="J8:J9" si="12">SUMPRODUCT(1, -0.4)</f>
        <v>-0.4</v>
      </c>
      <c r="K8" s="3">
        <v>12.0</v>
      </c>
      <c r="L8" s="4">
        <f t="shared" si="3"/>
        <v>1.205833333</v>
      </c>
    </row>
    <row r="9">
      <c r="A9" s="1" t="s">
        <v>19</v>
      </c>
      <c r="B9" s="2">
        <f>SUMPRODUCT(11,1.07)</f>
        <v>11.77</v>
      </c>
      <c r="C9" s="2">
        <f>SUMPRODUCT(1,0.44)</f>
        <v>0.44</v>
      </c>
      <c r="D9" s="2">
        <f t="shared" ref="D9:D10" si="13">SUMPRODUCT(0,0.44)</f>
        <v>0</v>
      </c>
      <c r="E9" s="2">
        <f>SUMPRODUCT(4,0.62)</f>
        <v>2.48</v>
      </c>
      <c r="F9" s="2">
        <f t="shared" si="10"/>
        <v>0.4</v>
      </c>
      <c r="G9" s="2">
        <f>SUMPRODUCT(0, -0.41)</f>
        <v>0</v>
      </c>
      <c r="H9" s="2">
        <f>SUMPRODUCT(1, -0.62)</f>
        <v>-0.62</v>
      </c>
      <c r="I9" s="2">
        <f t="shared" si="11"/>
        <v>0</v>
      </c>
      <c r="J9" s="2">
        <f t="shared" si="12"/>
        <v>-0.4</v>
      </c>
      <c r="K9" s="3">
        <v>14.0</v>
      </c>
      <c r="L9" s="4">
        <f t="shared" si="3"/>
        <v>1.150714286</v>
      </c>
    </row>
    <row r="10">
      <c r="A10" s="1" t="s">
        <v>20</v>
      </c>
      <c r="B10" s="2">
        <f>SUMPRODUCT(6,1.07)</f>
        <v>6.42</v>
      </c>
      <c r="C10" s="2">
        <f>SUMPRODUCT(8,0.44)</f>
        <v>3.52</v>
      </c>
      <c r="D10" s="2">
        <f t="shared" si="13"/>
        <v>0</v>
      </c>
      <c r="E10" s="2">
        <f t="shared" ref="E10:E13" si="15">SUMPRODUCT(0,0.62)</f>
        <v>0</v>
      </c>
      <c r="F10" s="2">
        <f t="shared" ref="F10:F13" si="16">SUMPRODUCT(0,0.4)</f>
        <v>0</v>
      </c>
      <c r="G10" s="2">
        <f t="shared" ref="G10:G12" si="17">SUMPRODUCT(1, -0.41)</f>
        <v>-0.41</v>
      </c>
      <c r="H10" s="2">
        <f t="shared" ref="H10:H13" si="18">SUMPRODUCT(0, -0.62)</f>
        <v>0</v>
      </c>
      <c r="I10" s="2">
        <f>SUMPRODUCT(1, -0.75)</f>
        <v>-0.75</v>
      </c>
      <c r="J10" s="2">
        <f>SUMPRODUCT(2, -0.4)</f>
        <v>-0.8</v>
      </c>
      <c r="K10" s="3">
        <v>11.0</v>
      </c>
      <c r="L10" s="4">
        <f t="shared" si="3"/>
        <v>1.081818182</v>
      </c>
    </row>
    <row r="11">
      <c r="A11" s="1" t="s">
        <v>21</v>
      </c>
      <c r="B11" s="2">
        <f>SUMPRODUCT(0,1.07)</f>
        <v>0</v>
      </c>
      <c r="C11" s="2">
        <f t="shared" ref="C11:D11" si="14">SUMPRODUCT(0,0.44)</f>
        <v>0</v>
      </c>
      <c r="D11" s="2">
        <f t="shared" si="14"/>
        <v>0</v>
      </c>
      <c r="E11" s="2">
        <f t="shared" si="15"/>
        <v>0</v>
      </c>
      <c r="F11" s="2">
        <f t="shared" si="16"/>
        <v>0</v>
      </c>
      <c r="G11" s="2">
        <f t="shared" si="17"/>
        <v>-0.41</v>
      </c>
      <c r="H11" s="2">
        <f t="shared" si="18"/>
        <v>0</v>
      </c>
      <c r="I11" s="2">
        <f>SUMPRODUCT(0, -0.75)</f>
        <v>0</v>
      </c>
      <c r="J11" s="2">
        <f>SUMPRODUCT(0, -0.4)</f>
        <v>0</v>
      </c>
      <c r="K11" s="3">
        <v>6.0</v>
      </c>
      <c r="L11" s="4">
        <f t="shared" si="3"/>
        <v>0.06833333333</v>
      </c>
    </row>
    <row r="12">
      <c r="A12" s="1" t="s">
        <v>22</v>
      </c>
      <c r="B12" s="2">
        <f>SUMPRODUCT(2,1.07)</f>
        <v>2.14</v>
      </c>
      <c r="C12" s="2">
        <f t="shared" ref="C12:D12" si="19">SUMPRODUCT(0,0.44)</f>
        <v>0</v>
      </c>
      <c r="D12" s="2">
        <f t="shared" si="19"/>
        <v>0</v>
      </c>
      <c r="E12" s="2">
        <f t="shared" si="15"/>
        <v>0</v>
      </c>
      <c r="F12" s="2">
        <f t="shared" si="16"/>
        <v>0</v>
      </c>
      <c r="G12" s="2">
        <f t="shared" si="17"/>
        <v>-0.41</v>
      </c>
      <c r="H12" s="2">
        <f t="shared" si="18"/>
        <v>0</v>
      </c>
      <c r="I12" s="2">
        <f t="shared" ref="I12:I13" si="20">SUMPRODUCT(1, -0.75)</f>
        <v>-0.75</v>
      </c>
      <c r="J12" s="2">
        <f t="shared" ref="J12:J13" si="21">SUMPRODUCT(1, -0.4)</f>
        <v>-0.4</v>
      </c>
      <c r="K12" s="3">
        <v>5.0</v>
      </c>
      <c r="L12" s="4">
        <f t="shared" si="3"/>
        <v>0.74</v>
      </c>
    </row>
    <row r="13">
      <c r="A13" s="1" t="s">
        <v>23</v>
      </c>
      <c r="B13" s="2">
        <f>SUMPRODUCT(3,1.07)</f>
        <v>3.21</v>
      </c>
      <c r="C13" s="2">
        <f>SUMPRODUCT(1,0.44)</f>
        <v>0.44</v>
      </c>
      <c r="D13" s="2">
        <f>SUMPRODUCT(0,0.44)</f>
        <v>0</v>
      </c>
      <c r="E13" s="2">
        <f t="shared" si="15"/>
        <v>0</v>
      </c>
      <c r="F13" s="2">
        <f t="shared" si="16"/>
        <v>0</v>
      </c>
      <c r="G13" s="2">
        <f>SUMPRODUCT(0, -0.41)</f>
        <v>0</v>
      </c>
      <c r="H13" s="2">
        <f t="shared" si="18"/>
        <v>0</v>
      </c>
      <c r="I13" s="2">
        <f t="shared" si="20"/>
        <v>-0.75</v>
      </c>
      <c r="J13" s="2">
        <f t="shared" si="21"/>
        <v>-0.4</v>
      </c>
      <c r="K13" s="3">
        <v>5.0</v>
      </c>
      <c r="L13" s="4">
        <f t="shared" si="3"/>
        <v>0.96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</sheetData>
  <drawing r:id="rId1"/>
</worksheet>
</file>