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sua\Desktop\Collaborators\MPS IIIB_Flies\"/>
    </mc:Choice>
  </mc:AlternateContent>
  <xr:revisionPtr revIDLastSave="0" documentId="13_ncr:1_{A3D2C879-53A7-4E6C-8A40-DC02C2E272E1}" xr6:coauthVersionLast="47" xr6:coauthVersionMax="47" xr10:uidLastSave="{00000000-0000-0000-0000-000000000000}"/>
  <bookViews>
    <workbookView xWindow="-110" yWindow="-110" windowWidth="19420" windowHeight="10420" firstSheet="12" activeTab="12" xr2:uid="{00000000-000D-0000-FFFF-FFFF00000000}"/>
  </bookViews>
  <sheets>
    <sheet name="WG2-R7" sheetId="31" r:id="rId1"/>
    <sheet name="WG2-R6" sheetId="30" r:id="rId2"/>
    <sheet name="WG2-R5" sheetId="29" r:id="rId3"/>
    <sheet name="WG2-R4" sheetId="28" r:id="rId4"/>
    <sheet name="WG2-R3" sheetId="27" r:id="rId5"/>
    <sheet name="WG2-R2" sheetId="26" r:id="rId6"/>
    <sheet name="WG2-R1" sheetId="25" r:id="rId7"/>
    <sheet name="W422X-R7" sheetId="24" r:id="rId8"/>
    <sheet name="W422X-R6" sheetId="23" r:id="rId9"/>
    <sheet name="W422X-R5" sheetId="22" r:id="rId10"/>
    <sheet name="W422X-R4" sheetId="21" r:id="rId11"/>
    <sheet name="W422X-R3" sheetId="20" r:id="rId12"/>
    <sheet name="W422X-R2" sheetId="19" r:id="rId13"/>
    <sheet name="W422X-R1" sheetId="18" r:id="rId14"/>
    <sheet name="Y160C-R7" sheetId="17" r:id="rId15"/>
    <sheet name="Y160C-R6" sheetId="16" r:id="rId16"/>
    <sheet name="Y160C-R5" sheetId="15" r:id="rId17"/>
    <sheet name="Y160C-R4" sheetId="14" r:id="rId18"/>
    <sheet name="Y160C-R3" sheetId="13" r:id="rId19"/>
    <sheet name="Y160C-R2" sheetId="12" r:id="rId20"/>
    <sheet name="Y160C-R1" sheetId="11" r:id="rId21"/>
    <sheet name="KO-R7" sheetId="10" r:id="rId22"/>
    <sheet name="KO-R6" sheetId="9" r:id="rId23"/>
    <sheet name="KO-R5" sheetId="8" r:id="rId24"/>
    <sheet name="KO-R4" sheetId="7" r:id="rId25"/>
    <sheet name="KO-R3" sheetId="6" r:id="rId26"/>
    <sheet name="KO-R2" sheetId="5" r:id="rId27"/>
    <sheet name="KO-R1" sheetId="4" r:id="rId28"/>
    <sheet name="TEMPLATE" sheetId="3" r:id="rId29"/>
  </sheets>
  <definedNames>
    <definedName name="_xlnm.Print_Area" localSheetId="27">'KO-R1'!$A$1:$U$21</definedName>
    <definedName name="_xlnm.Print_Area" localSheetId="26">'KO-R2'!$A$1:$U$21</definedName>
    <definedName name="_xlnm.Print_Area" localSheetId="25">'KO-R3'!$A$1:$U$21</definedName>
    <definedName name="_xlnm.Print_Area" localSheetId="24">'KO-R4'!$A$1:$U$21</definedName>
    <definedName name="_xlnm.Print_Area" localSheetId="23">'KO-R5'!$A$1:$U$21</definedName>
    <definedName name="_xlnm.Print_Area" localSheetId="22">'KO-R6'!$A$1:$U$21</definedName>
    <definedName name="_xlnm.Print_Area" localSheetId="21">'KO-R7'!$A$1:$U$21</definedName>
    <definedName name="_xlnm.Print_Area" localSheetId="28">TEMPLATE!$A$1:$U$21</definedName>
    <definedName name="_xlnm.Print_Area" localSheetId="13">'W422X-R1'!$A$1:$U$21</definedName>
    <definedName name="_xlnm.Print_Area" localSheetId="12">'W422X-R2'!$A$1:$U$21</definedName>
    <definedName name="_xlnm.Print_Area" localSheetId="11">'W422X-R3'!$A$1:$U$21</definedName>
    <definedName name="_xlnm.Print_Area" localSheetId="10">'W422X-R4'!$A$1:$U$21</definedName>
    <definedName name="_xlnm.Print_Area" localSheetId="9">'W422X-R5'!$A$1:$U$21</definedName>
    <definedName name="_xlnm.Print_Area" localSheetId="8">'W422X-R6'!$A$1:$U$21</definedName>
    <definedName name="_xlnm.Print_Area" localSheetId="7">'W422X-R7'!$A$1:$U$21</definedName>
    <definedName name="_xlnm.Print_Area" localSheetId="6">'WG2-R1'!$A$1:$U$21</definedName>
    <definedName name="_xlnm.Print_Area" localSheetId="5">'WG2-R2'!$A$1:$U$21</definedName>
    <definedName name="_xlnm.Print_Area" localSheetId="4">'WG2-R3'!$A$1:$U$21</definedName>
    <definedName name="_xlnm.Print_Area" localSheetId="3">'WG2-R4'!$A$1:$U$21</definedName>
    <definedName name="_xlnm.Print_Area" localSheetId="2">'WG2-R5'!$A$1:$U$21</definedName>
    <definedName name="_xlnm.Print_Area" localSheetId="1">'WG2-R6'!$A$1:$U$21</definedName>
    <definedName name="_xlnm.Print_Area" localSheetId="0">'WG2-R7'!$A$1:$U$21</definedName>
    <definedName name="_xlnm.Print_Area" localSheetId="20">'Y160C-R1'!$A$1:$U$21</definedName>
    <definedName name="_xlnm.Print_Area" localSheetId="19">'Y160C-R2'!$A$1:$U$21</definedName>
    <definedName name="_xlnm.Print_Area" localSheetId="18">'Y160C-R3'!$A$1:$U$21</definedName>
    <definedName name="_xlnm.Print_Area" localSheetId="17">'Y160C-R4'!$A$1:$U$21</definedName>
    <definedName name="_xlnm.Print_Area" localSheetId="16">'Y160C-R5'!$A$1:$U$21</definedName>
    <definedName name="_xlnm.Print_Area" localSheetId="15">'Y160C-R6'!$A$1:$U$21</definedName>
    <definedName name="_xlnm.Print_Area" localSheetId="14">'Y160C-R7'!$A$1:$U$21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0" l="1"/>
  <c r="N16" i="31"/>
  <c r="L16" i="31"/>
  <c r="D15" i="31"/>
  <c r="G15" i="31" s="1"/>
  <c r="D14" i="31"/>
  <c r="G14" i="31" s="1"/>
  <c r="D13" i="31"/>
  <c r="G13" i="31" s="1"/>
  <c r="D12" i="31"/>
  <c r="G12" i="31" s="1"/>
  <c r="D11" i="31"/>
  <c r="E11" i="31" s="1"/>
  <c r="D10" i="31"/>
  <c r="G10" i="31" s="1"/>
  <c r="D9" i="31"/>
  <c r="G9" i="31" s="1"/>
  <c r="D8" i="31"/>
  <c r="G8" i="31" s="1"/>
  <c r="N16" i="30"/>
  <c r="L16" i="30"/>
  <c r="D15" i="30"/>
  <c r="G15" i="30" s="1"/>
  <c r="D14" i="30"/>
  <c r="G14" i="30" s="1"/>
  <c r="D13" i="30"/>
  <c r="E13" i="30" s="1"/>
  <c r="D12" i="30"/>
  <c r="G12" i="30" s="1"/>
  <c r="D11" i="30"/>
  <c r="G11" i="30" s="1"/>
  <c r="D10" i="30"/>
  <c r="G10" i="30" s="1"/>
  <c r="D9" i="30"/>
  <c r="G9" i="30" s="1"/>
  <c r="D8" i="30"/>
  <c r="G8" i="30" s="1"/>
  <c r="N16" i="29"/>
  <c r="L16" i="29"/>
  <c r="D15" i="29"/>
  <c r="G15" i="29" s="1"/>
  <c r="D14" i="29"/>
  <c r="G14" i="29" s="1"/>
  <c r="D13" i="29"/>
  <c r="E13" i="29" s="1"/>
  <c r="D12" i="29"/>
  <c r="G12" i="29" s="1"/>
  <c r="D11" i="29"/>
  <c r="E11" i="29" s="1"/>
  <c r="D10" i="29"/>
  <c r="G10" i="29" s="1"/>
  <c r="D9" i="29"/>
  <c r="G9" i="29" s="1"/>
  <c r="D8" i="29"/>
  <c r="G8" i="29" s="1"/>
  <c r="N16" i="28"/>
  <c r="L16" i="28"/>
  <c r="D15" i="28"/>
  <c r="G15" i="28" s="1"/>
  <c r="D14" i="28"/>
  <c r="G14" i="28" s="1"/>
  <c r="D13" i="28"/>
  <c r="G13" i="28" s="1"/>
  <c r="D12" i="28"/>
  <c r="E12" i="28" s="1"/>
  <c r="D11" i="28"/>
  <c r="G11" i="28" s="1"/>
  <c r="D10" i="28"/>
  <c r="E10" i="28" s="1"/>
  <c r="D9" i="28"/>
  <c r="G9" i="28" s="1"/>
  <c r="D8" i="28"/>
  <c r="G8" i="28" s="1"/>
  <c r="N16" i="27"/>
  <c r="L16" i="27"/>
  <c r="D15" i="27"/>
  <c r="E15" i="27" s="1"/>
  <c r="D14" i="27"/>
  <c r="G14" i="27" s="1"/>
  <c r="D13" i="27"/>
  <c r="G13" i="27" s="1"/>
  <c r="D12" i="27"/>
  <c r="E12" i="27" s="1"/>
  <c r="D11" i="27"/>
  <c r="E11" i="27" s="1"/>
  <c r="D10" i="27"/>
  <c r="E10" i="27" s="1"/>
  <c r="D9" i="27"/>
  <c r="E9" i="27" s="1"/>
  <c r="D8" i="27"/>
  <c r="G8" i="27" s="1"/>
  <c r="N16" i="26"/>
  <c r="L16" i="26"/>
  <c r="D15" i="26"/>
  <c r="G15" i="26" s="1"/>
  <c r="D14" i="26"/>
  <c r="G14" i="26" s="1"/>
  <c r="D13" i="26"/>
  <c r="G13" i="26" s="1"/>
  <c r="D12" i="26"/>
  <c r="E12" i="26" s="1"/>
  <c r="D11" i="26"/>
  <c r="G11" i="26" s="1"/>
  <c r="D10" i="26"/>
  <c r="E10" i="26" s="1"/>
  <c r="G9" i="26"/>
  <c r="E9" i="26"/>
  <c r="D9" i="26"/>
  <c r="D8" i="26"/>
  <c r="G8" i="26" s="1"/>
  <c r="N16" i="25"/>
  <c r="L16" i="25"/>
  <c r="D15" i="25"/>
  <c r="G15" i="25" s="1"/>
  <c r="D14" i="25"/>
  <c r="G14" i="25" s="1"/>
  <c r="D13" i="25"/>
  <c r="G13" i="25" s="1"/>
  <c r="D12" i="25"/>
  <c r="E12" i="25" s="1"/>
  <c r="D11" i="25"/>
  <c r="G11" i="25" s="1"/>
  <c r="D10" i="25"/>
  <c r="E10" i="25" s="1"/>
  <c r="G9" i="25"/>
  <c r="D9" i="25"/>
  <c r="E9" i="25" s="1"/>
  <c r="D8" i="25"/>
  <c r="G8" i="25" s="1"/>
  <c r="N16" i="24"/>
  <c r="L16" i="24"/>
  <c r="D15" i="24"/>
  <c r="E15" i="24" s="1"/>
  <c r="D14" i="24"/>
  <c r="E14" i="24" s="1"/>
  <c r="D13" i="24"/>
  <c r="G13" i="24" s="1"/>
  <c r="D12" i="24"/>
  <c r="E12" i="24" s="1"/>
  <c r="D11" i="24"/>
  <c r="G11" i="24" s="1"/>
  <c r="D10" i="24"/>
  <c r="E10" i="24" s="1"/>
  <c r="D9" i="24"/>
  <c r="E9" i="24" s="1"/>
  <c r="D8" i="24"/>
  <c r="G8" i="24" s="1"/>
  <c r="N16" i="23"/>
  <c r="L16" i="23"/>
  <c r="D15" i="23"/>
  <c r="G15" i="23" s="1"/>
  <c r="D14" i="23"/>
  <c r="G14" i="23" s="1"/>
  <c r="D13" i="23"/>
  <c r="G13" i="23" s="1"/>
  <c r="D12" i="23"/>
  <c r="E12" i="23" s="1"/>
  <c r="D11" i="23"/>
  <c r="G11" i="23" s="1"/>
  <c r="D10" i="23"/>
  <c r="E10" i="23" s="1"/>
  <c r="D9" i="23"/>
  <c r="E9" i="23" s="1"/>
  <c r="D8" i="23"/>
  <c r="E8" i="23" s="1"/>
  <c r="N16" i="22"/>
  <c r="L16" i="22"/>
  <c r="D15" i="22"/>
  <c r="G15" i="22" s="1"/>
  <c r="D14" i="22"/>
  <c r="E14" i="22" s="1"/>
  <c r="D13" i="22"/>
  <c r="G13" i="22" s="1"/>
  <c r="D12" i="22"/>
  <c r="E12" i="22" s="1"/>
  <c r="D11" i="22"/>
  <c r="G11" i="22" s="1"/>
  <c r="D10" i="22"/>
  <c r="E10" i="22" s="1"/>
  <c r="D9" i="22"/>
  <c r="E9" i="22" s="1"/>
  <c r="D8" i="22"/>
  <c r="G8" i="22" s="1"/>
  <c r="N16" i="21"/>
  <c r="L16" i="21"/>
  <c r="D15" i="21"/>
  <c r="G15" i="21" s="1"/>
  <c r="D14" i="21"/>
  <c r="G14" i="21" s="1"/>
  <c r="D13" i="21"/>
  <c r="G13" i="21" s="1"/>
  <c r="D12" i="21"/>
  <c r="E12" i="21" s="1"/>
  <c r="E11" i="21"/>
  <c r="D11" i="21"/>
  <c r="G11" i="21" s="1"/>
  <c r="D10" i="21"/>
  <c r="E10" i="21" s="1"/>
  <c r="D9" i="21"/>
  <c r="G9" i="21" s="1"/>
  <c r="D8" i="21"/>
  <c r="G8" i="21" s="1"/>
  <c r="N16" i="20"/>
  <c r="L16" i="20"/>
  <c r="D15" i="20"/>
  <c r="G15" i="20" s="1"/>
  <c r="D14" i="20"/>
  <c r="G14" i="20" s="1"/>
  <c r="D13" i="20"/>
  <c r="G13" i="20" s="1"/>
  <c r="D12" i="20"/>
  <c r="E12" i="20" s="1"/>
  <c r="D11" i="20"/>
  <c r="G11" i="20" s="1"/>
  <c r="D10" i="20"/>
  <c r="E10" i="20" s="1"/>
  <c r="D9" i="20"/>
  <c r="G9" i="20" s="1"/>
  <c r="G8" i="20"/>
  <c r="D8" i="20"/>
  <c r="E8" i="20" s="1"/>
  <c r="N16" i="19"/>
  <c r="L16" i="19"/>
  <c r="D15" i="19"/>
  <c r="G15" i="19" s="1"/>
  <c r="D14" i="19"/>
  <c r="G14" i="19" s="1"/>
  <c r="D13" i="19"/>
  <c r="G13" i="19" s="1"/>
  <c r="D12" i="19"/>
  <c r="E12" i="19" s="1"/>
  <c r="D11" i="19"/>
  <c r="G11" i="19" s="1"/>
  <c r="D10" i="19"/>
  <c r="E10" i="19" s="1"/>
  <c r="D9" i="19"/>
  <c r="E9" i="19" s="1"/>
  <c r="D8" i="19"/>
  <c r="G8" i="19" s="1"/>
  <c r="N16" i="18"/>
  <c r="L16" i="18"/>
  <c r="D15" i="18"/>
  <c r="G15" i="18" s="1"/>
  <c r="D14" i="18"/>
  <c r="G14" i="18" s="1"/>
  <c r="D13" i="18"/>
  <c r="E13" i="18" s="1"/>
  <c r="D12" i="18"/>
  <c r="E12" i="18" s="1"/>
  <c r="D11" i="18"/>
  <c r="G11" i="18" s="1"/>
  <c r="D10" i="18"/>
  <c r="G10" i="18" s="1"/>
  <c r="D9" i="18"/>
  <c r="G9" i="18" s="1"/>
  <c r="D8" i="18"/>
  <c r="G8" i="18" s="1"/>
  <c r="N16" i="17"/>
  <c r="L16" i="17"/>
  <c r="D15" i="17"/>
  <c r="G15" i="17" s="1"/>
  <c r="D14" i="17"/>
  <c r="G14" i="17" s="1"/>
  <c r="D13" i="17"/>
  <c r="G13" i="17" s="1"/>
  <c r="D12" i="17"/>
  <c r="E12" i="17" s="1"/>
  <c r="D11" i="17"/>
  <c r="G11" i="17" s="1"/>
  <c r="G10" i="17"/>
  <c r="D10" i="17"/>
  <c r="E10" i="17" s="1"/>
  <c r="D9" i="17"/>
  <c r="E9" i="17" s="1"/>
  <c r="D8" i="17"/>
  <c r="G8" i="17" s="1"/>
  <c r="N16" i="16"/>
  <c r="L16" i="16"/>
  <c r="D15" i="16"/>
  <c r="E15" i="16" s="1"/>
  <c r="D14" i="16"/>
  <c r="E14" i="16" s="1"/>
  <c r="D13" i="16"/>
  <c r="G13" i="16" s="1"/>
  <c r="D12" i="16"/>
  <c r="E12" i="16" s="1"/>
  <c r="D11" i="16"/>
  <c r="G11" i="16" s="1"/>
  <c r="D10" i="16"/>
  <c r="E10" i="16" s="1"/>
  <c r="D9" i="16"/>
  <c r="E9" i="16" s="1"/>
  <c r="D8" i="16"/>
  <c r="G8" i="16" s="1"/>
  <c r="N16" i="15"/>
  <c r="L16" i="15"/>
  <c r="D15" i="15"/>
  <c r="E15" i="15" s="1"/>
  <c r="D14" i="15"/>
  <c r="E14" i="15" s="1"/>
  <c r="D13" i="15"/>
  <c r="G13" i="15" s="1"/>
  <c r="G12" i="15"/>
  <c r="D12" i="15"/>
  <c r="E12" i="15" s="1"/>
  <c r="D11" i="15"/>
  <c r="G11" i="15" s="1"/>
  <c r="D10" i="15"/>
  <c r="E10" i="15" s="1"/>
  <c r="D9" i="15"/>
  <c r="G9" i="15" s="1"/>
  <c r="D8" i="15"/>
  <c r="G8" i="15" s="1"/>
  <c r="N16" i="14"/>
  <c r="L16" i="14"/>
  <c r="D15" i="14"/>
  <c r="G15" i="14" s="1"/>
  <c r="D14" i="14"/>
  <c r="G14" i="14" s="1"/>
  <c r="D13" i="14"/>
  <c r="G13" i="14" s="1"/>
  <c r="D12" i="14"/>
  <c r="E12" i="14" s="1"/>
  <c r="D11" i="14"/>
  <c r="G11" i="14" s="1"/>
  <c r="D10" i="14"/>
  <c r="E10" i="14" s="1"/>
  <c r="D9" i="14"/>
  <c r="E9" i="14" s="1"/>
  <c r="D8" i="14"/>
  <c r="G8" i="14" s="1"/>
  <c r="N16" i="13"/>
  <c r="L16" i="13"/>
  <c r="D15" i="13"/>
  <c r="G15" i="13" s="1"/>
  <c r="D14" i="13"/>
  <c r="G14" i="13" s="1"/>
  <c r="D13" i="13"/>
  <c r="G13" i="13" s="1"/>
  <c r="D12" i="13"/>
  <c r="E12" i="13" s="1"/>
  <c r="D11" i="13"/>
  <c r="G11" i="13" s="1"/>
  <c r="D10" i="13"/>
  <c r="E10" i="13" s="1"/>
  <c r="D9" i="13"/>
  <c r="G9" i="13" s="1"/>
  <c r="E8" i="13"/>
  <c r="D8" i="13"/>
  <c r="G8" i="13" s="1"/>
  <c r="N16" i="12"/>
  <c r="L16" i="12"/>
  <c r="D15" i="12"/>
  <c r="E15" i="12" s="1"/>
  <c r="D14" i="12"/>
  <c r="E14" i="12" s="1"/>
  <c r="D13" i="12"/>
  <c r="G13" i="12" s="1"/>
  <c r="D12" i="12"/>
  <c r="E12" i="12" s="1"/>
  <c r="D11" i="12"/>
  <c r="G11" i="12" s="1"/>
  <c r="D10" i="12"/>
  <c r="E10" i="12" s="1"/>
  <c r="D9" i="12"/>
  <c r="E9" i="12" s="1"/>
  <c r="D8" i="12"/>
  <c r="G8" i="12" s="1"/>
  <c r="N16" i="11"/>
  <c r="L16" i="11"/>
  <c r="D15" i="11"/>
  <c r="G15" i="11" s="1"/>
  <c r="D14" i="11"/>
  <c r="G14" i="11" s="1"/>
  <c r="D13" i="11"/>
  <c r="G13" i="11" s="1"/>
  <c r="D12" i="11"/>
  <c r="G12" i="11" s="1"/>
  <c r="D11" i="11"/>
  <c r="G11" i="11" s="1"/>
  <c r="D10" i="11"/>
  <c r="G10" i="11" s="1"/>
  <c r="D9" i="11"/>
  <c r="E9" i="11" s="1"/>
  <c r="G8" i="11"/>
  <c r="D8" i="11"/>
  <c r="E8" i="11" s="1"/>
  <c r="N16" i="10"/>
  <c r="L16" i="10"/>
  <c r="D15" i="10"/>
  <c r="G15" i="10" s="1"/>
  <c r="D14" i="10"/>
  <c r="G14" i="10" s="1"/>
  <c r="D13" i="10"/>
  <c r="G13" i="10" s="1"/>
  <c r="D12" i="10"/>
  <c r="E12" i="10" s="1"/>
  <c r="D11" i="10"/>
  <c r="G11" i="10" s="1"/>
  <c r="G10" i="10"/>
  <c r="D10" i="10"/>
  <c r="E10" i="10" s="1"/>
  <c r="D9" i="10"/>
  <c r="E9" i="10" s="1"/>
  <c r="D8" i="10"/>
  <c r="G8" i="10" s="1"/>
  <c r="N16" i="9"/>
  <c r="L16" i="9"/>
  <c r="D15" i="9"/>
  <c r="G15" i="9" s="1"/>
  <c r="D14" i="9"/>
  <c r="G14" i="9" s="1"/>
  <c r="D13" i="9"/>
  <c r="G13" i="9" s="1"/>
  <c r="D12" i="9"/>
  <c r="E12" i="9" s="1"/>
  <c r="D11" i="9"/>
  <c r="G11" i="9" s="1"/>
  <c r="D10" i="9"/>
  <c r="E10" i="9" s="1"/>
  <c r="D9" i="9"/>
  <c r="G9" i="9" s="1"/>
  <c r="D8" i="9"/>
  <c r="G8" i="9" s="1"/>
  <c r="N16" i="8"/>
  <c r="L16" i="8"/>
  <c r="D15" i="8"/>
  <c r="G15" i="8" s="1"/>
  <c r="D14" i="8"/>
  <c r="G14" i="8" s="1"/>
  <c r="D13" i="8"/>
  <c r="G13" i="8" s="1"/>
  <c r="D12" i="8"/>
  <c r="E12" i="8" s="1"/>
  <c r="D11" i="8"/>
  <c r="G11" i="8" s="1"/>
  <c r="D10" i="8"/>
  <c r="E10" i="8" s="1"/>
  <c r="G9" i="8"/>
  <c r="D9" i="8"/>
  <c r="E9" i="8" s="1"/>
  <c r="D8" i="8"/>
  <c r="G8" i="8" s="1"/>
  <c r="N16" i="7"/>
  <c r="L16" i="7"/>
  <c r="D15" i="7"/>
  <c r="G15" i="7" s="1"/>
  <c r="D14" i="7"/>
  <c r="G14" i="7" s="1"/>
  <c r="D13" i="7"/>
  <c r="G13" i="7" s="1"/>
  <c r="D12" i="7"/>
  <c r="E12" i="7" s="1"/>
  <c r="D11" i="7"/>
  <c r="G11" i="7" s="1"/>
  <c r="D10" i="7"/>
  <c r="E10" i="7" s="1"/>
  <c r="D9" i="7"/>
  <c r="G9" i="7" s="1"/>
  <c r="D8" i="7"/>
  <c r="G8" i="7" s="1"/>
  <c r="N16" i="6"/>
  <c r="L16" i="6"/>
  <c r="D15" i="6"/>
  <c r="G15" i="6" s="1"/>
  <c r="D14" i="6"/>
  <c r="G14" i="6" s="1"/>
  <c r="D13" i="6"/>
  <c r="G13" i="6" s="1"/>
  <c r="D12" i="6"/>
  <c r="E12" i="6" s="1"/>
  <c r="D11" i="6"/>
  <c r="G11" i="6" s="1"/>
  <c r="D10" i="6"/>
  <c r="E10" i="6" s="1"/>
  <c r="D9" i="6"/>
  <c r="G9" i="6" s="1"/>
  <c r="D8" i="6"/>
  <c r="E8" i="6" s="1"/>
  <c r="N16" i="5"/>
  <c r="L16" i="5"/>
  <c r="D15" i="5"/>
  <c r="G15" i="5" s="1"/>
  <c r="D14" i="5"/>
  <c r="G14" i="5" s="1"/>
  <c r="D13" i="5"/>
  <c r="G13" i="5" s="1"/>
  <c r="D12" i="5"/>
  <c r="E12" i="5" s="1"/>
  <c r="D11" i="5"/>
  <c r="G11" i="5" s="1"/>
  <c r="D10" i="5"/>
  <c r="E10" i="5" s="1"/>
  <c r="D9" i="5"/>
  <c r="G9" i="5" s="1"/>
  <c r="D8" i="5"/>
  <c r="G8" i="5" s="1"/>
  <c r="N16" i="4"/>
  <c r="L16" i="4"/>
  <c r="D15" i="4"/>
  <c r="G15" i="4" s="1"/>
  <c r="D14" i="4"/>
  <c r="G14" i="4" s="1"/>
  <c r="D13" i="4"/>
  <c r="G13" i="4" s="1"/>
  <c r="D12" i="4"/>
  <c r="G12" i="4" s="1"/>
  <c r="D11" i="4"/>
  <c r="E11" i="4" s="1"/>
  <c r="D10" i="4"/>
  <c r="G10" i="4" s="1"/>
  <c r="D9" i="4"/>
  <c r="E9" i="4" s="1"/>
  <c r="D8" i="4"/>
  <c r="G8" i="4" s="1"/>
  <c r="G15" i="3"/>
  <c r="G14" i="3"/>
  <c r="G12" i="3"/>
  <c r="G11" i="3"/>
  <c r="G10" i="3"/>
  <c r="G9" i="3"/>
  <c r="G8" i="3"/>
  <c r="E11" i="30" l="1"/>
  <c r="E8" i="30"/>
  <c r="E10" i="31"/>
  <c r="E13" i="31"/>
  <c r="E9" i="29"/>
  <c r="E12" i="29"/>
  <c r="E9" i="28"/>
  <c r="G9" i="27"/>
  <c r="E8" i="25"/>
  <c r="G8" i="23"/>
  <c r="G9" i="23"/>
  <c r="G12" i="21"/>
  <c r="E8" i="21"/>
  <c r="E8" i="19"/>
  <c r="E9" i="18"/>
  <c r="G12" i="18"/>
  <c r="G9" i="17"/>
  <c r="E8" i="15"/>
  <c r="E8" i="14"/>
  <c r="E11" i="12"/>
  <c r="G9" i="10"/>
  <c r="E9" i="7"/>
  <c r="G8" i="6"/>
  <c r="E9" i="5"/>
  <c r="G11" i="31"/>
  <c r="E8" i="31"/>
  <c r="E12" i="31"/>
  <c r="I12" i="31" s="1"/>
  <c r="E9" i="30"/>
  <c r="E12" i="30"/>
  <c r="E10" i="30"/>
  <c r="G13" i="30"/>
  <c r="G16" i="30" s="1"/>
  <c r="G17" i="30" s="1"/>
  <c r="G18" i="30" s="1"/>
  <c r="G22" i="30" s="1"/>
  <c r="E10" i="29"/>
  <c r="G13" i="29"/>
  <c r="E8" i="29"/>
  <c r="G11" i="29"/>
  <c r="G16" i="29" s="1"/>
  <c r="G17" i="29" s="1"/>
  <c r="G18" i="29" s="1"/>
  <c r="G22" i="29" s="1"/>
  <c r="E8" i="28"/>
  <c r="E11" i="28"/>
  <c r="G12" i="28"/>
  <c r="G10" i="28"/>
  <c r="G16" i="28" s="1"/>
  <c r="G17" i="28" s="1"/>
  <c r="G18" i="28" s="1"/>
  <c r="G22" i="28" s="1"/>
  <c r="G11" i="27"/>
  <c r="E8" i="27"/>
  <c r="G10" i="26"/>
  <c r="E8" i="26"/>
  <c r="G12" i="26"/>
  <c r="G16" i="26" s="1"/>
  <c r="G17" i="26" s="1"/>
  <c r="G18" i="26" s="1"/>
  <c r="G22" i="26" s="1"/>
  <c r="E13" i="26"/>
  <c r="G10" i="25"/>
  <c r="G16" i="25"/>
  <c r="G17" i="25" s="1"/>
  <c r="G18" i="25" s="1"/>
  <c r="G22" i="25" s="1"/>
  <c r="G12" i="25"/>
  <c r="G9" i="24"/>
  <c r="E11" i="24"/>
  <c r="E8" i="24"/>
  <c r="G10" i="23"/>
  <c r="G12" i="23"/>
  <c r="G9" i="22"/>
  <c r="E8" i="22"/>
  <c r="E11" i="22"/>
  <c r="E9" i="21"/>
  <c r="G10" i="21"/>
  <c r="G16" i="21" s="1"/>
  <c r="G17" i="21" s="1"/>
  <c r="G18" i="21" s="1"/>
  <c r="G22" i="21" s="1"/>
  <c r="E9" i="20"/>
  <c r="G12" i="20"/>
  <c r="G10" i="20"/>
  <c r="G9" i="19"/>
  <c r="G16" i="19" s="1"/>
  <c r="G17" i="19" s="1"/>
  <c r="G18" i="19" s="1"/>
  <c r="G22" i="19" s="1"/>
  <c r="G12" i="19"/>
  <c r="G10" i="19"/>
  <c r="E11" i="19"/>
  <c r="E10" i="18"/>
  <c r="E8" i="18"/>
  <c r="G13" i="18"/>
  <c r="G16" i="18" s="1"/>
  <c r="G17" i="18" s="1"/>
  <c r="G18" i="18" s="1"/>
  <c r="G22" i="18" s="1"/>
  <c r="E8" i="17"/>
  <c r="E11" i="17"/>
  <c r="G12" i="17"/>
  <c r="G9" i="16"/>
  <c r="E11" i="16"/>
  <c r="E8" i="16"/>
  <c r="E9" i="15"/>
  <c r="G10" i="15"/>
  <c r="G9" i="14"/>
  <c r="G10" i="14"/>
  <c r="G12" i="14"/>
  <c r="G16" i="14"/>
  <c r="G17" i="14" s="1"/>
  <c r="G18" i="14" s="1"/>
  <c r="G22" i="14" s="1"/>
  <c r="E11" i="14"/>
  <c r="G12" i="13"/>
  <c r="G16" i="13" s="1"/>
  <c r="G17" i="13" s="1"/>
  <c r="G18" i="13" s="1"/>
  <c r="G22" i="13" s="1"/>
  <c r="E9" i="13"/>
  <c r="G10" i="13"/>
  <c r="G9" i="12"/>
  <c r="E8" i="12"/>
  <c r="E10" i="11"/>
  <c r="E12" i="11"/>
  <c r="I12" i="11" s="1"/>
  <c r="G9" i="11"/>
  <c r="G16" i="11" s="1"/>
  <c r="G17" i="11" s="1"/>
  <c r="G18" i="11" s="1"/>
  <c r="G22" i="11" s="1"/>
  <c r="E8" i="10"/>
  <c r="G12" i="10"/>
  <c r="G16" i="10" s="1"/>
  <c r="G17" i="10" s="1"/>
  <c r="G18" i="10" s="1"/>
  <c r="G22" i="10" s="1"/>
  <c r="E9" i="9"/>
  <c r="E11" i="9"/>
  <c r="E8" i="9"/>
  <c r="E8" i="8"/>
  <c r="E11" i="8"/>
  <c r="E16" i="8" s="1"/>
  <c r="F8" i="8" s="1"/>
  <c r="G12" i="8"/>
  <c r="G10" i="8"/>
  <c r="E8" i="7"/>
  <c r="G12" i="7"/>
  <c r="E13" i="7"/>
  <c r="G10" i="7"/>
  <c r="G12" i="5"/>
  <c r="G16" i="5" s="1"/>
  <c r="G17" i="5" s="1"/>
  <c r="G18" i="5" s="1"/>
  <c r="G22" i="5" s="1"/>
  <c r="G10" i="5"/>
  <c r="E11" i="5"/>
  <c r="G10" i="6"/>
  <c r="G12" i="6"/>
  <c r="E9" i="6"/>
  <c r="E10" i="4"/>
  <c r="E12" i="4"/>
  <c r="I12" i="4" s="1"/>
  <c r="G9" i="4"/>
  <c r="G16" i="31"/>
  <c r="G17" i="31" s="1"/>
  <c r="G18" i="31" s="1"/>
  <c r="G22" i="31" s="1"/>
  <c r="E9" i="31"/>
  <c r="E16" i="31" s="1"/>
  <c r="E14" i="31"/>
  <c r="E15" i="31"/>
  <c r="I12" i="30"/>
  <c r="E14" i="30"/>
  <c r="E15" i="30"/>
  <c r="I12" i="29"/>
  <c r="E14" i="29"/>
  <c r="E15" i="29"/>
  <c r="I12" i="28"/>
  <c r="E14" i="28"/>
  <c r="E15" i="28"/>
  <c r="E13" i="28"/>
  <c r="I12" i="27"/>
  <c r="G10" i="27"/>
  <c r="G16" i="27" s="1"/>
  <c r="G17" i="27" s="1"/>
  <c r="G18" i="27" s="1"/>
  <c r="G22" i="27" s="1"/>
  <c r="G12" i="27"/>
  <c r="E13" i="27"/>
  <c r="E14" i="27"/>
  <c r="E16" i="27" s="1"/>
  <c r="F9" i="27" s="1"/>
  <c r="G15" i="27"/>
  <c r="I12" i="26"/>
  <c r="E14" i="26"/>
  <c r="E15" i="26"/>
  <c r="E11" i="26"/>
  <c r="I12" i="25"/>
  <c r="E14" i="25"/>
  <c r="E15" i="25"/>
  <c r="E13" i="25"/>
  <c r="E11" i="25"/>
  <c r="I12" i="24"/>
  <c r="G10" i="24"/>
  <c r="G12" i="24"/>
  <c r="E13" i="24"/>
  <c r="G14" i="24"/>
  <c r="G15" i="24"/>
  <c r="G16" i="23"/>
  <c r="G17" i="23" s="1"/>
  <c r="G18" i="23" s="1"/>
  <c r="G22" i="23" s="1"/>
  <c r="I12" i="23"/>
  <c r="E14" i="23"/>
  <c r="E15" i="23"/>
  <c r="E13" i="23"/>
  <c r="E11" i="23"/>
  <c r="I12" i="22"/>
  <c r="E15" i="22"/>
  <c r="G10" i="22"/>
  <c r="G12" i="22"/>
  <c r="E13" i="22"/>
  <c r="E16" i="22" s="1"/>
  <c r="F11" i="22" s="1"/>
  <c r="G14" i="22"/>
  <c r="I12" i="21"/>
  <c r="E14" i="21"/>
  <c r="E15" i="21"/>
  <c r="E13" i="21"/>
  <c r="I12" i="20"/>
  <c r="E14" i="20"/>
  <c r="E15" i="20"/>
  <c r="E13" i="20"/>
  <c r="E11" i="20"/>
  <c r="I12" i="19"/>
  <c r="E14" i="19"/>
  <c r="E15" i="19"/>
  <c r="E13" i="19"/>
  <c r="I12" i="18"/>
  <c r="E14" i="18"/>
  <c r="E15" i="18"/>
  <c r="E11" i="18"/>
  <c r="I12" i="17"/>
  <c r="E14" i="17"/>
  <c r="E15" i="17"/>
  <c r="E13" i="17"/>
  <c r="I12" i="16"/>
  <c r="G10" i="16"/>
  <c r="G12" i="16"/>
  <c r="E13" i="16"/>
  <c r="G14" i="16"/>
  <c r="G15" i="16"/>
  <c r="I12" i="15"/>
  <c r="E13" i="15"/>
  <c r="E11" i="15"/>
  <c r="E16" i="15" s="1"/>
  <c r="G14" i="15"/>
  <c r="G15" i="15"/>
  <c r="I12" i="14"/>
  <c r="E14" i="14"/>
  <c r="E15" i="14"/>
  <c r="E13" i="14"/>
  <c r="I12" i="13"/>
  <c r="E14" i="13"/>
  <c r="E15" i="13"/>
  <c r="E13" i="13"/>
  <c r="E11" i="13"/>
  <c r="I12" i="12"/>
  <c r="G10" i="12"/>
  <c r="G12" i="12"/>
  <c r="E13" i="12"/>
  <c r="G14" i="12"/>
  <c r="G15" i="12"/>
  <c r="E14" i="11"/>
  <c r="E15" i="11"/>
  <c r="E13" i="11"/>
  <c r="E11" i="11"/>
  <c r="I12" i="10"/>
  <c r="E14" i="10"/>
  <c r="E15" i="10"/>
  <c r="E13" i="10"/>
  <c r="E11" i="10"/>
  <c r="I12" i="9"/>
  <c r="G10" i="9"/>
  <c r="G12" i="9"/>
  <c r="E14" i="9"/>
  <c r="E15" i="9"/>
  <c r="E13" i="9"/>
  <c r="G16" i="8"/>
  <c r="G17" i="8" s="1"/>
  <c r="G18" i="8" s="1"/>
  <c r="G22" i="8" s="1"/>
  <c r="I12" i="8"/>
  <c r="E14" i="8"/>
  <c r="E15" i="8"/>
  <c r="E13" i="8"/>
  <c r="I12" i="7"/>
  <c r="E14" i="7"/>
  <c r="E15" i="7"/>
  <c r="E11" i="7"/>
  <c r="G16" i="6"/>
  <c r="G17" i="6" s="1"/>
  <c r="G18" i="6" s="1"/>
  <c r="G22" i="6" s="1"/>
  <c r="I12" i="6"/>
  <c r="E14" i="6"/>
  <c r="E16" i="6" s="1"/>
  <c r="E15" i="6"/>
  <c r="E13" i="6"/>
  <c r="E11" i="6"/>
  <c r="I12" i="5"/>
  <c r="E8" i="5"/>
  <c r="E14" i="5"/>
  <c r="E15" i="5"/>
  <c r="E13" i="5"/>
  <c r="E8" i="4"/>
  <c r="E14" i="4"/>
  <c r="E15" i="4"/>
  <c r="E13" i="4"/>
  <c r="G11" i="4"/>
  <c r="G16" i="4" s="1"/>
  <c r="G17" i="4" s="1"/>
  <c r="G18" i="4" s="1"/>
  <c r="G22" i="4" s="1"/>
  <c r="I12" i="3"/>
  <c r="J11" i="3"/>
  <c r="Q11" i="3"/>
  <c r="P9" i="3"/>
  <c r="N16" i="3"/>
  <c r="D15" i="3"/>
  <c r="E15" i="3"/>
  <c r="D14" i="3"/>
  <c r="D13" i="3"/>
  <c r="G13" i="3"/>
  <c r="D12" i="3"/>
  <c r="D11" i="3"/>
  <c r="D10" i="3"/>
  <c r="E10" i="3"/>
  <c r="D9" i="3"/>
  <c r="D8" i="3"/>
  <c r="G16" i="3"/>
  <c r="G17" i="3" s="1"/>
  <c r="G18" i="3" s="1"/>
  <c r="G22" i="3" s="1"/>
  <c r="E8" i="3"/>
  <c r="E13" i="3"/>
  <c r="E11" i="3"/>
  <c r="E14" i="3"/>
  <c r="E9" i="3"/>
  <c r="E12" i="3"/>
  <c r="E16" i="3"/>
  <c r="F14" i="3"/>
  <c r="F8" i="3"/>
  <c r="M8" i="3"/>
  <c r="F9" i="3"/>
  <c r="I9" i="3"/>
  <c r="F12" i="3"/>
  <c r="F13" i="3"/>
  <c r="J13" i="3"/>
  <c r="F15" i="3"/>
  <c r="F10" i="3"/>
  <c r="O13" i="3"/>
  <c r="F11" i="3"/>
  <c r="Q14" i="3"/>
  <c r="P14" i="3"/>
  <c r="M14" i="3"/>
  <c r="J14" i="3"/>
  <c r="P13" i="3"/>
  <c r="O12" i="3"/>
  <c r="H8" i="3"/>
  <c r="Q10" i="3"/>
  <c r="M10" i="3"/>
  <c r="I10" i="3"/>
  <c r="O15" i="3"/>
  <c r="Q15" i="3"/>
  <c r="P15" i="3"/>
  <c r="K15" i="3"/>
  <c r="P11" i="3"/>
  <c r="M11" i="3"/>
  <c r="I11" i="3"/>
  <c r="F16" i="3"/>
  <c r="O16" i="3"/>
  <c r="P16" i="3"/>
  <c r="L16" i="3"/>
  <c r="M16" i="3"/>
  <c r="Q16" i="3"/>
  <c r="L17" i="3"/>
  <c r="L18" i="3"/>
  <c r="G16" i="24" l="1"/>
  <c r="G17" i="24" s="1"/>
  <c r="G18" i="24" s="1"/>
  <c r="G22" i="24" s="1"/>
  <c r="G16" i="20"/>
  <c r="G17" i="20" s="1"/>
  <c r="G18" i="20" s="1"/>
  <c r="G22" i="20" s="1"/>
  <c r="G16" i="17"/>
  <c r="G17" i="17" s="1"/>
  <c r="G18" i="17" s="1"/>
  <c r="G22" i="17" s="1"/>
  <c r="E16" i="12"/>
  <c r="F10" i="12" s="1"/>
  <c r="G16" i="7"/>
  <c r="G17" i="7" s="1"/>
  <c r="G18" i="7" s="1"/>
  <c r="G22" i="7" s="1"/>
  <c r="E16" i="29"/>
  <c r="F10" i="29" s="1"/>
  <c r="G16" i="22"/>
  <c r="G17" i="22" s="1"/>
  <c r="G18" i="22" s="1"/>
  <c r="G22" i="22" s="1"/>
  <c r="E16" i="18"/>
  <c r="F10" i="18" s="1"/>
  <c r="G16" i="16"/>
  <c r="G17" i="16" s="1"/>
  <c r="G18" i="16" s="1"/>
  <c r="G22" i="16" s="1"/>
  <c r="F14" i="15"/>
  <c r="M14" i="15" s="1"/>
  <c r="F10" i="15"/>
  <c r="I10" i="15" s="1"/>
  <c r="F12" i="15"/>
  <c r="O12" i="15" s="1"/>
  <c r="F9" i="15"/>
  <c r="P9" i="15" s="1"/>
  <c r="G16" i="15"/>
  <c r="G17" i="15" s="1"/>
  <c r="G18" i="15" s="1"/>
  <c r="G22" i="15" s="1"/>
  <c r="G16" i="12"/>
  <c r="G17" i="12" s="1"/>
  <c r="G18" i="12" s="1"/>
  <c r="G22" i="12" s="1"/>
  <c r="E16" i="10"/>
  <c r="F10" i="10" s="1"/>
  <c r="G16" i="9"/>
  <c r="G17" i="9" s="1"/>
  <c r="G18" i="9" s="1"/>
  <c r="G22" i="9" s="1"/>
  <c r="F10" i="8"/>
  <c r="M10" i="8" s="1"/>
  <c r="F13" i="31"/>
  <c r="F10" i="31"/>
  <c r="F11" i="31"/>
  <c r="F12" i="31"/>
  <c r="O12" i="31" s="1"/>
  <c r="F8" i="31"/>
  <c r="F14" i="31"/>
  <c r="F15" i="31"/>
  <c r="F9" i="31"/>
  <c r="E16" i="30"/>
  <c r="F15" i="30" s="1"/>
  <c r="F12" i="29"/>
  <c r="O12" i="29" s="1"/>
  <c r="F13" i="29"/>
  <c r="F15" i="29"/>
  <c r="E16" i="28"/>
  <c r="F15" i="28" s="1"/>
  <c r="P9" i="27"/>
  <c r="I9" i="27"/>
  <c r="F13" i="27"/>
  <c r="F8" i="27"/>
  <c r="F10" i="27"/>
  <c r="F11" i="27"/>
  <c r="F12" i="27"/>
  <c r="O12" i="27" s="1"/>
  <c r="F15" i="27"/>
  <c r="F14" i="27"/>
  <c r="E16" i="26"/>
  <c r="F11" i="26" s="1"/>
  <c r="E16" i="25"/>
  <c r="E16" i="24"/>
  <c r="F13" i="24" s="1"/>
  <c r="E16" i="23"/>
  <c r="F13" i="23" s="1"/>
  <c r="M11" i="22"/>
  <c r="Q11" i="22"/>
  <c r="J11" i="22"/>
  <c r="P11" i="22"/>
  <c r="I11" i="22"/>
  <c r="F10" i="22"/>
  <c r="F13" i="22"/>
  <c r="F8" i="22"/>
  <c r="F9" i="22"/>
  <c r="F12" i="22"/>
  <c r="O12" i="22" s="1"/>
  <c r="F14" i="22"/>
  <c r="F15" i="22"/>
  <c r="E16" i="21"/>
  <c r="F13" i="21" s="1"/>
  <c r="E16" i="20"/>
  <c r="F11" i="20" s="1"/>
  <c r="E16" i="19"/>
  <c r="F14" i="19" s="1"/>
  <c r="F9" i="18"/>
  <c r="F11" i="18"/>
  <c r="E16" i="17"/>
  <c r="F15" i="17" s="1"/>
  <c r="E16" i="16"/>
  <c r="F13" i="16" s="1"/>
  <c r="P14" i="15"/>
  <c r="F15" i="15"/>
  <c r="I9" i="15"/>
  <c r="Q10" i="15"/>
  <c r="M10" i="15"/>
  <c r="F8" i="15"/>
  <c r="F11" i="15"/>
  <c r="F13" i="15"/>
  <c r="E16" i="14"/>
  <c r="E16" i="13"/>
  <c r="F11" i="13" s="1"/>
  <c r="F13" i="13"/>
  <c r="F11" i="12"/>
  <c r="E16" i="11"/>
  <c r="F12" i="10"/>
  <c r="O12" i="10" s="1"/>
  <c r="E16" i="9"/>
  <c r="F14" i="9" s="1"/>
  <c r="M8" i="8"/>
  <c r="H8" i="8"/>
  <c r="Q10" i="8"/>
  <c r="F9" i="8"/>
  <c r="F12" i="8"/>
  <c r="O12" i="8" s="1"/>
  <c r="F13" i="8"/>
  <c r="F15" i="8"/>
  <c r="F11" i="8"/>
  <c r="F14" i="8"/>
  <c r="E16" i="7"/>
  <c r="F14" i="7" s="1"/>
  <c r="F11" i="7"/>
  <c r="F15" i="7"/>
  <c r="F12" i="6"/>
  <c r="O12" i="6" s="1"/>
  <c r="F8" i="6"/>
  <c r="F9" i="6"/>
  <c r="F10" i="6"/>
  <c r="F14" i="6"/>
  <c r="F11" i="6"/>
  <c r="F13" i="6"/>
  <c r="F15" i="6"/>
  <c r="E16" i="5"/>
  <c r="F14" i="5" s="1"/>
  <c r="E16" i="4"/>
  <c r="F15" i="4" s="1"/>
  <c r="F8" i="30" l="1"/>
  <c r="F8" i="29"/>
  <c r="F9" i="29"/>
  <c r="F13" i="28"/>
  <c r="F14" i="26"/>
  <c r="F15" i="23"/>
  <c r="O15" i="23" s="1"/>
  <c r="F15" i="20"/>
  <c r="F14" i="18"/>
  <c r="M14" i="18" s="1"/>
  <c r="F15" i="18"/>
  <c r="F13" i="18"/>
  <c r="F12" i="18"/>
  <c r="O12" i="18" s="1"/>
  <c r="F8" i="18"/>
  <c r="M8" i="18" s="1"/>
  <c r="Q14" i="15"/>
  <c r="J14" i="15"/>
  <c r="F13" i="12"/>
  <c r="F15" i="12"/>
  <c r="O15" i="12" s="1"/>
  <c r="F9" i="12"/>
  <c r="F8" i="12"/>
  <c r="F12" i="12"/>
  <c r="O12" i="12" s="1"/>
  <c r="F14" i="12"/>
  <c r="F16" i="12" s="1"/>
  <c r="I10" i="8"/>
  <c r="F14" i="29"/>
  <c r="M14" i="29" s="1"/>
  <c r="F11" i="29"/>
  <c r="F16" i="29" s="1"/>
  <c r="F13" i="20"/>
  <c r="F15" i="19"/>
  <c r="K15" i="19" s="1"/>
  <c r="F14" i="17"/>
  <c r="F13" i="17"/>
  <c r="O13" i="17" s="1"/>
  <c r="F15" i="13"/>
  <c r="O15" i="13" s="1"/>
  <c r="F9" i="10"/>
  <c r="I9" i="10" s="1"/>
  <c r="F11" i="10"/>
  <c r="F14" i="10"/>
  <c r="M14" i="10" s="1"/>
  <c r="F15" i="10"/>
  <c r="F13" i="10"/>
  <c r="J13" i="10" s="1"/>
  <c r="F8" i="10"/>
  <c r="F15" i="5"/>
  <c r="F13" i="5"/>
  <c r="O13" i="5" s="1"/>
  <c r="F8" i="5"/>
  <c r="H8" i="5" s="1"/>
  <c r="M10" i="31"/>
  <c r="Q10" i="31"/>
  <c r="I10" i="31"/>
  <c r="P9" i="31"/>
  <c r="I9" i="31"/>
  <c r="P13" i="31"/>
  <c r="O13" i="31"/>
  <c r="J13" i="31"/>
  <c r="K15" i="31"/>
  <c r="Q15" i="31"/>
  <c r="P15" i="31"/>
  <c r="O15" i="31"/>
  <c r="Q14" i="31"/>
  <c r="M14" i="31"/>
  <c r="P14" i="31"/>
  <c r="J14" i="31"/>
  <c r="H8" i="31"/>
  <c r="F16" i="31"/>
  <c r="M8" i="31"/>
  <c r="O16" i="31"/>
  <c r="M11" i="31"/>
  <c r="Q11" i="31"/>
  <c r="P11" i="31"/>
  <c r="J11" i="31"/>
  <c r="I11" i="31"/>
  <c r="O15" i="30"/>
  <c r="K15" i="30"/>
  <c r="Q15" i="30"/>
  <c r="P15" i="30"/>
  <c r="F11" i="30"/>
  <c r="F10" i="30"/>
  <c r="F13" i="30"/>
  <c r="F12" i="30"/>
  <c r="O12" i="30" s="1"/>
  <c r="F9" i="30"/>
  <c r="F14" i="30"/>
  <c r="O15" i="29"/>
  <c r="K15" i="29"/>
  <c r="Q15" i="29"/>
  <c r="P15" i="29"/>
  <c r="J13" i="29"/>
  <c r="P13" i="29"/>
  <c r="O13" i="29"/>
  <c r="M10" i="29"/>
  <c r="Q10" i="29"/>
  <c r="I10" i="29"/>
  <c r="M8" i="29"/>
  <c r="H8" i="29"/>
  <c r="I11" i="29"/>
  <c r="P9" i="29"/>
  <c r="I9" i="29"/>
  <c r="O15" i="28"/>
  <c r="K15" i="28"/>
  <c r="Q15" i="28"/>
  <c r="P15" i="28"/>
  <c r="J13" i="28"/>
  <c r="P13" i="28"/>
  <c r="O13" i="28"/>
  <c r="F12" i="28"/>
  <c r="O12" i="28" s="1"/>
  <c r="O16" i="28" s="1"/>
  <c r="F10" i="28"/>
  <c r="F11" i="28"/>
  <c r="F9" i="28"/>
  <c r="F8" i="28"/>
  <c r="F14" i="28"/>
  <c r="K15" i="27"/>
  <c r="Q15" i="27"/>
  <c r="P15" i="27"/>
  <c r="O15" i="27"/>
  <c r="J14" i="27"/>
  <c r="Q14" i="27"/>
  <c r="P14" i="27"/>
  <c r="M14" i="27"/>
  <c r="Q10" i="27"/>
  <c r="M10" i="27"/>
  <c r="I10" i="27"/>
  <c r="M8" i="27"/>
  <c r="H8" i="27"/>
  <c r="F16" i="27"/>
  <c r="P11" i="27"/>
  <c r="M11" i="27"/>
  <c r="Q11" i="27"/>
  <c r="J11" i="27"/>
  <c r="I11" i="27"/>
  <c r="P13" i="27"/>
  <c r="O13" i="27"/>
  <c r="O16" i="27" s="1"/>
  <c r="J13" i="27"/>
  <c r="M11" i="26"/>
  <c r="Q11" i="26"/>
  <c r="P11" i="26"/>
  <c r="J11" i="26"/>
  <c r="I11" i="26"/>
  <c r="F13" i="26"/>
  <c r="F12" i="26"/>
  <c r="O12" i="26" s="1"/>
  <c r="F9" i="26"/>
  <c r="F10" i="26"/>
  <c r="F8" i="26"/>
  <c r="M14" i="26"/>
  <c r="J14" i="26"/>
  <c r="Q14" i="26"/>
  <c r="P14" i="26"/>
  <c r="F15" i="26"/>
  <c r="F12" i="25"/>
  <c r="O12" i="25" s="1"/>
  <c r="F9" i="25"/>
  <c r="F8" i="25"/>
  <c r="F10" i="25"/>
  <c r="F13" i="25"/>
  <c r="F11" i="25"/>
  <c r="F14" i="25"/>
  <c r="F15" i="25"/>
  <c r="J13" i="24"/>
  <c r="P13" i="24"/>
  <c r="O13" i="24"/>
  <c r="F12" i="24"/>
  <c r="O12" i="24" s="1"/>
  <c r="F10" i="24"/>
  <c r="F14" i="24"/>
  <c r="F8" i="24"/>
  <c r="F11" i="24"/>
  <c r="F15" i="24"/>
  <c r="F9" i="24"/>
  <c r="F9" i="23"/>
  <c r="F12" i="23"/>
  <c r="O12" i="23" s="1"/>
  <c r="F8" i="23"/>
  <c r="F10" i="23"/>
  <c r="Q15" i="23"/>
  <c r="P15" i="23"/>
  <c r="F14" i="23"/>
  <c r="J13" i="23"/>
  <c r="P13" i="23"/>
  <c r="O13" i="23"/>
  <c r="F11" i="23"/>
  <c r="F16" i="22"/>
  <c r="M8" i="22"/>
  <c r="H8" i="22"/>
  <c r="J13" i="22"/>
  <c r="P13" i="22"/>
  <c r="O13" i="22"/>
  <c r="O15" i="22"/>
  <c r="K15" i="22"/>
  <c r="Q15" i="22"/>
  <c r="P15" i="22"/>
  <c r="M14" i="22"/>
  <c r="J14" i="22"/>
  <c r="Q14" i="22"/>
  <c r="P14" i="22"/>
  <c r="M10" i="22"/>
  <c r="I10" i="22"/>
  <c r="Q10" i="22"/>
  <c r="P9" i="22"/>
  <c r="I9" i="22"/>
  <c r="J13" i="21"/>
  <c r="P13" i="21"/>
  <c r="O13" i="21"/>
  <c r="F11" i="21"/>
  <c r="F9" i="21"/>
  <c r="F12" i="21"/>
  <c r="O12" i="21" s="1"/>
  <c r="F10" i="21"/>
  <c r="F8" i="21"/>
  <c r="F14" i="21"/>
  <c r="F15" i="21"/>
  <c r="O15" i="20"/>
  <c r="K15" i="20"/>
  <c r="Q15" i="20"/>
  <c r="P15" i="20"/>
  <c r="J13" i="20"/>
  <c r="P13" i="20"/>
  <c r="O13" i="20"/>
  <c r="F8" i="20"/>
  <c r="F12" i="20"/>
  <c r="O12" i="20" s="1"/>
  <c r="F10" i="20"/>
  <c r="F9" i="20"/>
  <c r="M11" i="20"/>
  <c r="Q11" i="20"/>
  <c r="P11" i="20"/>
  <c r="J11" i="20"/>
  <c r="I11" i="20"/>
  <c r="F14" i="20"/>
  <c r="M14" i="19"/>
  <c r="J14" i="19"/>
  <c r="Q14" i="19"/>
  <c r="P14" i="19"/>
  <c r="F12" i="19"/>
  <c r="O12" i="19" s="1"/>
  <c r="F9" i="19"/>
  <c r="F10" i="19"/>
  <c r="F11" i="19"/>
  <c r="F8" i="19"/>
  <c r="F13" i="19"/>
  <c r="M10" i="18"/>
  <c r="Q10" i="18"/>
  <c r="I10" i="18"/>
  <c r="P9" i="18"/>
  <c r="I9" i="18"/>
  <c r="M11" i="18"/>
  <c r="Q11" i="18"/>
  <c r="P11" i="18"/>
  <c r="J11" i="18"/>
  <c r="I11" i="18"/>
  <c r="O15" i="18"/>
  <c r="O16" i="18" s="1"/>
  <c r="K15" i="18"/>
  <c r="Q15" i="18"/>
  <c r="P15" i="18"/>
  <c r="J13" i="18"/>
  <c r="P13" i="18"/>
  <c r="O13" i="18"/>
  <c r="M14" i="17"/>
  <c r="J14" i="17"/>
  <c r="Q14" i="17"/>
  <c r="P14" i="17"/>
  <c r="P13" i="17"/>
  <c r="O15" i="17"/>
  <c r="K15" i="17"/>
  <c r="Q15" i="17"/>
  <c r="P15" i="17"/>
  <c r="F11" i="17"/>
  <c r="F12" i="17"/>
  <c r="O12" i="17" s="1"/>
  <c r="F10" i="17"/>
  <c r="F9" i="17"/>
  <c r="F8" i="17"/>
  <c r="J13" i="16"/>
  <c r="P13" i="16"/>
  <c r="O13" i="16"/>
  <c r="F11" i="16"/>
  <c r="F10" i="16"/>
  <c r="F14" i="16"/>
  <c r="F9" i="16"/>
  <c r="F8" i="16"/>
  <c r="F15" i="16"/>
  <c r="F12" i="16"/>
  <c r="O12" i="16" s="1"/>
  <c r="Q11" i="15"/>
  <c r="P11" i="15"/>
  <c r="M11" i="15"/>
  <c r="J11" i="15"/>
  <c r="I11" i="15"/>
  <c r="J13" i="15"/>
  <c r="P13" i="15"/>
  <c r="O13" i="15"/>
  <c r="O15" i="15"/>
  <c r="K15" i="15"/>
  <c r="Q15" i="15"/>
  <c r="P15" i="15"/>
  <c r="M8" i="15"/>
  <c r="H8" i="15"/>
  <c r="F16" i="15"/>
  <c r="F10" i="14"/>
  <c r="F12" i="14"/>
  <c r="O12" i="14" s="1"/>
  <c r="F11" i="14"/>
  <c r="F9" i="14"/>
  <c r="F8" i="14"/>
  <c r="F15" i="14"/>
  <c r="F13" i="14"/>
  <c r="F14" i="14"/>
  <c r="J13" i="13"/>
  <c r="P13" i="13"/>
  <c r="O13" i="13"/>
  <c r="F12" i="13"/>
  <c r="O12" i="13" s="1"/>
  <c r="F9" i="13"/>
  <c r="F8" i="13"/>
  <c r="F10" i="13"/>
  <c r="M11" i="13"/>
  <c r="Q11" i="13"/>
  <c r="P11" i="13"/>
  <c r="J11" i="13"/>
  <c r="I11" i="13"/>
  <c r="F14" i="13"/>
  <c r="M8" i="12"/>
  <c r="H8" i="12"/>
  <c r="Q10" i="12"/>
  <c r="M10" i="12"/>
  <c r="I10" i="12"/>
  <c r="J13" i="12"/>
  <c r="P13" i="12"/>
  <c r="O13" i="12"/>
  <c r="P9" i="12"/>
  <c r="I9" i="12"/>
  <c r="M14" i="12"/>
  <c r="J14" i="12"/>
  <c r="Q11" i="12"/>
  <c r="M11" i="12"/>
  <c r="J11" i="12"/>
  <c r="P11" i="12"/>
  <c r="I11" i="12"/>
  <c r="F12" i="11"/>
  <c r="O12" i="11" s="1"/>
  <c r="F8" i="11"/>
  <c r="F9" i="11"/>
  <c r="F10" i="11"/>
  <c r="F11" i="11"/>
  <c r="F13" i="11"/>
  <c r="F14" i="11"/>
  <c r="F15" i="11"/>
  <c r="Q14" i="10"/>
  <c r="O13" i="10"/>
  <c r="O16" i="10" s="1"/>
  <c r="P13" i="10"/>
  <c r="Q10" i="10"/>
  <c r="M10" i="10"/>
  <c r="I10" i="10"/>
  <c r="M11" i="10"/>
  <c r="Q11" i="10"/>
  <c r="P11" i="10"/>
  <c r="J11" i="10"/>
  <c r="O15" i="10"/>
  <c r="K15" i="10"/>
  <c r="Q15" i="10"/>
  <c r="P15" i="10"/>
  <c r="M14" i="9"/>
  <c r="J14" i="9"/>
  <c r="Q14" i="9"/>
  <c r="P14" i="9"/>
  <c r="F11" i="9"/>
  <c r="F8" i="9"/>
  <c r="F9" i="9"/>
  <c r="F12" i="9"/>
  <c r="O12" i="9" s="1"/>
  <c r="F10" i="9"/>
  <c r="F15" i="9"/>
  <c r="F13" i="9"/>
  <c r="P9" i="8"/>
  <c r="I9" i="8"/>
  <c r="M14" i="8"/>
  <c r="J14" i="8"/>
  <c r="Q14" i="8"/>
  <c r="P14" i="8"/>
  <c r="F16" i="8"/>
  <c r="Q11" i="8"/>
  <c r="M11" i="8"/>
  <c r="P11" i="8"/>
  <c r="J11" i="8"/>
  <c r="I11" i="8"/>
  <c r="O15" i="8"/>
  <c r="K15" i="8"/>
  <c r="Q15" i="8"/>
  <c r="P15" i="8"/>
  <c r="J13" i="8"/>
  <c r="P13" i="8"/>
  <c r="O13" i="8"/>
  <c r="O16" i="8" s="1"/>
  <c r="M14" i="7"/>
  <c r="J14" i="7"/>
  <c r="Q14" i="7"/>
  <c r="P14" i="7"/>
  <c r="O15" i="7"/>
  <c r="K15" i="7"/>
  <c r="Q15" i="7"/>
  <c r="P15" i="7"/>
  <c r="M11" i="7"/>
  <c r="Q11" i="7"/>
  <c r="P11" i="7"/>
  <c r="J11" i="7"/>
  <c r="I11" i="7"/>
  <c r="F8" i="7"/>
  <c r="F9" i="7"/>
  <c r="F12" i="7"/>
  <c r="O12" i="7" s="1"/>
  <c r="F10" i="7"/>
  <c r="F13" i="7"/>
  <c r="M14" i="6"/>
  <c r="J14" i="6"/>
  <c r="Q14" i="6"/>
  <c r="P14" i="6"/>
  <c r="J13" i="6"/>
  <c r="P13" i="6"/>
  <c r="O13" i="6"/>
  <c r="O16" i="6" s="1"/>
  <c r="Q10" i="6"/>
  <c r="Q16" i="6" s="1"/>
  <c r="M10" i="6"/>
  <c r="I10" i="6"/>
  <c r="O15" i="6"/>
  <c r="K15" i="6"/>
  <c r="Q15" i="6"/>
  <c r="P15" i="6"/>
  <c r="Q11" i="6"/>
  <c r="M11" i="6"/>
  <c r="P11" i="6"/>
  <c r="J11" i="6"/>
  <c r="I11" i="6"/>
  <c r="P9" i="6"/>
  <c r="I9" i="6"/>
  <c r="M8" i="6"/>
  <c r="H8" i="6"/>
  <c r="F16" i="6"/>
  <c r="M8" i="5"/>
  <c r="M14" i="5"/>
  <c r="J14" i="5"/>
  <c r="P14" i="5"/>
  <c r="Q14" i="5"/>
  <c r="O15" i="5"/>
  <c r="K15" i="5"/>
  <c r="P15" i="5"/>
  <c r="Q15" i="5"/>
  <c r="J13" i="5"/>
  <c r="F11" i="5"/>
  <c r="F9" i="5"/>
  <c r="F10" i="5"/>
  <c r="F12" i="5"/>
  <c r="O12" i="5" s="1"/>
  <c r="P15" i="4"/>
  <c r="O15" i="4"/>
  <c r="K15" i="4"/>
  <c r="Q15" i="4"/>
  <c r="F13" i="4"/>
  <c r="F8" i="4"/>
  <c r="F12" i="4"/>
  <c r="O12" i="4" s="1"/>
  <c r="F9" i="4"/>
  <c r="F10" i="4"/>
  <c r="F11" i="4"/>
  <c r="F14" i="4"/>
  <c r="O15" i="19" l="1"/>
  <c r="O16" i="29"/>
  <c r="J14" i="29"/>
  <c r="P16" i="27"/>
  <c r="K15" i="23"/>
  <c r="P15" i="19"/>
  <c r="Q15" i="19"/>
  <c r="Q14" i="18"/>
  <c r="H8" i="18"/>
  <c r="J14" i="18"/>
  <c r="P14" i="18"/>
  <c r="P16" i="18" s="1"/>
  <c r="F16" i="18"/>
  <c r="J13" i="17"/>
  <c r="O16" i="15"/>
  <c r="P16" i="15"/>
  <c r="M16" i="15"/>
  <c r="P15" i="13"/>
  <c r="Q15" i="13"/>
  <c r="K15" i="13"/>
  <c r="P15" i="12"/>
  <c r="P14" i="12"/>
  <c r="Q15" i="12"/>
  <c r="Q14" i="12"/>
  <c r="K15" i="12"/>
  <c r="P14" i="10"/>
  <c r="J14" i="10"/>
  <c r="F16" i="10"/>
  <c r="P9" i="10"/>
  <c r="M16" i="8"/>
  <c r="P13" i="5"/>
  <c r="F16" i="5"/>
  <c r="M11" i="29"/>
  <c r="M16" i="29" s="1"/>
  <c r="P14" i="29"/>
  <c r="P11" i="29"/>
  <c r="P16" i="29" s="1"/>
  <c r="L17" i="29" s="1"/>
  <c r="L18" i="29" s="1"/>
  <c r="Q14" i="29"/>
  <c r="J11" i="29"/>
  <c r="Q11" i="29"/>
  <c r="Q16" i="29" s="1"/>
  <c r="O16" i="22"/>
  <c r="O16" i="17"/>
  <c r="Q16" i="15"/>
  <c r="M16" i="12"/>
  <c r="O16" i="12"/>
  <c r="H8" i="10"/>
  <c r="M8" i="10"/>
  <c r="Q16" i="8"/>
  <c r="L17" i="31"/>
  <c r="L18" i="31" s="1"/>
  <c r="P16" i="31"/>
  <c r="M16" i="31"/>
  <c r="Q16" i="31"/>
  <c r="Q10" i="30"/>
  <c r="M10" i="30"/>
  <c r="I10" i="30"/>
  <c r="J13" i="30"/>
  <c r="O13" i="30"/>
  <c r="P13" i="30"/>
  <c r="I11" i="30"/>
  <c r="Q11" i="30"/>
  <c r="P11" i="30"/>
  <c r="M11" i="30"/>
  <c r="J11" i="30"/>
  <c r="M8" i="30"/>
  <c r="H8" i="30"/>
  <c r="F16" i="30"/>
  <c r="O16" i="30"/>
  <c r="M14" i="30"/>
  <c r="J14" i="30"/>
  <c r="P14" i="30"/>
  <c r="Q14" i="30"/>
  <c r="P9" i="30"/>
  <c r="I9" i="30"/>
  <c r="M8" i="28"/>
  <c r="H8" i="28"/>
  <c r="F16" i="28"/>
  <c r="P9" i="28"/>
  <c r="I9" i="28"/>
  <c r="M11" i="28"/>
  <c r="Q11" i="28"/>
  <c r="P11" i="28"/>
  <c r="J11" i="28"/>
  <c r="I11" i="28"/>
  <c r="M14" i="28"/>
  <c r="J14" i="28"/>
  <c r="Q14" i="28"/>
  <c r="P14" i="28"/>
  <c r="M10" i="28"/>
  <c r="Q10" i="28"/>
  <c r="I10" i="28"/>
  <c r="M16" i="27"/>
  <c r="Q16" i="27"/>
  <c r="L17" i="27" s="1"/>
  <c r="L18" i="27" s="1"/>
  <c r="O15" i="26"/>
  <c r="K15" i="26"/>
  <c r="Q15" i="26"/>
  <c r="P15" i="26"/>
  <c r="J13" i="26"/>
  <c r="P13" i="26"/>
  <c r="O13" i="26"/>
  <c r="P9" i="26"/>
  <c r="I9" i="26"/>
  <c r="M8" i="26"/>
  <c r="H8" i="26"/>
  <c r="F16" i="26"/>
  <c r="Q10" i="26"/>
  <c r="Q16" i="26" s="1"/>
  <c r="M10" i="26"/>
  <c r="I10" i="26"/>
  <c r="M14" i="25"/>
  <c r="J14" i="25"/>
  <c r="Q14" i="25"/>
  <c r="P14" i="25"/>
  <c r="O15" i="25"/>
  <c r="K15" i="25"/>
  <c r="Q15" i="25"/>
  <c r="P15" i="25"/>
  <c r="M11" i="25"/>
  <c r="Q11" i="25"/>
  <c r="P11" i="25"/>
  <c r="J11" i="25"/>
  <c r="I11" i="25"/>
  <c r="J13" i="25"/>
  <c r="P13" i="25"/>
  <c r="O13" i="25"/>
  <c r="O16" i="25" s="1"/>
  <c r="Q10" i="25"/>
  <c r="M10" i="25"/>
  <c r="I10" i="25"/>
  <c r="M8" i="25"/>
  <c r="H8" i="25"/>
  <c r="F16" i="25"/>
  <c r="P9" i="25"/>
  <c r="I9" i="25"/>
  <c r="M11" i="24"/>
  <c r="Q11" i="24"/>
  <c r="J11" i="24"/>
  <c r="P11" i="24"/>
  <c r="I11" i="24"/>
  <c r="M8" i="24"/>
  <c r="H8" i="24"/>
  <c r="F16" i="24"/>
  <c r="M14" i="24"/>
  <c r="J14" i="24"/>
  <c r="Q14" i="24"/>
  <c r="P14" i="24"/>
  <c r="Q10" i="24"/>
  <c r="M10" i="24"/>
  <c r="I10" i="24"/>
  <c r="I9" i="24"/>
  <c r="P9" i="24"/>
  <c r="O15" i="24"/>
  <c r="O16" i="24" s="1"/>
  <c r="K15" i="24"/>
  <c r="Q15" i="24"/>
  <c r="P15" i="24"/>
  <c r="P9" i="23"/>
  <c r="I9" i="23"/>
  <c r="M11" i="23"/>
  <c r="Q11" i="23"/>
  <c r="P11" i="23"/>
  <c r="J11" i="23"/>
  <c r="I11" i="23"/>
  <c r="M14" i="23"/>
  <c r="J14" i="23"/>
  <c r="Q14" i="23"/>
  <c r="P14" i="23"/>
  <c r="M10" i="23"/>
  <c r="Q10" i="23"/>
  <c r="I10" i="23"/>
  <c r="M8" i="23"/>
  <c r="H8" i="23"/>
  <c r="F16" i="23"/>
  <c r="O16" i="23"/>
  <c r="P16" i="22"/>
  <c r="M16" i="22"/>
  <c r="Q16" i="22"/>
  <c r="M8" i="21"/>
  <c r="H8" i="21"/>
  <c r="F16" i="21"/>
  <c r="Q10" i="21"/>
  <c r="M10" i="21"/>
  <c r="I10" i="21"/>
  <c r="P9" i="21"/>
  <c r="I9" i="21"/>
  <c r="M11" i="21"/>
  <c r="Q11" i="21"/>
  <c r="P11" i="21"/>
  <c r="J11" i="21"/>
  <c r="I11" i="21"/>
  <c r="O15" i="21"/>
  <c r="O16" i="21" s="1"/>
  <c r="K15" i="21"/>
  <c r="Q15" i="21"/>
  <c r="P15" i="21"/>
  <c r="M14" i="21"/>
  <c r="J14" i="21"/>
  <c r="Q14" i="21"/>
  <c r="P14" i="21"/>
  <c r="M8" i="20"/>
  <c r="H8" i="20"/>
  <c r="F16" i="20"/>
  <c r="P9" i="20"/>
  <c r="I9" i="20"/>
  <c r="M10" i="20"/>
  <c r="Q10" i="20"/>
  <c r="I10" i="20"/>
  <c r="M14" i="20"/>
  <c r="J14" i="20"/>
  <c r="Q14" i="20"/>
  <c r="P14" i="20"/>
  <c r="O16" i="20"/>
  <c r="M8" i="19"/>
  <c r="H8" i="19"/>
  <c r="F16" i="19"/>
  <c r="I11" i="19"/>
  <c r="Q11" i="19"/>
  <c r="M11" i="19"/>
  <c r="P11" i="19"/>
  <c r="J11" i="19"/>
  <c r="M10" i="19"/>
  <c r="Q10" i="19"/>
  <c r="I10" i="19"/>
  <c r="P9" i="19"/>
  <c r="I9" i="19"/>
  <c r="J13" i="19"/>
  <c r="P13" i="19"/>
  <c r="O13" i="19"/>
  <c r="M16" i="18"/>
  <c r="Q16" i="18"/>
  <c r="M8" i="17"/>
  <c r="M16" i="17" s="1"/>
  <c r="H8" i="17"/>
  <c r="F16" i="17"/>
  <c r="P9" i="17"/>
  <c r="I9" i="17"/>
  <c r="M11" i="17"/>
  <c r="Q11" i="17"/>
  <c r="P11" i="17"/>
  <c r="J11" i="17"/>
  <c r="I11" i="17"/>
  <c r="M10" i="17"/>
  <c r="Q10" i="17"/>
  <c r="I10" i="17"/>
  <c r="M8" i="16"/>
  <c r="H8" i="16"/>
  <c r="F16" i="16"/>
  <c r="P9" i="16"/>
  <c r="I9" i="16"/>
  <c r="M14" i="16"/>
  <c r="J14" i="16"/>
  <c r="Q14" i="16"/>
  <c r="P14" i="16"/>
  <c r="Q10" i="16"/>
  <c r="I10" i="16"/>
  <c r="M10" i="16"/>
  <c r="M11" i="16"/>
  <c r="Q11" i="16"/>
  <c r="J11" i="16"/>
  <c r="P11" i="16"/>
  <c r="I11" i="16"/>
  <c r="O15" i="16"/>
  <c r="O16" i="16" s="1"/>
  <c r="K15" i="16"/>
  <c r="Q15" i="16"/>
  <c r="P15" i="16"/>
  <c r="L17" i="15"/>
  <c r="L18" i="15" s="1"/>
  <c r="M14" i="14"/>
  <c r="J14" i="14"/>
  <c r="Q14" i="14"/>
  <c r="P14" i="14"/>
  <c r="O15" i="14"/>
  <c r="O16" i="14" s="1"/>
  <c r="K15" i="14"/>
  <c r="Q15" i="14"/>
  <c r="P15" i="14"/>
  <c r="M8" i="14"/>
  <c r="H8" i="14"/>
  <c r="F16" i="14"/>
  <c r="J13" i="14"/>
  <c r="P13" i="14"/>
  <c r="O13" i="14"/>
  <c r="P9" i="14"/>
  <c r="I9" i="14"/>
  <c r="M11" i="14"/>
  <c r="Q11" i="14"/>
  <c r="I11" i="14"/>
  <c r="P11" i="14"/>
  <c r="J11" i="14"/>
  <c r="M10" i="14"/>
  <c r="Q10" i="14"/>
  <c r="Q16" i="14" s="1"/>
  <c r="I10" i="14"/>
  <c r="P9" i="13"/>
  <c r="I9" i="13"/>
  <c r="O16" i="13"/>
  <c r="M10" i="13"/>
  <c r="Q10" i="13"/>
  <c r="I10" i="13"/>
  <c r="M14" i="13"/>
  <c r="J14" i="13"/>
  <c r="Q14" i="13"/>
  <c r="P14" i="13"/>
  <c r="M8" i="13"/>
  <c r="H8" i="13"/>
  <c r="F16" i="13"/>
  <c r="P16" i="12"/>
  <c r="Q16" i="12"/>
  <c r="M14" i="11"/>
  <c r="J14" i="11"/>
  <c r="Q14" i="11"/>
  <c r="P14" i="11"/>
  <c r="J13" i="11"/>
  <c r="P13" i="11"/>
  <c r="O13" i="11"/>
  <c r="Q11" i="11"/>
  <c r="P11" i="11"/>
  <c r="M11" i="11"/>
  <c r="J11" i="11"/>
  <c r="I11" i="11"/>
  <c r="M10" i="11"/>
  <c r="Q10" i="11"/>
  <c r="I10" i="11"/>
  <c r="P9" i="11"/>
  <c r="I9" i="11"/>
  <c r="O15" i="11"/>
  <c r="K15" i="11"/>
  <c r="Q15" i="11"/>
  <c r="P15" i="11"/>
  <c r="M8" i="11"/>
  <c r="H8" i="11"/>
  <c r="F16" i="11"/>
  <c r="P16" i="10"/>
  <c r="L17" i="10" s="1"/>
  <c r="L18" i="10" s="1"/>
  <c r="M16" i="10"/>
  <c r="Q16" i="10"/>
  <c r="P9" i="9"/>
  <c r="I9" i="9"/>
  <c r="H8" i="9"/>
  <c r="M8" i="9"/>
  <c r="F16" i="9"/>
  <c r="J13" i="9"/>
  <c r="P13" i="9"/>
  <c r="O13" i="9"/>
  <c r="O15" i="9"/>
  <c r="K15" i="9"/>
  <c r="Q15" i="9"/>
  <c r="P15" i="9"/>
  <c r="Q11" i="9"/>
  <c r="M11" i="9"/>
  <c r="P11" i="9"/>
  <c r="J11" i="9"/>
  <c r="I11" i="9"/>
  <c r="Q10" i="9"/>
  <c r="M10" i="9"/>
  <c r="I10" i="9"/>
  <c r="P16" i="8"/>
  <c r="L17" i="8" s="1"/>
  <c r="L18" i="8" s="1"/>
  <c r="P9" i="7"/>
  <c r="P16" i="7" s="1"/>
  <c r="I9" i="7"/>
  <c r="M8" i="7"/>
  <c r="M16" i="7" s="1"/>
  <c r="H8" i="7"/>
  <c r="F16" i="7"/>
  <c r="J13" i="7"/>
  <c r="P13" i="7"/>
  <c r="O13" i="7"/>
  <c r="O16" i="7" s="1"/>
  <c r="Q10" i="7"/>
  <c r="Q16" i="7" s="1"/>
  <c r="M10" i="7"/>
  <c r="I10" i="7"/>
  <c r="L17" i="6"/>
  <c r="L18" i="6" s="1"/>
  <c r="M16" i="6"/>
  <c r="P16" i="6"/>
  <c r="I10" i="5"/>
  <c r="Q10" i="5"/>
  <c r="M10" i="5"/>
  <c r="M16" i="5" s="1"/>
  <c r="P9" i="5"/>
  <c r="I9" i="5"/>
  <c r="I11" i="5"/>
  <c r="Q11" i="5"/>
  <c r="P11" i="5"/>
  <c r="J11" i="5"/>
  <c r="M11" i="5"/>
  <c r="O16" i="5"/>
  <c r="P9" i="4"/>
  <c r="I9" i="4"/>
  <c r="H8" i="4"/>
  <c r="M8" i="4"/>
  <c r="F16" i="4"/>
  <c r="O13" i="4"/>
  <c r="O16" i="4" s="1"/>
  <c r="J13" i="4"/>
  <c r="P13" i="4"/>
  <c r="P14" i="4"/>
  <c r="M14" i="4"/>
  <c r="J14" i="4"/>
  <c r="Q14" i="4"/>
  <c r="I11" i="4"/>
  <c r="Q11" i="4"/>
  <c r="P11" i="4"/>
  <c r="M11" i="4"/>
  <c r="J11" i="4"/>
  <c r="Q10" i="4"/>
  <c r="M10" i="4"/>
  <c r="I10" i="4"/>
  <c r="O16" i="19" l="1"/>
  <c r="P16" i="5"/>
  <c r="O16" i="26"/>
  <c r="L17" i="18"/>
  <c r="L18" i="18" s="1"/>
  <c r="L17" i="7"/>
  <c r="L18" i="7" s="1"/>
  <c r="Q16" i="30"/>
  <c r="M16" i="25"/>
  <c r="Q16" i="23"/>
  <c r="P16" i="23"/>
  <c r="L17" i="23" s="1"/>
  <c r="L18" i="23" s="1"/>
  <c r="L17" i="22"/>
  <c r="L18" i="22" s="1"/>
  <c r="Q16" i="20"/>
  <c r="P16" i="13"/>
  <c r="L17" i="12"/>
  <c r="L18" i="12" s="1"/>
  <c r="P16" i="11"/>
  <c r="M16" i="11"/>
  <c r="O16" i="11"/>
  <c r="O16" i="9"/>
  <c r="P16" i="30"/>
  <c r="L17" i="30" s="1"/>
  <c r="L18" i="30" s="1"/>
  <c r="M16" i="30"/>
  <c r="P16" i="28"/>
  <c r="M16" i="28"/>
  <c r="Q16" i="28"/>
  <c r="M16" i="26"/>
  <c r="P16" i="26"/>
  <c r="L17" i="26" s="1"/>
  <c r="L18" i="26" s="1"/>
  <c r="P16" i="25"/>
  <c r="Q16" i="25"/>
  <c r="Q16" i="24"/>
  <c r="M16" i="24"/>
  <c r="P16" i="24"/>
  <c r="M16" i="23"/>
  <c r="P16" i="21"/>
  <c r="L17" i="21" s="1"/>
  <c r="L18" i="21" s="1"/>
  <c r="Q16" i="21"/>
  <c r="M16" i="21"/>
  <c r="L17" i="20"/>
  <c r="L18" i="20" s="1"/>
  <c r="P16" i="20"/>
  <c r="M16" i="20"/>
  <c r="P16" i="19"/>
  <c r="Q16" i="19"/>
  <c r="Q16" i="17"/>
  <c r="P16" i="17"/>
  <c r="P16" i="16"/>
  <c r="Q16" i="16"/>
  <c r="M16" i="16"/>
  <c r="P16" i="14"/>
  <c r="L17" i="14" s="1"/>
  <c r="L18" i="14" s="1"/>
  <c r="M16" i="14"/>
  <c r="Q16" i="13"/>
  <c r="M16" i="13"/>
  <c r="Q16" i="11"/>
  <c r="L17" i="11" s="1"/>
  <c r="L18" i="11" s="1"/>
  <c r="M16" i="9"/>
  <c r="Q16" i="9"/>
  <c r="P16" i="9"/>
  <c r="L17" i="9" s="1"/>
  <c r="L18" i="9" s="1"/>
  <c r="Q16" i="5"/>
  <c r="L17" i="5" s="1"/>
  <c r="L18" i="5" s="1"/>
  <c r="M16" i="4"/>
  <c r="Q16" i="4"/>
  <c r="P16" i="4"/>
  <c r="L17" i="4" s="1"/>
  <c r="L18" i="4" s="1"/>
  <c r="L17" i="19" l="1"/>
  <c r="L18" i="19" s="1"/>
  <c r="L17" i="24"/>
  <c r="L18" i="24" s="1"/>
  <c r="L17" i="25"/>
  <c r="L18" i="25" s="1"/>
  <c r="L17" i="16"/>
  <c r="L18" i="16" s="1"/>
  <c r="L17" i="13"/>
  <c r="L18" i="13" s="1"/>
  <c r="L17" i="28"/>
  <c r="L18" i="28" s="1"/>
  <c r="L17" i="17"/>
  <c r="L18" i="17" s="1"/>
</calcChain>
</file>

<file path=xl/sharedStrings.xml><?xml version="1.0" encoding="utf-8"?>
<sst xmlns="http://schemas.openxmlformats.org/spreadsheetml/2006/main" count="1393" uniqueCount="46">
  <si>
    <t>Date:</t>
  </si>
  <si>
    <t>proportion of prep digested</t>
  </si>
  <si>
    <t>Amount Loaded</t>
  </si>
  <si>
    <t>Standard</t>
  </si>
  <si>
    <t>Sample:</t>
  </si>
  <si>
    <t>%</t>
  </si>
  <si>
    <t>total in digest=</t>
  </si>
  <si>
    <t>added to vial=</t>
  </si>
  <si>
    <t>total in vial=</t>
  </si>
  <si>
    <t>amt injected=</t>
  </si>
  <si>
    <t>pmole Stds in vial=</t>
  </si>
  <si>
    <t>Injected</t>
  </si>
  <si>
    <t>In Digest</t>
  </si>
  <si>
    <t>Mole Percentages of the Number of Sulfates or the Type of Sulfation</t>
  </si>
  <si>
    <t>12C Ion Intensity</t>
  </si>
  <si>
    <t>13C Ion Intensity</t>
  </si>
  <si>
    <t>pmole</t>
  </si>
  <si>
    <t>Mole %</t>
  </si>
  <si>
    <t>ng</t>
  </si>
  <si>
    <t>0 SO3</t>
  </si>
  <si>
    <t>1 SO3</t>
  </si>
  <si>
    <t>2 SO3</t>
  </si>
  <si>
    <t>3 SO3</t>
  </si>
  <si>
    <t>N-Ac</t>
  </si>
  <si>
    <t>NH2</t>
  </si>
  <si>
    <t>N-S</t>
  </si>
  <si>
    <t>2-O-SO3</t>
  </si>
  <si>
    <t>6-O-SO3</t>
  </si>
  <si>
    <t>D0A0</t>
  </si>
  <si>
    <t>D0S0</t>
  </si>
  <si>
    <t>D0A6</t>
  </si>
  <si>
    <t>D2A0</t>
  </si>
  <si>
    <t>D0S6</t>
  </si>
  <si>
    <t>D2S0</t>
  </si>
  <si>
    <t>D2A6</t>
  </si>
  <si>
    <t>D2S6</t>
  </si>
  <si>
    <t>total</t>
  </si>
  <si>
    <t>% N, 2-O, 6-O-sulfated</t>
  </si>
  <si>
    <t>Total in Vial =</t>
  </si>
  <si>
    <t>µg</t>
  </si>
  <si>
    <t>Total in Prep =</t>
  </si>
  <si>
    <t>average SO3 per disaccharide</t>
  </si>
  <si>
    <t>Sample Wet Weight =</t>
  </si>
  <si>
    <t>g</t>
  </si>
  <si>
    <t>µg HS per g tissue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</si>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</sst>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2" fillId="3" borderId="1" applyNumberFormat="0" applyAlignment="0" applyProtection="0"/>
    <xf numFmtId="0" fontId="16" fillId="0" borderId="0"/>
    <xf numFmtId="0" fontId="17" fillId="7" borderId="0" applyNumberFormat="0" applyBorder="0" applyAlignment="0" applyProtection="0"/>
    <xf numFmtId="0" fontId="18" fillId="14" borderId="1" applyNumberFormat="0" applyAlignment="0" applyProtection="0"/>
  </cellStyleXfs>
  <cellXfs count="76">
    <xf numFmtId="0" fontId="0" fillId="0" borderId="0" xfId="0"/>
    <xf numFmtId="14" fontId="1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2" fontId="9" fillId="4" borderId="2" xfId="0" applyNumberFormat="1" applyFont="1" applyFill="1" applyBorder="1" applyAlignment="1">
      <alignment horizontal="right"/>
    </xf>
    <xf numFmtId="2" fontId="9" fillId="5" borderId="2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2" fontId="6" fillId="4" borderId="2" xfId="0" applyNumberFormat="1" applyFont="1" applyFill="1" applyBorder="1"/>
    <xf numFmtId="2" fontId="11" fillId="2" borderId="2" xfId="1" applyNumberFormat="1" applyFont="1" applyBorder="1"/>
    <xf numFmtId="2" fontId="6" fillId="4" borderId="2" xfId="0" applyNumberFormat="1" applyFont="1" applyFill="1" applyBorder="1" applyAlignment="1">
      <alignment horizontal="right"/>
    </xf>
    <xf numFmtId="0" fontId="6" fillId="5" borderId="5" xfId="0" applyFont="1" applyFill="1" applyBorder="1"/>
    <xf numFmtId="2" fontId="3" fillId="0" borderId="0" xfId="0" applyNumberFormat="1" applyFont="1"/>
    <xf numFmtId="2" fontId="6" fillId="5" borderId="5" xfId="0" applyNumberFormat="1" applyFont="1" applyFill="1" applyBorder="1"/>
    <xf numFmtId="2" fontId="11" fillId="4" borderId="2" xfId="2" applyNumberFormat="1" applyFont="1" applyFill="1" applyBorder="1"/>
    <xf numFmtId="0" fontId="11" fillId="4" borderId="2" xfId="2" applyFont="1" applyFill="1" applyBorder="1"/>
    <xf numFmtId="2" fontId="11" fillId="4" borderId="2" xfId="2" applyNumberFormat="1" applyFont="1" applyFill="1" applyBorder="1" applyAlignment="1">
      <alignment horizontal="right"/>
    </xf>
    <xf numFmtId="2" fontId="11" fillId="5" borderId="5" xfId="0" applyNumberFormat="1" applyFont="1" applyFill="1" applyBorder="1"/>
    <xf numFmtId="0" fontId="11" fillId="4" borderId="2" xfId="2" applyFont="1" applyFill="1" applyBorder="1" applyAlignment="1">
      <alignment horizontal="right"/>
    </xf>
    <xf numFmtId="2" fontId="6" fillId="4" borderId="6" xfId="0" applyNumberFormat="1" applyFont="1" applyFill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0" fontId="6" fillId="0" borderId="7" xfId="0" applyFont="1" applyBorder="1" applyAlignment="1">
      <alignment horizontal="right"/>
    </xf>
    <xf numFmtId="164" fontId="3" fillId="0" borderId="9" xfId="0" applyNumberFormat="1" applyFont="1" applyBorder="1"/>
    <xf numFmtId="0" fontId="6" fillId="0" borderId="10" xfId="0" applyFont="1" applyBorder="1"/>
    <xf numFmtId="2" fontId="3" fillId="0" borderId="8" xfId="0" applyNumberFormat="1" applyFont="1" applyBorder="1"/>
    <xf numFmtId="2" fontId="3" fillId="0" borderId="2" xfId="0" applyNumberFormat="1" applyFont="1" applyBorder="1"/>
    <xf numFmtId="0" fontId="15" fillId="0" borderId="5" xfId="0" applyFont="1" applyBorder="1"/>
    <xf numFmtId="2" fontId="13" fillId="2" borderId="7" xfId="1" applyNumberFormat="1" applyFont="1" applyBorder="1"/>
    <xf numFmtId="0" fontId="6" fillId="0" borderId="8" xfId="0" applyFont="1" applyBorder="1"/>
    <xf numFmtId="2" fontId="3" fillId="6" borderId="5" xfId="0" applyNumberFormat="1" applyFont="1" applyFill="1" applyBorder="1"/>
    <xf numFmtId="0" fontId="15" fillId="0" borderId="0" xfId="0" applyFont="1"/>
    <xf numFmtId="0" fontId="6" fillId="0" borderId="0" xfId="0" applyFont="1"/>
    <xf numFmtId="2" fontId="0" fillId="0" borderId="0" xfId="0" applyNumberFormat="1"/>
    <xf numFmtId="0" fontId="16" fillId="0" borderId="7" xfId="3" applyBorder="1" applyAlignment="1">
      <alignment horizontal="center" vertical="center"/>
    </xf>
    <xf numFmtId="0" fontId="17" fillId="8" borderId="7" xfId="4" applyFill="1" applyBorder="1" applyAlignment="1">
      <alignment horizontal="center" vertical="center"/>
    </xf>
    <xf numFmtId="0" fontId="17" fillId="9" borderId="7" xfId="4" applyFill="1" applyBorder="1" applyAlignment="1">
      <alignment horizontal="center" vertical="center"/>
    </xf>
    <xf numFmtId="0" fontId="17" fillId="10" borderId="7" xfId="4" applyFill="1" applyBorder="1" applyAlignment="1">
      <alignment horizontal="center" vertical="center"/>
    </xf>
    <xf numFmtId="0" fontId="17" fillId="7" borderId="7" xfId="4" applyBorder="1" applyAlignment="1">
      <alignment horizontal="center" vertical="center"/>
    </xf>
    <xf numFmtId="0" fontId="17" fillId="11" borderId="7" xfId="4" applyFill="1" applyBorder="1" applyAlignment="1">
      <alignment horizontal="center" vertical="center"/>
    </xf>
    <xf numFmtId="0" fontId="17" fillId="12" borderId="7" xfId="4" applyFill="1" applyBorder="1" applyAlignment="1">
      <alignment horizontal="center" vertical="center"/>
    </xf>
    <xf numFmtId="0" fontId="17" fillId="13" borderId="7" xfId="4" applyFill="1" applyBorder="1" applyAlignment="1">
      <alignment horizontal="center" vertical="center"/>
    </xf>
    <xf numFmtId="2" fontId="6" fillId="4" borderId="8" xfId="0" applyNumberFormat="1" applyFont="1" applyFill="1" applyBorder="1"/>
    <xf numFmtId="2" fontId="11" fillId="4" borderId="8" xfId="2" applyNumberFormat="1" applyFont="1" applyFill="1" applyBorder="1"/>
    <xf numFmtId="0" fontId="6" fillId="4" borderId="6" xfId="0" applyFont="1" applyFill="1" applyBorder="1" applyAlignment="1">
      <alignment horizontal="center"/>
    </xf>
    <xf numFmtId="0" fontId="14" fillId="4" borderId="5" xfId="0" applyFont="1" applyFill="1" applyBorder="1"/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</cellXfs>
  <cellStyles count="6">
    <cellStyle name="Bad 2" xfId="4" xr:uid="{050D7011-68FD-4062-8DE2-0BB90F03C52D}"/>
    <cellStyle name="Calculation 2" xfId="2" xr:uid="{00000000-0005-0000-0000-000000000000}"/>
    <cellStyle name="Good 2" xfId="1" xr:uid="{00000000-0005-0000-0000-000001000000}"/>
    <cellStyle name="Input 2" xfId="5" xr:uid="{DF1A1CE5-BE29-4149-B8BF-D2CD10EC234B}"/>
    <cellStyle name="Normal" xfId="0" builtinId="0"/>
    <cellStyle name="Normal 2" xfId="3" xr:uid="{1A798F29-CBDA-4504-8AFC-7AD65DCCD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63B1-C9B5-456B-A3C6-D4096D160503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766</v>
      </c>
      <c r="C8" s="59">
        <v>4620</v>
      </c>
      <c r="D8" s="54">
        <f>(B8/C8)*((Q$4/M$4)*T$4)</f>
        <v>0.66320346320346324</v>
      </c>
      <c r="E8" s="18">
        <f>D8*($I$4/(($K$4/$M$4)*$Q$4))</f>
        <v>6.6320346320346326</v>
      </c>
      <c r="F8" s="19">
        <f t="shared" ref="F8:F15" si="0">(E8/E$16)*100</f>
        <v>22.672334670670029</v>
      </c>
      <c r="G8" s="18">
        <f>(D8*379)/1000</f>
        <v>0.25135411255411255</v>
      </c>
      <c r="H8" s="18">
        <f>F8</f>
        <v>22.672334670670029</v>
      </c>
      <c r="I8" s="12"/>
      <c r="J8" s="12"/>
      <c r="K8" s="12"/>
      <c r="L8" s="12"/>
      <c r="M8" s="20">
        <f>F8</f>
        <v>22.672334670670029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646</v>
      </c>
      <c r="C9" s="61">
        <v>8982</v>
      </c>
      <c r="D9" s="54">
        <f t="shared" ref="D9:D15" si="1">(B9/C9)*((Q$4/M$4)*T$4)</f>
        <v>0.28768648407926967</v>
      </c>
      <c r="E9" s="18">
        <f t="shared" ref="E9:E15" si="2">D9*($I$4/(($K$4/$M$4)*$Q$4))</f>
        <v>2.8768648407926967</v>
      </c>
      <c r="F9" s="19">
        <f t="shared" si="0"/>
        <v>9.8348766391657847</v>
      </c>
      <c r="G9" s="18">
        <f>(D9*459)/1000</f>
        <v>0.13204809619238478</v>
      </c>
      <c r="H9" s="12"/>
      <c r="I9" s="20">
        <f>F9</f>
        <v>9.8348766391657847</v>
      </c>
      <c r="J9" s="26"/>
      <c r="K9" s="12"/>
      <c r="L9" s="12"/>
      <c r="M9" s="12"/>
      <c r="N9" s="18"/>
      <c r="O9" s="23"/>
      <c r="P9" s="18">
        <f>F9</f>
        <v>9.8348766391657847</v>
      </c>
      <c r="Q9" s="18"/>
      <c r="T9" s="2"/>
      <c r="U9" s="2"/>
    </row>
    <row r="10" spans="1:21" ht="15.5" x14ac:dyDescent="0.35">
      <c r="A10" s="48" t="s">
        <v>30</v>
      </c>
      <c r="B10" s="60">
        <v>738</v>
      </c>
      <c r="C10" s="61">
        <v>14506</v>
      </c>
      <c r="D10" s="54">
        <f t="shared" si="1"/>
        <v>0.2035019991727561</v>
      </c>
      <c r="E10" s="18">
        <f t="shared" si="2"/>
        <v>2.0350199917275611</v>
      </c>
      <c r="F10" s="19">
        <f t="shared" si="0"/>
        <v>6.9569380851976339</v>
      </c>
      <c r="G10" s="18">
        <f>(D10*459)/1000</f>
        <v>9.3407417620295044E-2</v>
      </c>
      <c r="H10" s="12"/>
      <c r="I10" s="20">
        <f>F10</f>
        <v>6.9569380851976339</v>
      </c>
      <c r="J10" s="18"/>
      <c r="K10" s="12"/>
      <c r="L10" s="12"/>
      <c r="M10" s="18">
        <f>F10</f>
        <v>6.9569380851976339</v>
      </c>
      <c r="N10" s="18"/>
      <c r="O10" s="23"/>
      <c r="P10" s="18"/>
      <c r="Q10" s="18">
        <f>F10</f>
        <v>6.9569380851976339</v>
      </c>
      <c r="T10" s="2"/>
      <c r="U10" s="2"/>
    </row>
    <row r="11" spans="1:21" ht="15.5" x14ac:dyDescent="0.35">
      <c r="A11" s="49" t="s">
        <v>34</v>
      </c>
      <c r="B11" s="60">
        <v>1060</v>
      </c>
      <c r="C11" s="61">
        <v>14214</v>
      </c>
      <c r="D11" s="54">
        <f t="shared" si="1"/>
        <v>0.29829745321514001</v>
      </c>
      <c r="E11" s="18">
        <f t="shared" si="2"/>
        <v>2.9829745321513998</v>
      </c>
      <c r="F11" s="19">
        <f t="shared" si="0"/>
        <v>10.197624207259826</v>
      </c>
      <c r="G11" s="18">
        <f>(D11*539)/1000</f>
        <v>0.16078232728296046</v>
      </c>
      <c r="H11" s="12"/>
      <c r="I11" s="20">
        <f>F11</f>
        <v>10.197624207259826</v>
      </c>
      <c r="J11" s="26">
        <f>F11</f>
        <v>10.197624207259826</v>
      </c>
      <c r="K11" s="12"/>
      <c r="L11" s="12"/>
      <c r="M11" s="18">
        <f>F11</f>
        <v>10.197624207259826</v>
      </c>
      <c r="N11" s="18"/>
      <c r="O11" s="23"/>
      <c r="P11" s="18">
        <f>F11</f>
        <v>10.197624207259826</v>
      </c>
      <c r="Q11" s="18">
        <f>F11</f>
        <v>10.197624207259826</v>
      </c>
      <c r="T11" s="2"/>
      <c r="U11" s="2"/>
    </row>
    <row r="12" spans="1:21" ht="15.5" x14ac:dyDescent="0.35">
      <c r="A12" s="50" t="s">
        <v>29</v>
      </c>
      <c r="B12" s="62">
        <v>504</v>
      </c>
      <c r="C12" s="63">
        <v>7732</v>
      </c>
      <c r="D12" s="55">
        <f t="shared" si="1"/>
        <v>0.26073460941541643</v>
      </c>
      <c r="E12" s="24">
        <f t="shared" si="2"/>
        <v>2.6073460941541642</v>
      </c>
      <c r="F12" s="19">
        <f t="shared" si="0"/>
        <v>8.9134973697795417</v>
      </c>
      <c r="G12" s="24">
        <f>(D12*417)/1000</f>
        <v>0.10872633212622866</v>
      </c>
      <c r="H12" s="25"/>
      <c r="I12" s="26">
        <f>E12</f>
        <v>2.6073460941541642</v>
      </c>
      <c r="J12" s="26"/>
      <c r="K12" s="25"/>
      <c r="L12" s="25"/>
      <c r="M12" s="25"/>
      <c r="N12" s="24"/>
      <c r="O12" s="27">
        <f>F12</f>
        <v>8.9134973697795417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905</v>
      </c>
      <c r="C13" s="63">
        <v>14946</v>
      </c>
      <c r="D13" s="55">
        <f t="shared" si="1"/>
        <v>0.24220527231366251</v>
      </c>
      <c r="E13" s="24">
        <f t="shared" si="2"/>
        <v>2.4220527231366251</v>
      </c>
      <c r="F13" s="19">
        <f t="shared" si="0"/>
        <v>8.2800517451632185</v>
      </c>
      <c r="G13" s="24">
        <f>(D13*497)/1000</f>
        <v>0.12037602033989027</v>
      </c>
      <c r="H13" s="25"/>
      <c r="I13" s="25"/>
      <c r="J13" s="26">
        <f>F13</f>
        <v>8.2800517451632185</v>
      </c>
      <c r="K13" s="24"/>
      <c r="L13" s="28"/>
      <c r="M13" s="25"/>
      <c r="N13" s="24"/>
      <c r="O13" s="27">
        <f>F13</f>
        <v>8.2800517451632185</v>
      </c>
      <c r="P13" s="24">
        <f>F13</f>
        <v>8.2800517451632185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1262</v>
      </c>
      <c r="C14" s="61">
        <v>11767</v>
      </c>
      <c r="D14" s="54">
        <f t="shared" si="1"/>
        <v>0.42899634571258605</v>
      </c>
      <c r="E14" s="18">
        <f t="shared" si="2"/>
        <v>4.2899634571258609</v>
      </c>
      <c r="F14" s="19">
        <f t="shared" si="0"/>
        <v>14.66570858286709</v>
      </c>
      <c r="G14" s="18">
        <f>(D14*497)/1000</f>
        <v>0.21321118381915524</v>
      </c>
      <c r="H14" s="12"/>
      <c r="I14" s="12"/>
      <c r="J14" s="20">
        <f>F14</f>
        <v>14.66570858286709</v>
      </c>
      <c r="K14" s="12"/>
      <c r="L14" s="12"/>
      <c r="M14" s="18">
        <f>F14</f>
        <v>14.66570858286709</v>
      </c>
      <c r="N14" s="12"/>
      <c r="O14" s="21"/>
      <c r="P14" s="18">
        <f>F14</f>
        <v>14.66570858286709</v>
      </c>
      <c r="Q14" s="18">
        <f>F14</f>
        <v>14.66570858286709</v>
      </c>
      <c r="S14" s="2"/>
      <c r="T14" s="2"/>
      <c r="U14" s="2"/>
    </row>
    <row r="15" spans="1:21" ht="16" thickBot="1" x14ac:dyDescent="0.4">
      <c r="A15" s="53" t="s">
        <v>35</v>
      </c>
      <c r="B15" s="64">
        <v>2520</v>
      </c>
      <c r="C15" s="65">
        <v>18648</v>
      </c>
      <c r="D15" s="54">
        <f t="shared" si="1"/>
        <v>0.54054054054054057</v>
      </c>
      <c r="E15" s="18">
        <f t="shared" si="2"/>
        <v>5.4054054054054053</v>
      </c>
      <c r="F15" s="19">
        <f t="shared" si="0"/>
        <v>18.478968699896885</v>
      </c>
      <c r="G15" s="18">
        <f>(D15*579)/1000</f>
        <v>0.312972972972973</v>
      </c>
      <c r="H15" s="12"/>
      <c r="I15" s="12"/>
      <c r="J15" s="12"/>
      <c r="K15" s="18">
        <f>F15</f>
        <v>18.478968699896885</v>
      </c>
      <c r="L15" s="12"/>
      <c r="M15" s="12"/>
      <c r="N15" s="18"/>
      <c r="O15" s="23">
        <f>F15</f>
        <v>18.478968699896885</v>
      </c>
      <c r="P15" s="18">
        <f>F15</f>
        <v>18.478968699896885</v>
      </c>
      <c r="Q15" s="18">
        <f>F15</f>
        <v>18.478968699896885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29.251661676528343</v>
      </c>
      <c r="F16" s="18">
        <f t="shared" si="3"/>
        <v>100</v>
      </c>
      <c r="G16" s="29">
        <f t="shared" si="3"/>
        <v>1.392878462908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54.492605545994579</v>
      </c>
      <c r="N16" s="18">
        <f>SUM(N8:N13)</f>
        <v>0</v>
      </c>
      <c r="O16" s="23">
        <f>SUM(O8:O15)</f>
        <v>35.672517814839651</v>
      </c>
      <c r="P16" s="18">
        <f>SUM(P8:P15)</f>
        <v>61.457229874352805</v>
      </c>
      <c r="Q16" s="18">
        <f>SUM(Q8:Q15)</f>
        <v>50.299239575221435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6.9643923145399998E-3</v>
      </c>
      <c r="H17" s="36" t="s">
        <v>39</v>
      </c>
      <c r="I17" s="37"/>
      <c r="J17" s="38"/>
      <c r="K17" s="38"/>
      <c r="L17" s="38">
        <f>SUM(O16:Q16)</f>
        <v>147.42898726441388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2.7857569258159999E-2</v>
      </c>
      <c r="H18" s="41" t="s">
        <v>39</v>
      </c>
      <c r="I18" s="2"/>
      <c r="J18" s="2"/>
      <c r="K18" s="2"/>
      <c r="L18" s="42">
        <f>L17/L16</f>
        <v>1.4742898726441389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4.8872928523087715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B5B-FF81-440E-A137-8E38A428EFB6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6594</v>
      </c>
      <c r="C8" s="59">
        <v>5165</v>
      </c>
      <c r="D8" s="54">
        <f>(B8/C8)*((Q$4/M$4)*T$4)</f>
        <v>5.1066795740561473</v>
      </c>
      <c r="E8" s="18">
        <f>D8*($I$4/(($K$4/$M$4)*$Q$4))</f>
        <v>51.066795740561474</v>
      </c>
      <c r="F8" s="19">
        <f t="shared" ref="F8:F15" si="0">(E8/E$16)*100</f>
        <v>55.892147542269356</v>
      </c>
      <c r="G8" s="18">
        <f>(D8*379)/1000</f>
        <v>1.9354315585672799</v>
      </c>
      <c r="H8" s="18">
        <f>F8</f>
        <v>55.892147542269356</v>
      </c>
      <c r="I8" s="12"/>
      <c r="J8" s="12"/>
      <c r="K8" s="12"/>
      <c r="L8" s="12"/>
      <c r="M8" s="20">
        <f>F8</f>
        <v>55.892147542269356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405</v>
      </c>
      <c r="C9" s="61">
        <v>10647</v>
      </c>
      <c r="D9" s="54">
        <f t="shared" ref="D9:D15" si="1">(B9/C9)*((Q$4/M$4)*T$4)</f>
        <v>0.15215553677092139</v>
      </c>
      <c r="E9" s="18">
        <f t="shared" ref="E9:E15" si="2">D9*($I$4/(($K$4/$M$4)*$Q$4))</f>
        <v>1.521555367709214</v>
      </c>
      <c r="F9" s="19">
        <f t="shared" si="0"/>
        <v>1.6653286322836014</v>
      </c>
      <c r="G9" s="18">
        <f>(D9*459)/1000</f>
        <v>6.9839391377852916E-2</v>
      </c>
      <c r="H9" s="12"/>
      <c r="I9" s="20">
        <f>F9</f>
        <v>1.6653286322836014</v>
      </c>
      <c r="J9" s="26"/>
      <c r="K9" s="12"/>
      <c r="L9" s="12"/>
      <c r="M9" s="12"/>
      <c r="N9" s="18"/>
      <c r="O9" s="23"/>
      <c r="P9" s="18">
        <f>F9</f>
        <v>1.6653286322836014</v>
      </c>
      <c r="Q9" s="18"/>
      <c r="T9" s="2"/>
      <c r="U9" s="2"/>
    </row>
    <row r="10" spans="1:21" ht="15.5" x14ac:dyDescent="0.35">
      <c r="A10" s="48" t="s">
        <v>30</v>
      </c>
      <c r="B10" s="60">
        <v>1131</v>
      </c>
      <c r="C10" s="61">
        <v>15050</v>
      </c>
      <c r="D10" s="54">
        <f t="shared" si="1"/>
        <v>0.30059800664451825</v>
      </c>
      <c r="E10" s="18">
        <f t="shared" si="2"/>
        <v>3.0059800664451823</v>
      </c>
      <c r="F10" s="19">
        <f t="shared" si="0"/>
        <v>3.2900180821297695</v>
      </c>
      <c r="G10" s="18">
        <f>(D10*459)/1000</f>
        <v>0.13797448504983387</v>
      </c>
      <c r="H10" s="12"/>
      <c r="I10" s="20">
        <f>F10</f>
        <v>3.2900180821297695</v>
      </c>
      <c r="J10" s="18"/>
      <c r="K10" s="12"/>
      <c r="L10" s="12"/>
      <c r="M10" s="18">
        <f>F10</f>
        <v>3.2900180821297695</v>
      </c>
      <c r="N10" s="18"/>
      <c r="O10" s="23"/>
      <c r="P10" s="18"/>
      <c r="Q10" s="18">
        <f>F10</f>
        <v>3.2900180821297695</v>
      </c>
      <c r="T10" s="2"/>
      <c r="U10" s="2"/>
    </row>
    <row r="11" spans="1:21" ht="15.5" x14ac:dyDescent="0.35">
      <c r="A11" s="49" t="s">
        <v>34</v>
      </c>
      <c r="B11" s="60">
        <v>1483</v>
      </c>
      <c r="C11" s="61">
        <v>14778</v>
      </c>
      <c r="D11" s="54">
        <f t="shared" si="1"/>
        <v>0.40140749763161454</v>
      </c>
      <c r="E11" s="18">
        <f t="shared" si="2"/>
        <v>4.0140749763161452</v>
      </c>
      <c r="F11" s="19">
        <f t="shared" si="0"/>
        <v>4.3933688724431139</v>
      </c>
      <c r="G11" s="18">
        <f>(D11*539)/1000</f>
        <v>0.21635864122344023</v>
      </c>
      <c r="H11" s="12"/>
      <c r="I11" s="20">
        <f>F11</f>
        <v>4.3933688724431139</v>
      </c>
      <c r="J11" s="26">
        <f>F11</f>
        <v>4.3933688724431139</v>
      </c>
      <c r="K11" s="12"/>
      <c r="L11" s="12"/>
      <c r="M11" s="18">
        <f>F11</f>
        <v>4.3933688724431139</v>
      </c>
      <c r="N11" s="18"/>
      <c r="O11" s="23"/>
      <c r="P11" s="18">
        <f>F11</f>
        <v>4.3933688724431139</v>
      </c>
      <c r="Q11" s="18">
        <f>F11</f>
        <v>4.3933688724431139</v>
      </c>
      <c r="T11" s="2"/>
      <c r="U11" s="2"/>
    </row>
    <row r="12" spans="1:21" ht="15.5" x14ac:dyDescent="0.35">
      <c r="A12" s="50" t="s">
        <v>29</v>
      </c>
      <c r="B12" s="62">
        <v>2236</v>
      </c>
      <c r="C12" s="63">
        <v>7979</v>
      </c>
      <c r="D12" s="55">
        <f t="shared" si="1"/>
        <v>1.1209424739942349</v>
      </c>
      <c r="E12" s="24">
        <f t="shared" si="2"/>
        <v>11.209424739942349</v>
      </c>
      <c r="F12" s="19">
        <f t="shared" si="0"/>
        <v>12.268614318622483</v>
      </c>
      <c r="G12" s="24">
        <f>(D12*417)/1000</f>
        <v>0.46743301165559592</v>
      </c>
      <c r="H12" s="25"/>
      <c r="I12" s="26">
        <f>E12</f>
        <v>11.209424739942349</v>
      </c>
      <c r="J12" s="26"/>
      <c r="K12" s="25"/>
      <c r="L12" s="25"/>
      <c r="M12" s="25"/>
      <c r="N12" s="24"/>
      <c r="O12" s="27">
        <f>F12</f>
        <v>12.268614318622483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1070</v>
      </c>
      <c r="C13" s="63">
        <v>12233</v>
      </c>
      <c r="D13" s="55">
        <f t="shared" si="1"/>
        <v>0.349873293550233</v>
      </c>
      <c r="E13" s="24">
        <f t="shared" si="2"/>
        <v>3.4987329355023302</v>
      </c>
      <c r="F13" s="19">
        <f t="shared" si="0"/>
        <v>3.8293316548696255</v>
      </c>
      <c r="G13" s="24">
        <f>(D13*497)/1000</f>
        <v>0.17388702689446581</v>
      </c>
      <c r="H13" s="25"/>
      <c r="I13" s="25"/>
      <c r="J13" s="26">
        <f>F13</f>
        <v>3.8293316548696255</v>
      </c>
      <c r="K13" s="24"/>
      <c r="L13" s="28"/>
      <c r="M13" s="25"/>
      <c r="N13" s="24"/>
      <c r="O13" s="27">
        <f>F13</f>
        <v>3.8293316548696255</v>
      </c>
      <c r="P13" s="24">
        <f>F13</f>
        <v>3.8293316548696255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3611</v>
      </c>
      <c r="C14" s="61">
        <v>12174</v>
      </c>
      <c r="D14" s="54">
        <f t="shared" si="1"/>
        <v>1.1864629538360441</v>
      </c>
      <c r="E14" s="18">
        <f t="shared" si="2"/>
        <v>11.86462953836044</v>
      </c>
      <c r="F14" s="19">
        <f t="shared" si="0"/>
        <v>12.985730063452728</v>
      </c>
      <c r="G14" s="18">
        <f>(D14*497)/1000</f>
        <v>0.58967208805651383</v>
      </c>
      <c r="H14" s="12"/>
      <c r="I14" s="12"/>
      <c r="J14" s="20">
        <f>F14</f>
        <v>12.985730063452728</v>
      </c>
      <c r="K14" s="12"/>
      <c r="L14" s="12"/>
      <c r="M14" s="18">
        <f>F14</f>
        <v>12.985730063452728</v>
      </c>
      <c r="N14" s="12"/>
      <c r="O14" s="21"/>
      <c r="P14" s="18">
        <f>F14</f>
        <v>12.985730063452728</v>
      </c>
      <c r="Q14" s="18">
        <f>F14</f>
        <v>12.985730063452728</v>
      </c>
      <c r="S14" s="2"/>
      <c r="T14" s="2"/>
      <c r="U14" s="2"/>
    </row>
    <row r="15" spans="1:21" ht="16" thickBot="1" x14ac:dyDescent="0.4">
      <c r="A15" s="53" t="s">
        <v>35</v>
      </c>
      <c r="B15" s="64">
        <v>2282</v>
      </c>
      <c r="C15" s="65">
        <v>17603</v>
      </c>
      <c r="D15" s="54">
        <f t="shared" si="1"/>
        <v>0.51854797477702663</v>
      </c>
      <c r="E15" s="18">
        <f t="shared" si="2"/>
        <v>5.1854797477702661</v>
      </c>
      <c r="F15" s="19">
        <f t="shared" si="0"/>
        <v>5.6754608339293222</v>
      </c>
      <c r="G15" s="18">
        <f>(D15*579)/1000</f>
        <v>0.3002392773958984</v>
      </c>
      <c r="H15" s="12"/>
      <c r="I15" s="12"/>
      <c r="J15" s="12"/>
      <c r="K15" s="18">
        <f>F15</f>
        <v>5.6754608339293222</v>
      </c>
      <c r="L15" s="12"/>
      <c r="M15" s="12"/>
      <c r="N15" s="18"/>
      <c r="O15" s="23">
        <f>F15</f>
        <v>5.6754608339293222</v>
      </c>
      <c r="P15" s="18">
        <f>F15</f>
        <v>5.6754608339293222</v>
      </c>
      <c r="Q15" s="18">
        <f>F15</f>
        <v>5.6754608339293222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91.366673112607401</v>
      </c>
      <c r="F16" s="18">
        <f t="shared" si="3"/>
        <v>100</v>
      </c>
      <c r="G16" s="29">
        <f t="shared" si="3"/>
        <v>3.8908354802208809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76.561264560294973</v>
      </c>
      <c r="N16" s="18">
        <f>SUM(N8:N13)</f>
        <v>0</v>
      </c>
      <c r="O16" s="23">
        <f>SUM(O8:O15)</f>
        <v>21.773406807421431</v>
      </c>
      <c r="P16" s="18">
        <f>SUM(P8:P15)</f>
        <v>28.549220056978392</v>
      </c>
      <c r="Q16" s="18">
        <f>SUM(Q8:Q15)</f>
        <v>26.344577851954931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1.9454177401104403E-2</v>
      </c>
      <c r="H17" s="36" t="s">
        <v>39</v>
      </c>
      <c r="I17" s="37"/>
      <c r="J17" s="38"/>
      <c r="K17" s="38"/>
      <c r="L17" s="38">
        <f>SUM(O16:Q16)</f>
        <v>76.667204716354746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7.7816709604417611E-2</v>
      </c>
      <c r="H18" s="41" t="s">
        <v>39</v>
      </c>
      <c r="I18" s="2"/>
      <c r="J18" s="2"/>
      <c r="K18" s="2"/>
      <c r="L18" s="42">
        <f>L17/L16</f>
        <v>0.76667204716354753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16.916676000960351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BE91-FF1E-44C5-A935-C7BED52E8297}">
  <sheetPr>
    <pageSetUpPr fitToPage="1"/>
  </sheetPr>
  <dimension ref="A1:U22"/>
  <sheetViews>
    <sheetView zoomScale="78" zoomScaleNormal="78" zoomScalePageLayoutView="125" workbookViewId="0">
      <selection activeCell="F8" sqref="F8:F15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13798</v>
      </c>
      <c r="C8" s="59">
        <v>6473</v>
      </c>
      <c r="D8" s="54">
        <f>(B8/C8)*((Q$4/M$4)*T$4)</f>
        <v>8.5264946701683915</v>
      </c>
      <c r="E8" s="18">
        <f>D8*($I$4/(($K$4/$M$4)*$Q$4))</f>
        <v>85.264946701683911</v>
      </c>
      <c r="F8" s="19">
        <f t="shared" ref="F8:F15" si="0">(E8/E$16)*100</f>
        <v>47.120942182422922</v>
      </c>
      <c r="G8" s="18">
        <f>(D8*379)/1000</f>
        <v>3.2315414799938202</v>
      </c>
      <c r="H8" s="18">
        <f>F8</f>
        <v>47.120942182422922</v>
      </c>
      <c r="I8" s="12"/>
      <c r="J8" s="12"/>
      <c r="K8" s="12"/>
      <c r="L8" s="12"/>
      <c r="M8" s="20">
        <f>F8</f>
        <v>47.120942182422922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238</v>
      </c>
      <c r="C9" s="61">
        <v>12184</v>
      </c>
      <c r="D9" s="54">
        <f t="shared" ref="D9:D15" si="1">(B9/C9)*((Q$4/M$4)*T$4)</f>
        <v>7.8135259356533163E-2</v>
      </c>
      <c r="E9" s="18">
        <f t="shared" ref="E9:E15" si="2">D9*($I$4/(($K$4/$M$4)*$Q$4))</f>
        <v>0.7813525935653316</v>
      </c>
      <c r="F9" s="19">
        <f t="shared" si="0"/>
        <v>0.4318078156348753</v>
      </c>
      <c r="G9" s="18">
        <f>(D9*459)/1000</f>
        <v>3.586408404464872E-2</v>
      </c>
      <c r="H9" s="12"/>
      <c r="I9" s="20">
        <f>F9</f>
        <v>0.4318078156348753</v>
      </c>
      <c r="J9" s="26"/>
      <c r="K9" s="12"/>
      <c r="L9" s="12"/>
      <c r="M9" s="12"/>
      <c r="N9" s="18"/>
      <c r="O9" s="23"/>
      <c r="P9" s="18">
        <f>F9</f>
        <v>0.4318078156348753</v>
      </c>
      <c r="Q9" s="18"/>
      <c r="T9" s="2"/>
      <c r="U9" s="2"/>
    </row>
    <row r="10" spans="1:21" ht="15.5" x14ac:dyDescent="0.35">
      <c r="A10" s="48" t="s">
        <v>30</v>
      </c>
      <c r="B10" s="60">
        <v>2222</v>
      </c>
      <c r="C10" s="61">
        <v>15716</v>
      </c>
      <c r="D10" s="54">
        <f t="shared" si="1"/>
        <v>0.56553830491219137</v>
      </c>
      <c r="E10" s="18">
        <f t="shared" si="2"/>
        <v>5.6553830491219141</v>
      </c>
      <c r="F10" s="19">
        <f t="shared" si="0"/>
        <v>3.1253989826497541</v>
      </c>
      <c r="G10" s="18">
        <f>(D10*459)/1000</f>
        <v>0.25958208195469584</v>
      </c>
      <c r="H10" s="12"/>
      <c r="I10" s="20">
        <f>F10</f>
        <v>3.1253989826497541</v>
      </c>
      <c r="J10" s="18"/>
      <c r="K10" s="12"/>
      <c r="L10" s="12"/>
      <c r="M10" s="18">
        <f>F10</f>
        <v>3.1253989826497541</v>
      </c>
      <c r="N10" s="18"/>
      <c r="O10" s="23"/>
      <c r="P10" s="18"/>
      <c r="Q10" s="18">
        <f>F10</f>
        <v>3.1253989826497541</v>
      </c>
      <c r="T10" s="2"/>
      <c r="U10" s="2"/>
    </row>
    <row r="11" spans="1:21" ht="15.5" x14ac:dyDescent="0.35">
      <c r="A11" s="49" t="s">
        <v>34</v>
      </c>
      <c r="B11" s="60">
        <v>1529</v>
      </c>
      <c r="C11" s="61">
        <v>17871</v>
      </c>
      <c r="D11" s="54">
        <f t="shared" si="1"/>
        <v>0.3422304291869509</v>
      </c>
      <c r="E11" s="18">
        <f t="shared" si="2"/>
        <v>3.422304291869509</v>
      </c>
      <c r="F11" s="19">
        <f t="shared" si="0"/>
        <v>1.891307142101998</v>
      </c>
      <c r="G11" s="18">
        <f>(D11*539)/1000</f>
        <v>0.18446220133176652</v>
      </c>
      <c r="H11" s="12"/>
      <c r="I11" s="20">
        <f>F11</f>
        <v>1.891307142101998</v>
      </c>
      <c r="J11" s="26">
        <f>F11</f>
        <v>1.891307142101998</v>
      </c>
      <c r="K11" s="12"/>
      <c r="L11" s="12"/>
      <c r="M11" s="18">
        <f>F11</f>
        <v>1.891307142101998</v>
      </c>
      <c r="N11" s="18"/>
      <c r="O11" s="23"/>
      <c r="P11" s="18">
        <f>F11</f>
        <v>1.891307142101998</v>
      </c>
      <c r="Q11" s="18">
        <f>F11</f>
        <v>1.891307142101998</v>
      </c>
      <c r="T11" s="2"/>
      <c r="U11" s="2"/>
    </row>
    <row r="12" spans="1:21" ht="15.5" x14ac:dyDescent="0.35">
      <c r="A12" s="50" t="s">
        <v>29</v>
      </c>
      <c r="B12" s="62">
        <v>8888</v>
      </c>
      <c r="C12" s="63">
        <v>11664</v>
      </c>
      <c r="D12" s="55">
        <f t="shared" si="1"/>
        <v>3.0480109739368997</v>
      </c>
      <c r="E12" s="24">
        <f t="shared" si="2"/>
        <v>30.480109739368999</v>
      </c>
      <c r="F12" s="19">
        <f t="shared" si="0"/>
        <v>16.844571471647303</v>
      </c>
      <c r="G12" s="24">
        <f>(D12*417)/1000</f>
        <v>1.2710205761316873</v>
      </c>
      <c r="H12" s="25"/>
      <c r="I12" s="26">
        <f>E12</f>
        <v>30.480109739368999</v>
      </c>
      <c r="J12" s="26"/>
      <c r="K12" s="25"/>
      <c r="L12" s="25"/>
      <c r="M12" s="25"/>
      <c r="N12" s="24"/>
      <c r="O12" s="27">
        <f>F12</f>
        <v>16.844571471647303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2231</v>
      </c>
      <c r="C13" s="63">
        <v>15951</v>
      </c>
      <c r="D13" s="55">
        <f t="shared" si="1"/>
        <v>0.55946335652937118</v>
      </c>
      <c r="E13" s="24">
        <f t="shared" si="2"/>
        <v>5.5946335652937123</v>
      </c>
      <c r="F13" s="19">
        <f t="shared" si="0"/>
        <v>3.0918263009579916</v>
      </c>
      <c r="G13" s="24">
        <f>(D13*497)/1000</f>
        <v>0.2780532881950975</v>
      </c>
      <c r="H13" s="25"/>
      <c r="I13" s="25"/>
      <c r="J13" s="26">
        <f>F13</f>
        <v>3.0918263009579916</v>
      </c>
      <c r="K13" s="24"/>
      <c r="L13" s="28"/>
      <c r="M13" s="25"/>
      <c r="N13" s="24"/>
      <c r="O13" s="27">
        <f>F13</f>
        <v>3.0918263009579916</v>
      </c>
      <c r="P13" s="24">
        <f>F13</f>
        <v>3.0918263009579916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13501</v>
      </c>
      <c r="C14" s="61">
        <v>12438</v>
      </c>
      <c r="D14" s="54">
        <f t="shared" si="1"/>
        <v>4.3418556037948219</v>
      </c>
      <c r="E14" s="18">
        <f t="shared" si="2"/>
        <v>43.418556037948221</v>
      </c>
      <c r="F14" s="19">
        <f t="shared" si="0"/>
        <v>23.994892952510842</v>
      </c>
      <c r="G14" s="18">
        <f>(D14*497)/1000</f>
        <v>2.1579022350860262</v>
      </c>
      <c r="H14" s="12"/>
      <c r="I14" s="12"/>
      <c r="J14" s="20">
        <f>F14</f>
        <v>23.994892952510842</v>
      </c>
      <c r="K14" s="12"/>
      <c r="L14" s="12"/>
      <c r="M14" s="18">
        <f>F14</f>
        <v>23.994892952510842</v>
      </c>
      <c r="N14" s="12"/>
      <c r="O14" s="21"/>
      <c r="P14" s="18">
        <f>F14</f>
        <v>23.994892952510842</v>
      </c>
      <c r="Q14" s="18">
        <f>F14</f>
        <v>23.994892952510842</v>
      </c>
      <c r="S14" s="2"/>
      <c r="T14" s="2"/>
      <c r="U14" s="2"/>
    </row>
    <row r="15" spans="1:21" ht="16" thickBot="1" x14ac:dyDescent="0.4">
      <c r="A15" s="53" t="s">
        <v>35</v>
      </c>
      <c r="B15" s="64">
        <v>3171</v>
      </c>
      <c r="C15" s="65">
        <v>20032</v>
      </c>
      <c r="D15" s="54">
        <f t="shared" si="1"/>
        <v>0.63318690095846641</v>
      </c>
      <c r="E15" s="18">
        <f t="shared" si="2"/>
        <v>6.3318690095846639</v>
      </c>
      <c r="F15" s="19">
        <f t="shared" si="0"/>
        <v>3.4992531520742984</v>
      </c>
      <c r="G15" s="18">
        <f>(D15*579)/1000</f>
        <v>0.36661521565495209</v>
      </c>
      <c r="H15" s="12"/>
      <c r="I15" s="12"/>
      <c r="J15" s="12"/>
      <c r="K15" s="18">
        <f>F15</f>
        <v>3.4992531520742984</v>
      </c>
      <c r="L15" s="12"/>
      <c r="M15" s="12"/>
      <c r="N15" s="18"/>
      <c r="O15" s="23">
        <f>F15</f>
        <v>3.4992531520742984</v>
      </c>
      <c r="P15" s="18">
        <f>F15</f>
        <v>3.4992531520742984</v>
      </c>
      <c r="Q15" s="18">
        <f>F15</f>
        <v>3.4992531520742984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180.94915498843628</v>
      </c>
      <c r="F16" s="18">
        <f t="shared" si="3"/>
        <v>99.999999999999986</v>
      </c>
      <c r="G16" s="29">
        <f t="shared" si="3"/>
        <v>7.7850411623926945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76.132541259685524</v>
      </c>
      <c r="N16" s="18">
        <f>SUM(N8:N13)</f>
        <v>0</v>
      </c>
      <c r="O16" s="23">
        <f>SUM(O8:O15)</f>
        <v>23.435650924679592</v>
      </c>
      <c r="P16" s="18">
        <f>SUM(P8:P15)</f>
        <v>32.909087363280001</v>
      </c>
      <c r="Q16" s="18">
        <f>SUM(Q8:Q15)</f>
        <v>32.510852229336891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3.8925205811963473E-2</v>
      </c>
      <c r="H17" s="36" t="s">
        <v>39</v>
      </c>
      <c r="I17" s="37"/>
      <c r="J17" s="38"/>
      <c r="K17" s="38"/>
      <c r="L17" s="38">
        <f>SUM(O16:Q16)</f>
        <v>88.855590517296491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0.15570082324785389</v>
      </c>
      <c r="H18" s="41" t="s">
        <v>39</v>
      </c>
      <c r="I18" s="2"/>
      <c r="J18" s="2"/>
      <c r="K18" s="2"/>
      <c r="L18" s="42">
        <f>L17/L16</f>
        <v>0.88855590517296501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5.4999999999999997E-3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28.30924059051889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93A3-6C8B-4A8E-B735-D0103F59C80D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18560</v>
      </c>
      <c r="C8" s="59">
        <v>6785</v>
      </c>
      <c r="D8" s="54">
        <f>(B8/C8)*((Q$4/M$4)*T$4)</f>
        <v>10.941783345615328</v>
      </c>
      <c r="E8" s="18">
        <f>D8*($I$4/(($K$4/$M$4)*$Q$4))</f>
        <v>109.41783345615328</v>
      </c>
      <c r="F8" s="19">
        <f t="shared" ref="F8:F15" si="0">(E8/E$16)*100</f>
        <v>39.933166731750127</v>
      </c>
      <c r="G8" s="18">
        <f>(D8*379)/1000</f>
        <v>4.1469358879882092</v>
      </c>
      <c r="H8" s="18">
        <f>F8</f>
        <v>39.933166731750127</v>
      </c>
      <c r="I8" s="12"/>
      <c r="J8" s="12"/>
      <c r="K8" s="12"/>
      <c r="L8" s="12"/>
      <c r="M8" s="20">
        <f>F8</f>
        <v>39.933166731750127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403</v>
      </c>
      <c r="C9" s="61">
        <v>12187</v>
      </c>
      <c r="D9" s="54">
        <f t="shared" ref="D9:D15" si="1">(B9/C9)*((Q$4/M$4)*T$4)</f>
        <v>0.13227209321408057</v>
      </c>
      <c r="E9" s="18">
        <f t="shared" ref="E9:E15" si="2">D9*($I$4/(($K$4/$M$4)*$Q$4))</f>
        <v>1.3227209321408058</v>
      </c>
      <c r="F9" s="19">
        <f t="shared" si="0"/>
        <v>0.48274064523422799</v>
      </c>
      <c r="G9" s="18">
        <f>(D9*459)/1000</f>
        <v>6.0712890785262978E-2</v>
      </c>
      <c r="H9" s="12"/>
      <c r="I9" s="20">
        <f>F9</f>
        <v>0.48274064523422799</v>
      </c>
      <c r="J9" s="26"/>
      <c r="K9" s="12"/>
      <c r="L9" s="12"/>
      <c r="M9" s="12"/>
      <c r="N9" s="18"/>
      <c r="O9" s="23"/>
      <c r="P9" s="18">
        <f>F9</f>
        <v>0.48274064523422799</v>
      </c>
      <c r="Q9" s="18"/>
      <c r="T9" s="2"/>
      <c r="U9" s="2"/>
    </row>
    <row r="10" spans="1:21" ht="15.5" x14ac:dyDescent="0.35">
      <c r="A10" s="48" t="s">
        <v>30</v>
      </c>
      <c r="B10" s="60">
        <v>3906</v>
      </c>
      <c r="C10" s="61">
        <v>17333</v>
      </c>
      <c r="D10" s="54">
        <f t="shared" si="1"/>
        <v>0.90140195003750068</v>
      </c>
      <c r="E10" s="18">
        <f t="shared" si="2"/>
        <v>9.0140195003750065</v>
      </c>
      <c r="F10" s="19">
        <f t="shared" si="0"/>
        <v>3.2897593770760158</v>
      </c>
      <c r="G10" s="18">
        <f>(D10*459)/1000</f>
        <v>0.41374349506721281</v>
      </c>
      <c r="H10" s="12"/>
      <c r="I10" s="20">
        <f>F10</f>
        <v>3.2897593770760158</v>
      </c>
      <c r="J10" s="18"/>
      <c r="K10" s="12"/>
      <c r="L10" s="12"/>
      <c r="M10" s="18">
        <f>F10</f>
        <v>3.2897593770760158</v>
      </c>
      <c r="N10" s="18"/>
      <c r="O10" s="23"/>
      <c r="P10" s="18"/>
      <c r="Q10" s="18">
        <f>F10</f>
        <v>3.2897593770760158</v>
      </c>
      <c r="T10" s="2"/>
      <c r="U10" s="2"/>
    </row>
    <row r="11" spans="1:21" ht="15.5" x14ac:dyDescent="0.35">
      <c r="A11" s="49" t="s">
        <v>34</v>
      </c>
      <c r="B11" s="60">
        <v>1231</v>
      </c>
      <c r="C11" s="61">
        <v>17218</v>
      </c>
      <c r="D11" s="54">
        <f t="shared" si="1"/>
        <v>0.28597978859333256</v>
      </c>
      <c r="E11" s="18">
        <f t="shared" si="2"/>
        <v>2.8597978859333257</v>
      </c>
      <c r="F11" s="19">
        <f t="shared" si="0"/>
        <v>1.0437127311961025</v>
      </c>
      <c r="G11" s="18">
        <f>(D11*539)/1000</f>
        <v>0.15414310605180626</v>
      </c>
      <c r="H11" s="12"/>
      <c r="I11" s="20">
        <f>F11</f>
        <v>1.0437127311961025</v>
      </c>
      <c r="J11" s="26">
        <f>F11</f>
        <v>1.0437127311961025</v>
      </c>
      <c r="K11" s="12"/>
      <c r="L11" s="12"/>
      <c r="M11" s="18">
        <f>F11</f>
        <v>1.0437127311961025</v>
      </c>
      <c r="N11" s="18"/>
      <c r="O11" s="23"/>
      <c r="P11" s="18">
        <f>F11</f>
        <v>1.0437127311961025</v>
      </c>
      <c r="Q11" s="18">
        <f>F11</f>
        <v>1.0437127311961025</v>
      </c>
      <c r="T11" s="2"/>
      <c r="U11" s="2"/>
    </row>
    <row r="12" spans="1:21" ht="15.5" x14ac:dyDescent="0.35">
      <c r="A12" s="50" t="s">
        <v>29</v>
      </c>
      <c r="B12" s="62">
        <v>15004</v>
      </c>
      <c r="C12" s="63">
        <v>10693</v>
      </c>
      <c r="D12" s="55">
        <f t="shared" si="1"/>
        <v>5.612643785654166</v>
      </c>
      <c r="E12" s="24">
        <f t="shared" si="2"/>
        <v>56.126437856541656</v>
      </c>
      <c r="F12" s="19">
        <f t="shared" si="0"/>
        <v>20.483922320419943</v>
      </c>
      <c r="G12" s="24">
        <f>(D12*417)/1000</f>
        <v>2.3404724586177874</v>
      </c>
      <c r="H12" s="25"/>
      <c r="I12" s="26">
        <f>E12</f>
        <v>56.126437856541656</v>
      </c>
      <c r="J12" s="26"/>
      <c r="K12" s="25"/>
      <c r="L12" s="25"/>
      <c r="M12" s="25"/>
      <c r="N12" s="24"/>
      <c r="O12" s="27">
        <f>F12</f>
        <v>20.483922320419943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8207</v>
      </c>
      <c r="C13" s="63">
        <v>15897</v>
      </c>
      <c r="D13" s="55">
        <f t="shared" si="1"/>
        <v>2.0650437189406805</v>
      </c>
      <c r="E13" s="24">
        <f t="shared" si="2"/>
        <v>20.650437189406805</v>
      </c>
      <c r="F13" s="19">
        <f t="shared" si="0"/>
        <v>7.5365900175547713</v>
      </c>
      <c r="G13" s="24">
        <f>(D13*497)/1000</f>
        <v>1.0263267283135182</v>
      </c>
      <c r="H13" s="25"/>
      <c r="I13" s="25"/>
      <c r="J13" s="26">
        <f>F13</f>
        <v>7.5365900175547713</v>
      </c>
      <c r="K13" s="24"/>
      <c r="L13" s="28"/>
      <c r="M13" s="25"/>
      <c r="N13" s="24"/>
      <c r="O13" s="27">
        <f>F13</f>
        <v>7.5365900175547713</v>
      </c>
      <c r="P13" s="24">
        <f>F13</f>
        <v>7.5365900175547713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21730</v>
      </c>
      <c r="C14" s="61">
        <v>13003</v>
      </c>
      <c r="D14" s="54">
        <f t="shared" si="1"/>
        <v>6.6846112435591785</v>
      </c>
      <c r="E14" s="18">
        <f t="shared" si="2"/>
        <v>66.846112435591778</v>
      </c>
      <c r="F14" s="19">
        <f t="shared" si="0"/>
        <v>24.396178108658077</v>
      </c>
      <c r="G14" s="18">
        <f>(D14*497)/1000</f>
        <v>3.322251788048912</v>
      </c>
      <c r="H14" s="12"/>
      <c r="I14" s="12"/>
      <c r="J14" s="20">
        <f>F14</f>
        <v>24.396178108658077</v>
      </c>
      <c r="K14" s="12"/>
      <c r="L14" s="12"/>
      <c r="M14" s="18">
        <f>F14</f>
        <v>24.396178108658077</v>
      </c>
      <c r="N14" s="12"/>
      <c r="O14" s="21"/>
      <c r="P14" s="18">
        <f>F14</f>
        <v>24.396178108658077</v>
      </c>
      <c r="Q14" s="18">
        <f>F14</f>
        <v>24.396178108658077</v>
      </c>
      <c r="S14" s="2"/>
      <c r="T14" s="2"/>
      <c r="U14" s="2"/>
    </row>
    <row r="15" spans="1:21" ht="16" thickBot="1" x14ac:dyDescent="0.4">
      <c r="A15" s="53" t="s">
        <v>35</v>
      </c>
      <c r="B15" s="64">
        <v>3318</v>
      </c>
      <c r="C15" s="65">
        <v>17092</v>
      </c>
      <c r="D15" s="54">
        <f t="shared" si="1"/>
        <v>0.77650362742803647</v>
      </c>
      <c r="E15" s="18">
        <f t="shared" si="2"/>
        <v>7.7650362742803649</v>
      </c>
      <c r="F15" s="19">
        <f t="shared" si="0"/>
        <v>2.8339300681107358</v>
      </c>
      <c r="G15" s="18">
        <f>(D15*579)/1000</f>
        <v>0.44959560028083312</v>
      </c>
      <c r="H15" s="12"/>
      <c r="I15" s="12"/>
      <c r="J15" s="12"/>
      <c r="K15" s="18">
        <f>F15</f>
        <v>2.8339300681107358</v>
      </c>
      <c r="L15" s="12"/>
      <c r="M15" s="12"/>
      <c r="N15" s="18"/>
      <c r="O15" s="23">
        <f>F15</f>
        <v>2.8339300681107358</v>
      </c>
      <c r="P15" s="18">
        <f>F15</f>
        <v>2.8339300681107358</v>
      </c>
      <c r="Q15" s="18">
        <f>F15</f>
        <v>2.8339300681107358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274.00239553042303</v>
      </c>
      <c r="F16" s="18">
        <f t="shared" si="3"/>
        <v>100</v>
      </c>
      <c r="G16" s="29">
        <f t="shared" si="3"/>
        <v>11.914181955153541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68.66281694868033</v>
      </c>
      <c r="N16" s="18">
        <f>SUM(N8:N13)</f>
        <v>0</v>
      </c>
      <c r="O16" s="23">
        <f>SUM(O8:O15)</f>
        <v>30.85444240608545</v>
      </c>
      <c r="P16" s="18">
        <f>SUM(P8:P15)</f>
        <v>36.293151570753913</v>
      </c>
      <c r="Q16" s="18">
        <f>SUM(Q8:Q15)</f>
        <v>31.563580285040931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5.9570909775767705E-2</v>
      </c>
      <c r="H17" s="36" t="s">
        <v>39</v>
      </c>
      <c r="I17" s="37"/>
      <c r="J17" s="38"/>
      <c r="K17" s="38"/>
      <c r="L17" s="38">
        <f>SUM(O16:Q16)</f>
        <v>98.711174261880288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0.23828363910307082</v>
      </c>
      <c r="H18" s="41" t="s">
        <v>39</v>
      </c>
      <c r="I18" s="2"/>
      <c r="J18" s="2"/>
      <c r="K18" s="2"/>
      <c r="L18" s="42">
        <f>L17/L16</f>
        <v>0.98711174261880297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5.7999999999999996E-3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41.083386052253594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9608-19F6-4E15-A748-45DDFE68F7D7}">
  <sheetPr>
    <pageSetUpPr fitToPage="1"/>
  </sheetPr>
  <dimension ref="A1:U22"/>
  <sheetViews>
    <sheetView tabSelected="1"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3501</v>
      </c>
      <c r="C8" s="59">
        <v>1487</v>
      </c>
      <c r="D8" s="54">
        <f>(B8/C8)*((Q$4/M$4)*T$4)</f>
        <v>9.4176193678547406</v>
      </c>
      <c r="E8" s="18">
        <f>D8*($I$4/(($K$4/$M$4)*$Q$4))</f>
        <v>94.176193678547406</v>
      </c>
      <c r="F8" s="19">
        <f t="shared" ref="F8:F15" si="0">(E8/E$16)*100</f>
        <v>38.546863438661475</v>
      </c>
      <c r="G8" s="18">
        <f>(D8*379)/1000</f>
        <v>3.5692777404169465</v>
      </c>
      <c r="H8" s="18">
        <f>F8</f>
        <v>38.546863438661475</v>
      </c>
      <c r="I8" s="12"/>
      <c r="J8" s="12"/>
      <c r="K8" s="12"/>
      <c r="L8" s="12"/>
      <c r="M8" s="20">
        <f>F8</f>
        <v>38.546863438661475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540</v>
      </c>
      <c r="C9" s="61">
        <v>3237</v>
      </c>
      <c r="D9" s="54">
        <f t="shared" ref="D9:D15" si="1">(B9/C9)*((Q$4/M$4)*T$4)</f>
        <v>0.66728452270620942</v>
      </c>
      <c r="E9" s="18">
        <f t="shared" ref="E9:E15" si="2">D9*($I$4/(($K$4/$M$4)*$Q$4))</f>
        <v>6.6728452270620942</v>
      </c>
      <c r="F9" s="19">
        <f t="shared" si="0"/>
        <v>2.7312343350045438</v>
      </c>
      <c r="G9" s="18">
        <f>(D9*459)/1000</f>
        <v>0.30628359592215015</v>
      </c>
      <c r="H9" s="12"/>
      <c r="I9" s="20">
        <f>F9</f>
        <v>2.7312343350045438</v>
      </c>
      <c r="J9" s="26"/>
      <c r="K9" s="12"/>
      <c r="L9" s="12"/>
      <c r="M9" s="12"/>
      <c r="N9" s="18"/>
      <c r="O9" s="23"/>
      <c r="P9" s="18">
        <f>F9</f>
        <v>2.7312343350045438</v>
      </c>
      <c r="Q9" s="18"/>
      <c r="T9" s="2"/>
      <c r="U9" s="2"/>
    </row>
    <row r="10" spans="1:21" ht="15.5" x14ac:dyDescent="0.35">
      <c r="A10" s="48" t="s">
        <v>30</v>
      </c>
      <c r="B10" s="60">
        <v>1197</v>
      </c>
      <c r="C10" s="61">
        <v>4172</v>
      </c>
      <c r="D10" s="54">
        <f t="shared" si="1"/>
        <v>1.1476510067114094</v>
      </c>
      <c r="E10" s="18">
        <f t="shared" si="2"/>
        <v>11.476510067114095</v>
      </c>
      <c r="F10" s="19">
        <f t="shared" si="0"/>
        <v>4.6974022736516918</v>
      </c>
      <c r="G10" s="18">
        <f>(D10*459)/1000</f>
        <v>0.52677181208053692</v>
      </c>
      <c r="H10" s="12"/>
      <c r="I10" s="20">
        <f>F10</f>
        <v>4.6974022736516918</v>
      </c>
      <c r="J10" s="18"/>
      <c r="K10" s="12"/>
      <c r="L10" s="12"/>
      <c r="M10" s="18">
        <f>F10</f>
        <v>4.6974022736516918</v>
      </c>
      <c r="N10" s="18"/>
      <c r="O10" s="23"/>
      <c r="P10" s="18"/>
      <c r="Q10" s="18">
        <f>F10</f>
        <v>4.6974022736516918</v>
      </c>
      <c r="T10" s="2"/>
      <c r="U10" s="2"/>
    </row>
    <row r="11" spans="1:21" ht="15.5" x14ac:dyDescent="0.35">
      <c r="A11" s="49" t="s">
        <v>34</v>
      </c>
      <c r="B11" s="60">
        <v>539</v>
      </c>
      <c r="C11" s="61">
        <v>4240</v>
      </c>
      <c r="D11" s="54">
        <f t="shared" si="1"/>
        <v>0.5084905660377359</v>
      </c>
      <c r="E11" s="18">
        <f t="shared" si="2"/>
        <v>5.084905660377359</v>
      </c>
      <c r="F11" s="19">
        <f t="shared" si="0"/>
        <v>2.0812814410197564</v>
      </c>
      <c r="G11" s="18">
        <f>(D11*539)/1000</f>
        <v>0.27407641509433966</v>
      </c>
      <c r="H11" s="12"/>
      <c r="I11" s="20">
        <f>F11</f>
        <v>2.0812814410197564</v>
      </c>
      <c r="J11" s="26">
        <f>F11</f>
        <v>2.0812814410197564</v>
      </c>
      <c r="K11" s="12"/>
      <c r="L11" s="12"/>
      <c r="M11" s="18">
        <f>F11</f>
        <v>2.0812814410197564</v>
      </c>
      <c r="N11" s="18"/>
      <c r="O11" s="23"/>
      <c r="P11" s="18">
        <f>F11</f>
        <v>2.0812814410197564</v>
      </c>
      <c r="Q11" s="18">
        <f>F11</f>
        <v>2.0812814410197564</v>
      </c>
      <c r="T11" s="2"/>
      <c r="U11" s="2"/>
    </row>
    <row r="12" spans="1:21" ht="15.5" x14ac:dyDescent="0.35">
      <c r="A12" s="50" t="s">
        <v>29</v>
      </c>
      <c r="B12" s="62">
        <v>2738</v>
      </c>
      <c r="C12" s="63">
        <v>2736</v>
      </c>
      <c r="D12" s="55">
        <f t="shared" si="1"/>
        <v>4.0029239766081872</v>
      </c>
      <c r="E12" s="24">
        <f t="shared" si="2"/>
        <v>40.029239766081872</v>
      </c>
      <c r="F12" s="19">
        <f t="shared" si="0"/>
        <v>16.384200492147084</v>
      </c>
      <c r="G12" s="24">
        <f>(D12*417)/1000</f>
        <v>1.669219298245614</v>
      </c>
      <c r="H12" s="25"/>
      <c r="I12" s="26">
        <f>E12</f>
        <v>40.029239766081872</v>
      </c>
      <c r="J12" s="26"/>
      <c r="K12" s="25"/>
      <c r="L12" s="25"/>
      <c r="M12" s="25"/>
      <c r="N12" s="24"/>
      <c r="O12" s="27">
        <f>F12</f>
        <v>16.384200492147084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1255</v>
      </c>
      <c r="C13" s="63">
        <v>3194</v>
      </c>
      <c r="D13" s="55">
        <f t="shared" si="1"/>
        <v>1.5716969317470257</v>
      </c>
      <c r="E13" s="24">
        <f t="shared" si="2"/>
        <v>15.716969317470257</v>
      </c>
      <c r="F13" s="19">
        <f t="shared" si="0"/>
        <v>6.4330468910017551</v>
      </c>
      <c r="G13" s="24">
        <f>(D13*497)/1000</f>
        <v>0.78113337507827185</v>
      </c>
      <c r="H13" s="25"/>
      <c r="I13" s="25"/>
      <c r="J13" s="26">
        <f>F13</f>
        <v>6.4330468910017551</v>
      </c>
      <c r="K13" s="24"/>
      <c r="L13" s="28"/>
      <c r="M13" s="25"/>
      <c r="N13" s="24"/>
      <c r="O13" s="27">
        <f>F13</f>
        <v>6.4330468910017551</v>
      </c>
      <c r="P13" s="24">
        <f>F13</f>
        <v>6.4330468910017551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4995</v>
      </c>
      <c r="C14" s="61">
        <v>3266</v>
      </c>
      <c r="D14" s="54">
        <f t="shared" si="1"/>
        <v>6.1175750153092467</v>
      </c>
      <c r="E14" s="18">
        <f t="shared" si="2"/>
        <v>61.175750153092466</v>
      </c>
      <c r="F14" s="19">
        <f t="shared" si="0"/>
        <v>25.03959010021121</v>
      </c>
      <c r="G14" s="18">
        <f>(D14*497)/1000</f>
        <v>3.0404347826086955</v>
      </c>
      <c r="H14" s="12"/>
      <c r="I14" s="12"/>
      <c r="J14" s="20">
        <f>F14</f>
        <v>25.03959010021121</v>
      </c>
      <c r="K14" s="12"/>
      <c r="L14" s="12"/>
      <c r="M14" s="18">
        <f>F14</f>
        <v>25.03959010021121</v>
      </c>
      <c r="N14" s="12"/>
      <c r="O14" s="21"/>
      <c r="P14" s="18">
        <f>F14</f>
        <v>25.03959010021121</v>
      </c>
      <c r="Q14" s="18">
        <f>F14</f>
        <v>25.03959010021121</v>
      </c>
      <c r="S14" s="2"/>
      <c r="T14" s="2"/>
      <c r="U14" s="2"/>
    </row>
    <row r="15" spans="1:21" ht="16" thickBot="1" x14ac:dyDescent="0.4">
      <c r="A15" s="53" t="s">
        <v>35</v>
      </c>
      <c r="B15" s="64">
        <v>1530</v>
      </c>
      <c r="C15" s="65">
        <v>6130</v>
      </c>
      <c r="D15" s="54">
        <f t="shared" si="1"/>
        <v>0.99836867862969003</v>
      </c>
      <c r="E15" s="18">
        <f t="shared" si="2"/>
        <v>9.9836867862969001</v>
      </c>
      <c r="F15" s="19">
        <f t="shared" si="0"/>
        <v>4.0863810283024753</v>
      </c>
      <c r="G15" s="18">
        <f>(D15*579)/1000</f>
        <v>0.57805546492659055</v>
      </c>
      <c r="H15" s="12"/>
      <c r="I15" s="12"/>
      <c r="J15" s="12"/>
      <c r="K15" s="18">
        <f>F15</f>
        <v>4.0863810283024753</v>
      </c>
      <c r="L15" s="12"/>
      <c r="M15" s="12"/>
      <c r="N15" s="18"/>
      <c r="O15" s="23">
        <f>F15</f>
        <v>4.0863810283024753</v>
      </c>
      <c r="P15" s="18">
        <f>F15</f>
        <v>4.0863810283024753</v>
      </c>
      <c r="Q15" s="18">
        <f>F15</f>
        <v>4.0863810283024753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244.31610065604247</v>
      </c>
      <c r="F16" s="18">
        <f t="shared" si="3"/>
        <v>99.999999999999986</v>
      </c>
      <c r="G16" s="29">
        <f t="shared" si="3"/>
        <v>10.745252484373145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 t="s">
        <v>45</v>
      </c>
      <c r="N16" s="18">
        <f>SUM(N8:N13)</f>
        <v>0</v>
      </c>
      <c r="O16" s="23">
        <f>SUM(O8:O15)</f>
        <v>26.903628411451315</v>
      </c>
      <c r="P16" s="18">
        <f>SUM(P8:P15)</f>
        <v>40.37153379553974</v>
      </c>
      <c r="Q16" s="18">
        <f>SUM(Q8:Q15)</f>
        <v>35.904654843185135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5.372626242186572E-2</v>
      </c>
      <c r="H17" s="36" t="s">
        <v>39</v>
      </c>
      <c r="I17" s="37"/>
      <c r="J17" s="38"/>
      <c r="K17" s="38"/>
      <c r="L17" s="38">
        <f>SUM(O16:Q16)</f>
        <v>103.17981705017618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0.21490504968746288</v>
      </c>
      <c r="H18" s="41" t="s">
        <v>39</v>
      </c>
      <c r="I18" s="2"/>
      <c r="J18" s="2"/>
      <c r="K18" s="2"/>
      <c r="L18" s="42">
        <f>L17/L16</f>
        <v>1.031798170501762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40.548122582540167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BB15-2CC6-480B-9486-3D7DAEB57ABF}">
  <sheetPr>
    <pageSetUpPr fitToPage="1"/>
  </sheetPr>
  <dimension ref="A1:U22"/>
  <sheetViews>
    <sheetView zoomScale="78" zoomScaleNormal="78" zoomScalePageLayoutView="125" workbookViewId="0">
      <selection activeCell="G22" sqref="G22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18891</v>
      </c>
      <c r="C8" s="59">
        <v>8908</v>
      </c>
      <c r="D8" s="54">
        <f>(B8/C8)*((Q$4/M$4)*T$4)</f>
        <v>8.4827121688370006</v>
      </c>
      <c r="E8" s="18">
        <f>D8*($I$4/(($K$4/$M$4)*$Q$4))</f>
        <v>84.827121688369999</v>
      </c>
      <c r="F8" s="19">
        <f t="shared" ref="F8:F15" si="0">(E8/E$16)*100</f>
        <v>39.605318027956756</v>
      </c>
      <c r="G8" s="18">
        <f>(D8*379)/1000</f>
        <v>3.2149479119892233</v>
      </c>
      <c r="H8" s="18">
        <f>F8</f>
        <v>39.605318027956756</v>
      </c>
      <c r="I8" s="12"/>
      <c r="J8" s="12"/>
      <c r="K8" s="12"/>
      <c r="L8" s="12"/>
      <c r="M8" s="20">
        <f>F8</f>
        <v>39.605318027956756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417</v>
      </c>
      <c r="C9" s="61">
        <v>15347</v>
      </c>
      <c r="D9" s="54">
        <f t="shared" ref="D9:D15" si="1">(B9/C9)*((Q$4/M$4)*T$4)</f>
        <v>0.10868573662605069</v>
      </c>
      <c r="E9" s="18">
        <f t="shared" ref="E9:E15" si="2">D9*($I$4/(($K$4/$M$4)*$Q$4))</f>
        <v>1.086857366260507</v>
      </c>
      <c r="F9" s="19">
        <f t="shared" si="0"/>
        <v>0.50744774530852044</v>
      </c>
      <c r="G9" s="18">
        <f>(D9*459)/1000</f>
        <v>4.9886753111357263E-2</v>
      </c>
      <c r="H9" s="12"/>
      <c r="I9" s="20">
        <f>F9</f>
        <v>0.50744774530852044</v>
      </c>
      <c r="J9" s="26"/>
      <c r="K9" s="12"/>
      <c r="L9" s="12"/>
      <c r="M9" s="12"/>
      <c r="N9" s="18"/>
      <c r="O9" s="23"/>
      <c r="P9" s="18">
        <f>F9</f>
        <v>0.50744774530852044</v>
      </c>
      <c r="Q9" s="18"/>
      <c r="T9" s="2"/>
      <c r="U9" s="2"/>
    </row>
    <row r="10" spans="1:21" ht="15.5" x14ac:dyDescent="0.35">
      <c r="A10" s="48" t="s">
        <v>30</v>
      </c>
      <c r="B10" s="60">
        <v>3555</v>
      </c>
      <c r="C10" s="61">
        <v>20342</v>
      </c>
      <c r="D10" s="54">
        <f t="shared" si="1"/>
        <v>0.69904630813096058</v>
      </c>
      <c r="E10" s="18">
        <f t="shared" si="2"/>
        <v>6.9904630813096063</v>
      </c>
      <c r="F10" s="19">
        <f t="shared" si="0"/>
        <v>3.263808885500775</v>
      </c>
      <c r="G10" s="18">
        <f>(D10*459)/1000</f>
        <v>0.32086225543211089</v>
      </c>
      <c r="H10" s="12"/>
      <c r="I10" s="20">
        <f>F10</f>
        <v>3.263808885500775</v>
      </c>
      <c r="J10" s="18"/>
      <c r="K10" s="12"/>
      <c r="L10" s="12"/>
      <c r="M10" s="18">
        <f>F10</f>
        <v>3.263808885500775</v>
      </c>
      <c r="N10" s="18"/>
      <c r="O10" s="23"/>
      <c r="P10" s="18"/>
      <c r="Q10" s="18">
        <f>F10</f>
        <v>3.263808885500775</v>
      </c>
      <c r="T10" s="2"/>
      <c r="U10" s="2"/>
    </row>
    <row r="11" spans="1:21" ht="15.5" x14ac:dyDescent="0.35">
      <c r="A11" s="49" t="s">
        <v>34</v>
      </c>
      <c r="B11" s="60">
        <v>1283</v>
      </c>
      <c r="C11" s="61">
        <v>21719</v>
      </c>
      <c r="D11" s="54">
        <f t="shared" si="1"/>
        <v>0.23629080528569454</v>
      </c>
      <c r="E11" s="18">
        <f t="shared" si="2"/>
        <v>2.3629080528569455</v>
      </c>
      <c r="F11" s="19">
        <f t="shared" si="0"/>
        <v>1.1032288145767644</v>
      </c>
      <c r="G11" s="18">
        <f>(D11*539)/1000</f>
        <v>0.12736074404898937</v>
      </c>
      <c r="H11" s="12"/>
      <c r="I11" s="20">
        <f>F11</f>
        <v>1.1032288145767644</v>
      </c>
      <c r="J11" s="26">
        <f>F11</f>
        <v>1.1032288145767644</v>
      </c>
      <c r="K11" s="12"/>
      <c r="L11" s="12"/>
      <c r="M11" s="18">
        <f>F11</f>
        <v>1.1032288145767644</v>
      </c>
      <c r="N11" s="18"/>
      <c r="O11" s="23"/>
      <c r="P11" s="18">
        <f>F11</f>
        <v>1.1032288145767644</v>
      </c>
      <c r="Q11" s="18">
        <f>F11</f>
        <v>1.1032288145767644</v>
      </c>
      <c r="T11" s="2"/>
      <c r="U11" s="2"/>
    </row>
    <row r="12" spans="1:21" ht="15.5" x14ac:dyDescent="0.35">
      <c r="A12" s="50" t="s">
        <v>29</v>
      </c>
      <c r="B12" s="62">
        <v>14064</v>
      </c>
      <c r="C12" s="63">
        <v>12637</v>
      </c>
      <c r="D12" s="55">
        <f t="shared" si="1"/>
        <v>4.4516894832634328</v>
      </c>
      <c r="E12" s="24">
        <f t="shared" si="2"/>
        <v>44.516894832634328</v>
      </c>
      <c r="F12" s="19">
        <f t="shared" si="0"/>
        <v>20.784694121070398</v>
      </c>
      <c r="G12" s="24">
        <f>(D12*417)/1000</f>
        <v>1.8563545145208515</v>
      </c>
      <c r="H12" s="25"/>
      <c r="I12" s="26">
        <f>E12</f>
        <v>44.516894832634328</v>
      </c>
      <c r="J12" s="26"/>
      <c r="K12" s="25"/>
      <c r="L12" s="25"/>
      <c r="M12" s="25"/>
      <c r="N12" s="24"/>
      <c r="O12" s="27">
        <f>F12</f>
        <v>20.784694121070398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8032</v>
      </c>
      <c r="C13" s="63">
        <v>18986</v>
      </c>
      <c r="D13" s="55">
        <f t="shared" si="1"/>
        <v>1.692194248393553</v>
      </c>
      <c r="E13" s="24">
        <f t="shared" si="2"/>
        <v>16.921942483935531</v>
      </c>
      <c r="F13" s="19">
        <f t="shared" si="0"/>
        <v>7.9007621664822452</v>
      </c>
      <c r="G13" s="24">
        <f>(D13*497)/1000</f>
        <v>0.84102054145159577</v>
      </c>
      <c r="H13" s="25"/>
      <c r="I13" s="25"/>
      <c r="J13" s="26">
        <f>F13</f>
        <v>7.9007621664822452</v>
      </c>
      <c r="K13" s="24"/>
      <c r="L13" s="28"/>
      <c r="M13" s="25"/>
      <c r="N13" s="24"/>
      <c r="O13" s="27">
        <f>F13</f>
        <v>7.9007621664822452</v>
      </c>
      <c r="P13" s="24">
        <f>F13</f>
        <v>7.9007621664822452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19648</v>
      </c>
      <c r="C14" s="61">
        <v>15645</v>
      </c>
      <c r="D14" s="54">
        <f t="shared" si="1"/>
        <v>5.0234579737935441</v>
      </c>
      <c r="E14" s="18">
        <f t="shared" si="2"/>
        <v>50.234579737935441</v>
      </c>
      <c r="F14" s="19">
        <f t="shared" si="0"/>
        <v>23.454249854553989</v>
      </c>
      <c r="G14" s="18">
        <f>(D14*497)/1000</f>
        <v>2.4966586129753914</v>
      </c>
      <c r="H14" s="12"/>
      <c r="I14" s="12"/>
      <c r="J14" s="20">
        <f>F14</f>
        <v>23.454249854553989</v>
      </c>
      <c r="K14" s="12"/>
      <c r="L14" s="12"/>
      <c r="M14" s="18">
        <f>F14</f>
        <v>23.454249854553989</v>
      </c>
      <c r="N14" s="12"/>
      <c r="O14" s="21"/>
      <c r="P14" s="18">
        <f>F14</f>
        <v>23.454249854553989</v>
      </c>
      <c r="Q14" s="18">
        <f>F14</f>
        <v>23.454249854553989</v>
      </c>
      <c r="S14" s="2"/>
      <c r="T14" s="2"/>
      <c r="U14" s="2"/>
    </row>
    <row r="15" spans="1:21" ht="16" thickBot="1" x14ac:dyDescent="0.4">
      <c r="A15" s="53" t="s">
        <v>35</v>
      </c>
      <c r="B15" s="64">
        <v>3845</v>
      </c>
      <c r="C15" s="65">
        <v>21242</v>
      </c>
      <c r="D15" s="54">
        <f t="shared" si="1"/>
        <v>0.72403728462479988</v>
      </c>
      <c r="E15" s="18">
        <f t="shared" si="2"/>
        <v>7.2403728462479986</v>
      </c>
      <c r="F15" s="19">
        <f t="shared" si="0"/>
        <v>3.3804903845505523</v>
      </c>
      <c r="G15" s="18">
        <f>(D15*579)/1000</f>
        <v>0.41921758779775908</v>
      </c>
      <c r="H15" s="12"/>
      <c r="I15" s="12"/>
      <c r="J15" s="12"/>
      <c r="K15" s="18">
        <f>F15</f>
        <v>3.3804903845505523</v>
      </c>
      <c r="L15" s="12"/>
      <c r="M15" s="12"/>
      <c r="N15" s="18"/>
      <c r="O15" s="23">
        <f>F15</f>
        <v>3.3804903845505523</v>
      </c>
      <c r="P15" s="18">
        <f>F15</f>
        <v>3.3804903845505523</v>
      </c>
      <c r="Q15" s="18">
        <f>F15</f>
        <v>3.3804903845505523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214.18114008955035</v>
      </c>
      <c r="F16" s="18">
        <f t="shared" si="3"/>
        <v>100</v>
      </c>
      <c r="G16" s="29">
        <f t="shared" si="3"/>
        <v>9.3263089213272785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67.42660558258828</v>
      </c>
      <c r="N16" s="18">
        <f>SUM(N8:N13)</f>
        <v>0</v>
      </c>
      <c r="O16" s="23">
        <f>SUM(O8:O15)</f>
        <v>32.065946672103195</v>
      </c>
      <c r="P16" s="18">
        <f>SUM(P8:P15)</f>
        <v>36.346178965472077</v>
      </c>
      <c r="Q16" s="18">
        <f>SUM(Q8:Q15)</f>
        <v>31.20177793918208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4.6631544606636391E-2</v>
      </c>
      <c r="H17" s="36" t="s">
        <v>39</v>
      </c>
      <c r="I17" s="37"/>
      <c r="J17" s="38"/>
      <c r="K17" s="38"/>
      <c r="L17" s="38">
        <f>SUM(O16:Q16)</f>
        <v>99.613903576757352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0.18652617842654556</v>
      </c>
      <c r="H18" s="41" t="s">
        <v>39</v>
      </c>
      <c r="I18" s="2"/>
      <c r="J18" s="2"/>
      <c r="K18" s="2"/>
      <c r="L18" s="42">
        <f>L17/L16</f>
        <v>0.99613903576757368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5.1000000000000004E-3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36.573760475793243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848-692E-48A3-A5B8-9859A4BC2712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29690</v>
      </c>
      <c r="C8" s="59">
        <v>16203</v>
      </c>
      <c r="D8" s="54">
        <f>(B8/C8)*((Q$4/M$4)*T$4)</f>
        <v>7.3295068814417084</v>
      </c>
      <c r="E8" s="18">
        <f>D8*($I$4/(($K$4/$M$4)*$Q$4))</f>
        <v>73.295068814417078</v>
      </c>
      <c r="F8" s="19">
        <f t="shared" ref="F8:F15" si="0">(E8/E$16)*100</f>
        <v>38.315468955387146</v>
      </c>
      <c r="G8" s="18">
        <f>(D8*379)/1000</f>
        <v>2.7778831080664075</v>
      </c>
      <c r="H8" s="18">
        <f>F8</f>
        <v>38.315468955387146</v>
      </c>
      <c r="I8" s="12"/>
      <c r="J8" s="12"/>
      <c r="K8" s="12"/>
      <c r="L8" s="12"/>
      <c r="M8" s="20">
        <f>F8</f>
        <v>38.315468955387146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1051</v>
      </c>
      <c r="C9" s="61">
        <v>26079</v>
      </c>
      <c r="D9" s="54">
        <f t="shared" ref="D9:D15" si="1">(B9/C9)*((Q$4/M$4)*T$4)</f>
        <v>0.16120250009586257</v>
      </c>
      <c r="E9" s="18">
        <f t="shared" ref="E9:E15" si="2">D9*($I$4/(($K$4/$M$4)*$Q$4))</f>
        <v>1.6120250009586257</v>
      </c>
      <c r="F9" s="19">
        <f t="shared" si="0"/>
        <v>0.84269644436692215</v>
      </c>
      <c r="G9" s="18">
        <f>(D9*459)/1000</f>
        <v>7.3991947544000916E-2</v>
      </c>
      <c r="H9" s="12"/>
      <c r="I9" s="20">
        <f>F9</f>
        <v>0.84269644436692215</v>
      </c>
      <c r="J9" s="26"/>
      <c r="K9" s="12"/>
      <c r="L9" s="12"/>
      <c r="M9" s="12"/>
      <c r="N9" s="18"/>
      <c r="O9" s="23"/>
      <c r="P9" s="18">
        <f>F9</f>
        <v>0.84269644436692215</v>
      </c>
      <c r="Q9" s="18"/>
      <c r="T9" s="2"/>
      <c r="U9" s="2"/>
    </row>
    <row r="10" spans="1:21" ht="15.5" x14ac:dyDescent="0.35">
      <c r="A10" s="48" t="s">
        <v>30</v>
      </c>
      <c r="B10" s="60">
        <v>5976</v>
      </c>
      <c r="C10" s="61">
        <v>35544</v>
      </c>
      <c r="D10" s="54">
        <f t="shared" si="1"/>
        <v>0.67251856853477376</v>
      </c>
      <c r="E10" s="18">
        <f t="shared" si="2"/>
        <v>6.7251856853477374</v>
      </c>
      <c r="F10" s="19">
        <f t="shared" si="0"/>
        <v>3.5156341008233025</v>
      </c>
      <c r="G10" s="18">
        <f>(D10*459)/1000</f>
        <v>0.30868602295746117</v>
      </c>
      <c r="H10" s="12"/>
      <c r="I10" s="20">
        <f>F10</f>
        <v>3.5156341008233025</v>
      </c>
      <c r="J10" s="18"/>
      <c r="K10" s="12"/>
      <c r="L10" s="12"/>
      <c r="M10" s="18">
        <f>F10</f>
        <v>3.5156341008233025</v>
      </c>
      <c r="N10" s="18"/>
      <c r="O10" s="23"/>
      <c r="P10" s="18"/>
      <c r="Q10" s="18">
        <f>F10</f>
        <v>3.5156341008233025</v>
      </c>
      <c r="T10" s="2"/>
      <c r="U10" s="2"/>
    </row>
    <row r="11" spans="1:21" ht="15.5" x14ac:dyDescent="0.35">
      <c r="A11" s="49" t="s">
        <v>34</v>
      </c>
      <c r="B11" s="60">
        <v>2577</v>
      </c>
      <c r="C11" s="61">
        <v>37007</v>
      </c>
      <c r="D11" s="54">
        <f t="shared" si="1"/>
        <v>0.27854189747885533</v>
      </c>
      <c r="E11" s="18">
        <f t="shared" si="2"/>
        <v>2.7854189747885534</v>
      </c>
      <c r="F11" s="19">
        <f t="shared" si="0"/>
        <v>1.4560956962395875</v>
      </c>
      <c r="G11" s="18">
        <f>(D11*539)/1000</f>
        <v>0.15013408274110301</v>
      </c>
      <c r="H11" s="12"/>
      <c r="I11" s="20">
        <f>F11</f>
        <v>1.4560956962395875</v>
      </c>
      <c r="J11" s="26">
        <f>F11</f>
        <v>1.4560956962395875</v>
      </c>
      <c r="K11" s="12"/>
      <c r="L11" s="12"/>
      <c r="M11" s="18">
        <f>F11</f>
        <v>1.4560956962395875</v>
      </c>
      <c r="N11" s="18"/>
      <c r="O11" s="23"/>
      <c r="P11" s="18">
        <f>F11</f>
        <v>1.4560956962395875</v>
      </c>
      <c r="Q11" s="18">
        <f>F11</f>
        <v>1.4560956962395875</v>
      </c>
      <c r="T11" s="2"/>
      <c r="U11" s="2"/>
    </row>
    <row r="12" spans="1:21" ht="15.5" x14ac:dyDescent="0.35">
      <c r="A12" s="50" t="s">
        <v>29</v>
      </c>
      <c r="B12" s="62">
        <v>20789</v>
      </c>
      <c r="C12" s="63">
        <v>22867</v>
      </c>
      <c r="D12" s="55">
        <f t="shared" si="1"/>
        <v>3.6365067564612761</v>
      </c>
      <c r="E12" s="24">
        <f t="shared" si="2"/>
        <v>36.365067564612758</v>
      </c>
      <c r="F12" s="19">
        <f t="shared" si="0"/>
        <v>19.010073117748497</v>
      </c>
      <c r="G12" s="24">
        <f>(D12*417)/1000</f>
        <v>1.516423317444352</v>
      </c>
      <c r="H12" s="25"/>
      <c r="I12" s="26">
        <f>E12</f>
        <v>36.365067564612758</v>
      </c>
      <c r="J12" s="26"/>
      <c r="K12" s="25"/>
      <c r="L12" s="25"/>
      <c r="M12" s="25"/>
      <c r="N12" s="24"/>
      <c r="O12" s="27">
        <f>F12</f>
        <v>19.010073117748497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13515</v>
      </c>
      <c r="C13" s="63">
        <v>29162</v>
      </c>
      <c r="D13" s="55">
        <f t="shared" si="1"/>
        <v>1.8537823194568275</v>
      </c>
      <c r="E13" s="24">
        <f t="shared" si="2"/>
        <v>18.537823194568276</v>
      </c>
      <c r="F13" s="19">
        <f t="shared" si="0"/>
        <v>9.6907663858038973</v>
      </c>
      <c r="G13" s="24">
        <f>(D13*497)/1000</f>
        <v>0.92132981277004333</v>
      </c>
      <c r="H13" s="25"/>
      <c r="I13" s="25"/>
      <c r="J13" s="26">
        <f>F13</f>
        <v>9.6907663858038973</v>
      </c>
      <c r="K13" s="24"/>
      <c r="L13" s="28"/>
      <c r="M13" s="25"/>
      <c r="N13" s="24"/>
      <c r="O13" s="27">
        <f>F13</f>
        <v>9.6907663858038973</v>
      </c>
      <c r="P13" s="24">
        <f>F13</f>
        <v>9.6907663858038973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27142</v>
      </c>
      <c r="C14" s="61">
        <v>24760</v>
      </c>
      <c r="D14" s="54">
        <f t="shared" si="1"/>
        <v>4.3848142164781905</v>
      </c>
      <c r="E14" s="18">
        <f t="shared" si="2"/>
        <v>43.848142164781905</v>
      </c>
      <c r="F14" s="19">
        <f t="shared" si="0"/>
        <v>22.921898526625522</v>
      </c>
      <c r="G14" s="18">
        <f>(D14*497)/1000</f>
        <v>2.1792526655896607</v>
      </c>
      <c r="H14" s="12"/>
      <c r="I14" s="12"/>
      <c r="J14" s="20">
        <f>F14</f>
        <v>22.921898526625522</v>
      </c>
      <c r="K14" s="12"/>
      <c r="L14" s="12"/>
      <c r="M14" s="18">
        <f>F14</f>
        <v>22.921898526625522</v>
      </c>
      <c r="N14" s="12"/>
      <c r="O14" s="21"/>
      <c r="P14" s="18">
        <f>F14</f>
        <v>22.921898526625522</v>
      </c>
      <c r="Q14" s="18">
        <f>F14</f>
        <v>22.921898526625522</v>
      </c>
      <c r="S14" s="2"/>
      <c r="T14" s="2"/>
      <c r="U14" s="2"/>
    </row>
    <row r="15" spans="1:21" ht="16" thickBot="1" x14ac:dyDescent="0.4">
      <c r="A15" s="53" t="s">
        <v>35</v>
      </c>
      <c r="B15" s="64">
        <v>6802</v>
      </c>
      <c r="C15" s="65">
        <v>33487</v>
      </c>
      <c r="D15" s="54">
        <f t="shared" si="1"/>
        <v>0.81249440081225555</v>
      </c>
      <c r="E15" s="18">
        <f t="shared" si="2"/>
        <v>8.1249440081225561</v>
      </c>
      <c r="F15" s="19">
        <f t="shared" si="0"/>
        <v>4.2473667730051163</v>
      </c>
      <c r="G15" s="18">
        <f>(D15*579)/1000</f>
        <v>0.47043425807029599</v>
      </c>
      <c r="H15" s="12"/>
      <c r="I15" s="12"/>
      <c r="J15" s="12"/>
      <c r="K15" s="18">
        <f>F15</f>
        <v>4.2473667730051163</v>
      </c>
      <c r="L15" s="12"/>
      <c r="M15" s="12"/>
      <c r="N15" s="18"/>
      <c r="O15" s="23">
        <f>F15</f>
        <v>4.2473667730051163</v>
      </c>
      <c r="P15" s="18">
        <f>F15</f>
        <v>4.2473667730051163</v>
      </c>
      <c r="Q15" s="18">
        <f>F15</f>
        <v>4.2473667730051163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191.2936754075975</v>
      </c>
      <c r="F16" s="18">
        <f t="shared" si="3"/>
        <v>100</v>
      </c>
      <c r="G16" s="29">
        <f t="shared" si="3"/>
        <v>8.3981352151833253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66.209097279075564</v>
      </c>
      <c r="N16" s="18">
        <f>SUM(N8:N13)</f>
        <v>0</v>
      </c>
      <c r="O16" s="23">
        <f>SUM(O8:O15)</f>
        <v>32.948206276557514</v>
      </c>
      <c r="P16" s="18">
        <f>SUM(P8:P15)</f>
        <v>39.158823826041051</v>
      </c>
      <c r="Q16" s="18">
        <f>SUM(Q8:Q15)</f>
        <v>32.14099509669353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4.1990676075916625E-2</v>
      </c>
      <c r="H17" s="36" t="s">
        <v>39</v>
      </c>
      <c r="I17" s="37"/>
      <c r="J17" s="38"/>
      <c r="K17" s="38"/>
      <c r="L17" s="38">
        <f>SUM(O16:Q16)</f>
        <v>104.2480251992921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0.1679627043036665</v>
      </c>
      <c r="H18" s="41" t="s">
        <v>39</v>
      </c>
      <c r="I18" s="2"/>
      <c r="J18" s="2"/>
      <c r="K18" s="2"/>
      <c r="L18" s="42">
        <f>L17/L16</f>
        <v>1.0424802519929213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4.7999999999999996E-3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34.992230063263854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A8F3-D9E6-494E-9FB9-B13FF304D53A}">
  <sheetPr>
    <pageSetUpPr fitToPage="1"/>
  </sheetPr>
  <dimension ref="A1:U22"/>
  <sheetViews>
    <sheetView zoomScale="78" zoomScaleNormal="78" zoomScalePageLayoutView="125" workbookViewId="0">
      <selection activeCell="G22" sqref="G22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19735</v>
      </c>
      <c r="C8" s="59">
        <v>8893</v>
      </c>
      <c r="D8" s="54">
        <f>(B8/C8)*((Q$4/M$4)*T$4)</f>
        <v>8.8766445518947492</v>
      </c>
      <c r="E8" s="18">
        <f>D8*($I$4/(($K$4/$M$4)*$Q$4))</f>
        <v>88.766445518947492</v>
      </c>
      <c r="F8" s="19">
        <f t="shared" ref="F8:F15" si="0">(E8/E$16)*100</f>
        <v>40.362941022571597</v>
      </c>
      <c r="G8" s="18">
        <f>(D8*379)/1000</f>
        <v>3.3642482851681099</v>
      </c>
      <c r="H8" s="18">
        <f>F8</f>
        <v>40.362941022571597</v>
      </c>
      <c r="I8" s="12"/>
      <c r="J8" s="12"/>
      <c r="K8" s="12"/>
      <c r="L8" s="12"/>
      <c r="M8" s="20">
        <f>F8</f>
        <v>40.362941022571597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938</v>
      </c>
      <c r="C9" s="61">
        <v>15810</v>
      </c>
      <c r="D9" s="54">
        <f t="shared" ref="D9:D15" si="1">(B9/C9)*((Q$4/M$4)*T$4)</f>
        <v>0.23731815306767867</v>
      </c>
      <c r="E9" s="18">
        <f t="shared" ref="E9:E15" si="2">D9*($I$4/(($K$4/$M$4)*$Q$4))</f>
        <v>2.3731815306767867</v>
      </c>
      <c r="F9" s="19">
        <f t="shared" si="0"/>
        <v>1.0791080525818388</v>
      </c>
      <c r="G9" s="18">
        <f>(D9*459)/1000</f>
        <v>0.10892903225806451</v>
      </c>
      <c r="H9" s="12"/>
      <c r="I9" s="20">
        <f>F9</f>
        <v>1.0791080525818388</v>
      </c>
      <c r="J9" s="26"/>
      <c r="K9" s="12"/>
      <c r="L9" s="12"/>
      <c r="M9" s="12"/>
      <c r="N9" s="18"/>
      <c r="O9" s="23"/>
      <c r="P9" s="18">
        <f>F9</f>
        <v>1.0791080525818388</v>
      </c>
      <c r="Q9" s="18"/>
      <c r="T9" s="2"/>
      <c r="U9" s="2"/>
    </row>
    <row r="10" spans="1:21" ht="15.5" x14ac:dyDescent="0.35">
      <c r="A10" s="48" t="s">
        <v>30</v>
      </c>
      <c r="B10" s="60">
        <v>3993</v>
      </c>
      <c r="C10" s="61">
        <v>19991</v>
      </c>
      <c r="D10" s="54">
        <f t="shared" si="1"/>
        <v>0.79895953178930523</v>
      </c>
      <c r="E10" s="18">
        <f t="shared" si="2"/>
        <v>7.9895953178930519</v>
      </c>
      <c r="F10" s="19">
        <f t="shared" si="0"/>
        <v>3.6329444389152226</v>
      </c>
      <c r="G10" s="18">
        <f>(D10*459)/1000</f>
        <v>0.3667224250912911</v>
      </c>
      <c r="H10" s="12"/>
      <c r="I10" s="20">
        <f>F10</f>
        <v>3.6329444389152226</v>
      </c>
      <c r="J10" s="18"/>
      <c r="K10" s="12"/>
      <c r="L10" s="12"/>
      <c r="M10" s="18">
        <f>F10</f>
        <v>3.6329444389152226</v>
      </c>
      <c r="N10" s="18"/>
      <c r="O10" s="23"/>
      <c r="P10" s="18"/>
      <c r="Q10" s="18">
        <f>F10</f>
        <v>3.6329444389152226</v>
      </c>
      <c r="T10" s="2"/>
      <c r="U10" s="2"/>
    </row>
    <row r="11" spans="1:21" ht="15.5" x14ac:dyDescent="0.35">
      <c r="A11" s="49" t="s">
        <v>34</v>
      </c>
      <c r="B11" s="60">
        <v>2499</v>
      </c>
      <c r="C11" s="61">
        <v>20223</v>
      </c>
      <c r="D11" s="54">
        <f t="shared" si="1"/>
        <v>0.49428868120456904</v>
      </c>
      <c r="E11" s="18">
        <f t="shared" si="2"/>
        <v>4.9428868120456908</v>
      </c>
      <c r="F11" s="19">
        <f t="shared" si="0"/>
        <v>2.2475773104293242</v>
      </c>
      <c r="G11" s="18">
        <f>(D11*539)/1000</f>
        <v>0.26642159916926272</v>
      </c>
      <c r="H11" s="12"/>
      <c r="I11" s="20">
        <f>F11</f>
        <v>2.2475773104293242</v>
      </c>
      <c r="J11" s="26">
        <f>F11</f>
        <v>2.2475773104293242</v>
      </c>
      <c r="K11" s="12"/>
      <c r="L11" s="12"/>
      <c r="M11" s="18">
        <f>F11</f>
        <v>2.2475773104293242</v>
      </c>
      <c r="N11" s="18"/>
      <c r="O11" s="23"/>
      <c r="P11" s="18">
        <f>F11</f>
        <v>2.2475773104293242</v>
      </c>
      <c r="Q11" s="18">
        <f>F11</f>
        <v>2.2475773104293242</v>
      </c>
      <c r="T11" s="2"/>
      <c r="U11" s="2"/>
    </row>
    <row r="12" spans="1:21" ht="15.5" x14ac:dyDescent="0.35">
      <c r="A12" s="50" t="s">
        <v>29</v>
      </c>
      <c r="B12" s="62">
        <v>11241</v>
      </c>
      <c r="C12" s="63">
        <v>12310</v>
      </c>
      <c r="D12" s="55">
        <f t="shared" si="1"/>
        <v>3.6526401299756297</v>
      </c>
      <c r="E12" s="24">
        <f t="shared" si="2"/>
        <v>36.526401299756294</v>
      </c>
      <c r="F12" s="19">
        <f t="shared" si="0"/>
        <v>16.608899599501804</v>
      </c>
      <c r="G12" s="24">
        <f>(D12*417)/1000</f>
        <v>1.5231509341998375</v>
      </c>
      <c r="H12" s="25"/>
      <c r="I12" s="26">
        <f>E12</f>
        <v>36.526401299756294</v>
      </c>
      <c r="J12" s="26"/>
      <c r="K12" s="25"/>
      <c r="L12" s="25"/>
      <c r="M12" s="25"/>
      <c r="N12" s="24"/>
      <c r="O12" s="27">
        <f>F12</f>
        <v>16.608899599501804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7662</v>
      </c>
      <c r="C13" s="63">
        <v>16538</v>
      </c>
      <c r="D13" s="55">
        <f t="shared" si="1"/>
        <v>1.8531866005562947</v>
      </c>
      <c r="E13" s="24">
        <f t="shared" si="2"/>
        <v>18.531866005562946</v>
      </c>
      <c r="F13" s="19">
        <f t="shared" si="0"/>
        <v>8.4266144740590452</v>
      </c>
      <c r="G13" s="24">
        <f>(D13*497)/1000</f>
        <v>0.92103374047647846</v>
      </c>
      <c r="H13" s="25"/>
      <c r="I13" s="25"/>
      <c r="J13" s="26">
        <f>F13</f>
        <v>8.4266144740590452</v>
      </c>
      <c r="K13" s="24"/>
      <c r="L13" s="28"/>
      <c r="M13" s="25"/>
      <c r="N13" s="24"/>
      <c r="O13" s="27">
        <f>F13</f>
        <v>8.4266144740590452</v>
      </c>
      <c r="P13" s="24">
        <f>F13</f>
        <v>8.4266144740590452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17448</v>
      </c>
      <c r="C14" s="61">
        <v>13574</v>
      </c>
      <c r="D14" s="54">
        <f t="shared" si="1"/>
        <v>5.1415942242522465</v>
      </c>
      <c r="E14" s="18">
        <f t="shared" si="2"/>
        <v>51.415942242522462</v>
      </c>
      <c r="F14" s="19">
        <f t="shared" si="0"/>
        <v>23.379314472064809</v>
      </c>
      <c r="G14" s="18">
        <f>(D14*497)/1000</f>
        <v>2.5553723294533666</v>
      </c>
      <c r="H14" s="12"/>
      <c r="I14" s="12"/>
      <c r="J14" s="20">
        <f>F14</f>
        <v>23.379314472064809</v>
      </c>
      <c r="K14" s="12"/>
      <c r="L14" s="12"/>
      <c r="M14" s="18">
        <f>F14</f>
        <v>23.379314472064809</v>
      </c>
      <c r="N14" s="12"/>
      <c r="O14" s="21"/>
      <c r="P14" s="18">
        <f>F14</f>
        <v>23.379314472064809</v>
      </c>
      <c r="Q14" s="18">
        <f>F14</f>
        <v>23.379314472064809</v>
      </c>
      <c r="S14" s="2"/>
      <c r="T14" s="2"/>
      <c r="U14" s="2"/>
    </row>
    <row r="15" spans="1:21" ht="16" thickBot="1" x14ac:dyDescent="0.4">
      <c r="A15" s="53" t="s">
        <v>35</v>
      </c>
      <c r="B15" s="64">
        <v>4656</v>
      </c>
      <c r="C15" s="65">
        <v>19867</v>
      </c>
      <c r="D15" s="54">
        <f t="shared" si="1"/>
        <v>0.93743393567222022</v>
      </c>
      <c r="E15" s="18">
        <f t="shared" si="2"/>
        <v>9.3743393567222029</v>
      </c>
      <c r="F15" s="19">
        <f t="shared" si="0"/>
        <v>4.2626006298763466</v>
      </c>
      <c r="G15" s="18">
        <f>(D15*579)/1000</f>
        <v>0.54277424875421543</v>
      </c>
      <c r="H15" s="12"/>
      <c r="I15" s="12"/>
      <c r="J15" s="12"/>
      <c r="K15" s="18">
        <f>F15</f>
        <v>4.2626006298763466</v>
      </c>
      <c r="L15" s="12"/>
      <c r="M15" s="12"/>
      <c r="N15" s="18"/>
      <c r="O15" s="23">
        <f>F15</f>
        <v>4.2626006298763466</v>
      </c>
      <c r="P15" s="18">
        <f>F15</f>
        <v>4.2626006298763466</v>
      </c>
      <c r="Q15" s="18">
        <f>F15</f>
        <v>4.2626006298763466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219.92065808412696</v>
      </c>
      <c r="F16" s="18">
        <f t="shared" si="3"/>
        <v>99.999999999999986</v>
      </c>
      <c r="G16" s="29">
        <f t="shared" si="3"/>
        <v>9.6486525945706259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69.622777243980948</v>
      </c>
      <c r="N16" s="18">
        <f>SUM(N8:N13)</f>
        <v>0</v>
      </c>
      <c r="O16" s="23">
        <f>SUM(O8:O15)</f>
        <v>29.298114703437193</v>
      </c>
      <c r="P16" s="18">
        <f>SUM(P8:P15)</f>
        <v>39.395214939011368</v>
      </c>
      <c r="Q16" s="18">
        <f>SUM(Q8:Q15)</f>
        <v>33.522436851285704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4.8243262972853126E-2</v>
      </c>
      <c r="H17" s="36" t="s">
        <v>39</v>
      </c>
      <c r="I17" s="37"/>
      <c r="J17" s="38"/>
      <c r="K17" s="38"/>
      <c r="L17" s="38">
        <f>SUM(O16:Q16)</f>
        <v>102.21576649373426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0.19297305189141251</v>
      </c>
      <c r="H18" s="41" t="s">
        <v>39</v>
      </c>
      <c r="I18" s="2"/>
      <c r="J18" s="2"/>
      <c r="K18" s="2"/>
      <c r="L18" s="42">
        <f>L17/L16</f>
        <v>1.0221576649373427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41.950663454654894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0F7-F3DA-4B27-AB7C-4237A3ACAED9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30415</v>
      </c>
      <c r="C8" s="59">
        <v>18098</v>
      </c>
      <c r="D8" s="54">
        <f>(B8/C8)*((Q$4/M$4)*T$4)</f>
        <v>6.7222897557741188</v>
      </c>
      <c r="E8" s="18">
        <f>D8*($I$4/(($K$4/$M$4)*$Q$4))</f>
        <v>67.222897557741192</v>
      </c>
      <c r="F8" s="19">
        <f t="shared" ref="F8:F15" si="0">(E8/E$16)*100</f>
        <v>39.781682396128978</v>
      </c>
      <c r="G8" s="18">
        <f>(D8*379)/1000</f>
        <v>2.547747817438391</v>
      </c>
      <c r="H8" s="18">
        <f>F8</f>
        <v>39.781682396128978</v>
      </c>
      <c r="I8" s="12"/>
      <c r="J8" s="12"/>
      <c r="K8" s="12"/>
      <c r="L8" s="12"/>
      <c r="M8" s="20">
        <f>F8</f>
        <v>39.781682396128978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960</v>
      </c>
      <c r="C9" s="61">
        <v>30846</v>
      </c>
      <c r="D9" s="54">
        <f t="shared" ref="D9:D15" si="1">(B9/C9)*((Q$4/M$4)*T$4)</f>
        <v>0.1244893989496207</v>
      </c>
      <c r="E9" s="18">
        <f t="shared" ref="E9:E15" si="2">D9*($I$4/(($K$4/$M$4)*$Q$4))</f>
        <v>1.244893989496207</v>
      </c>
      <c r="F9" s="19">
        <f t="shared" si="0"/>
        <v>0.73671292232604746</v>
      </c>
      <c r="G9" s="18">
        <f>(D9*459)/1000</f>
        <v>5.7140634117875906E-2</v>
      </c>
      <c r="H9" s="12"/>
      <c r="I9" s="20">
        <f>F9</f>
        <v>0.73671292232604746</v>
      </c>
      <c r="J9" s="26"/>
      <c r="K9" s="12"/>
      <c r="L9" s="12"/>
      <c r="M9" s="12"/>
      <c r="N9" s="18"/>
      <c r="O9" s="23"/>
      <c r="P9" s="18">
        <f>F9</f>
        <v>0.73671292232604746</v>
      </c>
      <c r="Q9" s="18"/>
      <c r="T9" s="2"/>
      <c r="U9" s="2"/>
    </row>
    <row r="10" spans="1:21" ht="15.5" x14ac:dyDescent="0.35">
      <c r="A10" s="48" t="s">
        <v>30</v>
      </c>
      <c r="B10" s="60">
        <v>5911</v>
      </c>
      <c r="C10" s="61">
        <v>40908</v>
      </c>
      <c r="D10" s="54">
        <f t="shared" si="1"/>
        <v>0.5779798572406375</v>
      </c>
      <c r="E10" s="18">
        <f t="shared" si="2"/>
        <v>5.7797985724063752</v>
      </c>
      <c r="F10" s="19">
        <f t="shared" si="0"/>
        <v>3.42041357148539</v>
      </c>
      <c r="G10" s="18">
        <f>(D10*459)/1000</f>
        <v>0.26529275447345257</v>
      </c>
      <c r="H10" s="12"/>
      <c r="I10" s="20">
        <f>F10</f>
        <v>3.42041357148539</v>
      </c>
      <c r="J10" s="18"/>
      <c r="K10" s="12"/>
      <c r="L10" s="12"/>
      <c r="M10" s="18">
        <f>F10</f>
        <v>3.42041357148539</v>
      </c>
      <c r="N10" s="18"/>
      <c r="O10" s="23"/>
      <c r="P10" s="18"/>
      <c r="Q10" s="18">
        <f>F10</f>
        <v>3.42041357148539</v>
      </c>
      <c r="T10" s="2"/>
      <c r="U10" s="2"/>
    </row>
    <row r="11" spans="1:21" ht="15.5" x14ac:dyDescent="0.35">
      <c r="A11" s="49" t="s">
        <v>34</v>
      </c>
      <c r="B11" s="60">
        <v>3868</v>
      </c>
      <c r="C11" s="61">
        <v>43620</v>
      </c>
      <c r="D11" s="54">
        <f t="shared" si="1"/>
        <v>0.35469967904630906</v>
      </c>
      <c r="E11" s="18">
        <f t="shared" si="2"/>
        <v>3.5469967904630906</v>
      </c>
      <c r="F11" s="19">
        <f t="shared" si="0"/>
        <v>2.0990689914413276</v>
      </c>
      <c r="G11" s="18">
        <f>(D11*539)/1000</f>
        <v>0.19118312700596057</v>
      </c>
      <c r="H11" s="12"/>
      <c r="I11" s="20">
        <f>F11</f>
        <v>2.0990689914413276</v>
      </c>
      <c r="J11" s="26">
        <f>F11</f>
        <v>2.0990689914413276</v>
      </c>
      <c r="K11" s="12"/>
      <c r="L11" s="12"/>
      <c r="M11" s="18">
        <f>F11</f>
        <v>2.0990689914413276</v>
      </c>
      <c r="N11" s="18"/>
      <c r="O11" s="23"/>
      <c r="P11" s="18">
        <f>F11</f>
        <v>2.0990689914413276</v>
      </c>
      <c r="Q11" s="18">
        <f>F11</f>
        <v>2.0990689914413276</v>
      </c>
      <c r="T11" s="2"/>
      <c r="U11" s="2"/>
    </row>
    <row r="12" spans="1:21" ht="15.5" x14ac:dyDescent="0.35">
      <c r="A12" s="50" t="s">
        <v>29</v>
      </c>
      <c r="B12" s="62">
        <v>19428</v>
      </c>
      <c r="C12" s="63">
        <v>25070</v>
      </c>
      <c r="D12" s="55">
        <f t="shared" si="1"/>
        <v>3.0998005584363781</v>
      </c>
      <c r="E12" s="24">
        <f t="shared" si="2"/>
        <v>30.998005584363781</v>
      </c>
      <c r="F12" s="19">
        <f t="shared" si="0"/>
        <v>18.344237720657226</v>
      </c>
      <c r="G12" s="24">
        <f>(D12*417)/1000</f>
        <v>1.2926168328679697</v>
      </c>
      <c r="H12" s="25"/>
      <c r="I12" s="26">
        <f>E12</f>
        <v>30.998005584363781</v>
      </c>
      <c r="J12" s="26"/>
      <c r="K12" s="25"/>
      <c r="L12" s="25"/>
      <c r="M12" s="25"/>
      <c r="N12" s="24"/>
      <c r="O12" s="27">
        <f>F12</f>
        <v>18.344237720657226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12288</v>
      </c>
      <c r="C13" s="63">
        <v>32532</v>
      </c>
      <c r="D13" s="55">
        <f t="shared" si="1"/>
        <v>1.5108815935079307</v>
      </c>
      <c r="E13" s="24">
        <f t="shared" si="2"/>
        <v>15.108815935079306</v>
      </c>
      <c r="F13" s="19">
        <f t="shared" si="0"/>
        <v>8.9412110865144019</v>
      </c>
      <c r="G13" s="24">
        <f>(D13*497)/1000</f>
        <v>0.75090815197344163</v>
      </c>
      <c r="H13" s="25"/>
      <c r="I13" s="25"/>
      <c r="J13" s="26">
        <f>F13</f>
        <v>8.9412110865144019</v>
      </c>
      <c r="K13" s="24"/>
      <c r="L13" s="28"/>
      <c r="M13" s="25"/>
      <c r="N13" s="24"/>
      <c r="O13" s="27">
        <f>F13</f>
        <v>8.9412110865144019</v>
      </c>
      <c r="P13" s="24">
        <f>F13</f>
        <v>8.9412110865144019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26406</v>
      </c>
      <c r="C14" s="61">
        <v>28739</v>
      </c>
      <c r="D14" s="54">
        <f t="shared" si="1"/>
        <v>3.6752844566616791</v>
      </c>
      <c r="E14" s="18">
        <f t="shared" si="2"/>
        <v>36.752844566616794</v>
      </c>
      <c r="F14" s="19">
        <f t="shared" si="0"/>
        <v>21.749880514263459</v>
      </c>
      <c r="G14" s="18">
        <f>(D14*497)/1000</f>
        <v>1.8266163749608546</v>
      </c>
      <c r="H14" s="12"/>
      <c r="I14" s="12"/>
      <c r="J14" s="20">
        <f>F14</f>
        <v>21.749880514263459</v>
      </c>
      <c r="K14" s="12"/>
      <c r="L14" s="12"/>
      <c r="M14" s="18">
        <f>F14</f>
        <v>21.749880514263459</v>
      </c>
      <c r="N14" s="12"/>
      <c r="O14" s="21"/>
      <c r="P14" s="18">
        <f>F14</f>
        <v>21.749880514263459</v>
      </c>
      <c r="Q14" s="18">
        <f>F14</f>
        <v>21.749880514263459</v>
      </c>
      <c r="S14" s="2"/>
      <c r="T14" s="2"/>
      <c r="U14" s="2"/>
    </row>
    <row r="15" spans="1:21" ht="16" thickBot="1" x14ac:dyDescent="0.4">
      <c r="A15" s="53" t="s">
        <v>35</v>
      </c>
      <c r="B15" s="64">
        <v>8390</v>
      </c>
      <c r="C15" s="65">
        <v>40311</v>
      </c>
      <c r="D15" s="54">
        <f t="shared" si="1"/>
        <v>0.83252710178363221</v>
      </c>
      <c r="E15" s="18">
        <f t="shared" si="2"/>
        <v>8.3252710178363216</v>
      </c>
      <c r="F15" s="19">
        <f t="shared" si="0"/>
        <v>4.926792797183178</v>
      </c>
      <c r="G15" s="18">
        <f>(D15*579)/1000</f>
        <v>0.48203319193272309</v>
      </c>
      <c r="H15" s="12"/>
      <c r="I15" s="12"/>
      <c r="J15" s="12"/>
      <c r="K15" s="18">
        <f>F15</f>
        <v>4.926792797183178</v>
      </c>
      <c r="L15" s="12"/>
      <c r="M15" s="12"/>
      <c r="N15" s="18"/>
      <c r="O15" s="23">
        <f>F15</f>
        <v>4.926792797183178</v>
      </c>
      <c r="P15" s="18">
        <f>F15</f>
        <v>4.926792797183178</v>
      </c>
      <c r="Q15" s="18">
        <f>F15</f>
        <v>4.926792797183178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168.97952401400306</v>
      </c>
      <c r="F16" s="18">
        <f t="shared" si="3"/>
        <v>100.00000000000001</v>
      </c>
      <c r="G16" s="29">
        <f t="shared" si="3"/>
        <v>7.41353888477067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67.051045473319164</v>
      </c>
      <c r="N16" s="18">
        <f>SUM(N8:N13)</f>
        <v>0</v>
      </c>
      <c r="O16" s="23">
        <f>SUM(O8:O15)</f>
        <v>32.212241604354801</v>
      </c>
      <c r="P16" s="18">
        <f>SUM(P8:P15)</f>
        <v>38.453666311728412</v>
      </c>
      <c r="Q16" s="18">
        <f>SUM(Q8:Q15)</f>
        <v>32.196155874373353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3.7067694423853347E-2</v>
      </c>
      <c r="H17" s="36" t="s">
        <v>39</v>
      </c>
      <c r="I17" s="37"/>
      <c r="J17" s="38"/>
      <c r="K17" s="38"/>
      <c r="L17" s="38">
        <f>SUM(O16:Q16)</f>
        <v>102.86206379045657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0.14827077769541339</v>
      </c>
      <c r="H18" s="41" t="s">
        <v>39</v>
      </c>
      <c r="I18" s="2"/>
      <c r="J18" s="2"/>
      <c r="K18" s="2"/>
      <c r="L18" s="42">
        <f>L17/L16</f>
        <v>1.0286206379045659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5.1000000000000004E-3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29.072701508904583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4520-2676-4561-A40C-C5B763B77E6B}">
  <sheetPr>
    <pageSetUpPr fitToPage="1"/>
  </sheetPr>
  <dimension ref="A1:U22"/>
  <sheetViews>
    <sheetView zoomScale="78" zoomScaleNormal="78" zoomScalePageLayoutView="125" workbookViewId="0">
      <selection activeCell="G22" sqref="G22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36284</v>
      </c>
      <c r="C8" s="59">
        <v>16279</v>
      </c>
      <c r="D8" s="54">
        <f>(B8/C8)*((Q$4/M$4)*T$4)</f>
        <v>8.9155353522943663</v>
      </c>
      <c r="E8" s="18">
        <f>D8*($I$4/(($K$4/$M$4)*$Q$4))</f>
        <v>89.15535352294367</v>
      </c>
      <c r="F8" s="19">
        <f t="shared" ref="F8:F15" si="0">(E8/E$16)*100</f>
        <v>40.311775240721879</v>
      </c>
      <c r="G8" s="18">
        <f>(D8*379)/1000</f>
        <v>3.3789878985195645</v>
      </c>
      <c r="H8" s="18">
        <f>F8</f>
        <v>40.311775240721879</v>
      </c>
      <c r="I8" s="12"/>
      <c r="J8" s="12"/>
      <c r="K8" s="12"/>
      <c r="L8" s="12"/>
      <c r="M8" s="20">
        <f>F8</f>
        <v>40.311775240721879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1219</v>
      </c>
      <c r="C9" s="61">
        <v>29748</v>
      </c>
      <c r="D9" s="54">
        <f t="shared" ref="D9:D15" si="1">(B9/C9)*((Q$4/M$4)*T$4)</f>
        <v>0.16391017883555198</v>
      </c>
      <c r="E9" s="18">
        <f t="shared" ref="E9:E15" si="2">D9*($I$4/(($K$4/$M$4)*$Q$4))</f>
        <v>1.6391017883555197</v>
      </c>
      <c r="F9" s="19">
        <f t="shared" si="0"/>
        <v>0.7411232223071037</v>
      </c>
      <c r="G9" s="18">
        <f>(D9*459)/1000</f>
        <v>7.5234772085518362E-2</v>
      </c>
      <c r="H9" s="12"/>
      <c r="I9" s="20">
        <f>F9</f>
        <v>0.7411232223071037</v>
      </c>
      <c r="J9" s="26"/>
      <c r="K9" s="12"/>
      <c r="L9" s="12"/>
      <c r="M9" s="12"/>
      <c r="N9" s="18"/>
      <c r="O9" s="23"/>
      <c r="P9" s="18">
        <f>F9</f>
        <v>0.7411232223071037</v>
      </c>
      <c r="Q9" s="18"/>
      <c r="T9" s="2"/>
      <c r="U9" s="2"/>
    </row>
    <row r="10" spans="1:21" ht="15.5" x14ac:dyDescent="0.35">
      <c r="A10" s="48" t="s">
        <v>30</v>
      </c>
      <c r="B10" s="60">
        <v>7122</v>
      </c>
      <c r="C10" s="61">
        <v>39297</v>
      </c>
      <c r="D10" s="54">
        <f t="shared" si="1"/>
        <v>0.72494083517825791</v>
      </c>
      <c r="E10" s="18">
        <f t="shared" si="2"/>
        <v>7.2494083517825789</v>
      </c>
      <c r="F10" s="19">
        <f t="shared" si="0"/>
        <v>3.2778347968758359</v>
      </c>
      <c r="G10" s="18">
        <f>(D10*459)/1000</f>
        <v>0.33274784334682039</v>
      </c>
      <c r="H10" s="12"/>
      <c r="I10" s="20">
        <f>F10</f>
        <v>3.2778347968758359</v>
      </c>
      <c r="J10" s="18"/>
      <c r="K10" s="12"/>
      <c r="L10" s="12"/>
      <c r="M10" s="18">
        <f>F10</f>
        <v>3.2778347968758359</v>
      </c>
      <c r="N10" s="18"/>
      <c r="O10" s="23"/>
      <c r="P10" s="18"/>
      <c r="Q10" s="18">
        <f>F10</f>
        <v>3.2778347968758359</v>
      </c>
      <c r="T10" s="2"/>
      <c r="U10" s="2"/>
    </row>
    <row r="11" spans="1:21" ht="15.5" x14ac:dyDescent="0.35">
      <c r="A11" s="49" t="s">
        <v>34</v>
      </c>
      <c r="B11" s="60">
        <v>3619</v>
      </c>
      <c r="C11" s="61">
        <v>43908</v>
      </c>
      <c r="D11" s="54">
        <f t="shared" si="1"/>
        <v>0.32968935046005282</v>
      </c>
      <c r="E11" s="18">
        <f t="shared" si="2"/>
        <v>3.2968935046005283</v>
      </c>
      <c r="F11" s="19">
        <f t="shared" si="0"/>
        <v>1.4906971336931585</v>
      </c>
      <c r="G11" s="18">
        <f>(D11*539)/1000</f>
        <v>0.17770255989796849</v>
      </c>
      <c r="H11" s="12"/>
      <c r="I11" s="20">
        <f>F11</f>
        <v>1.4906971336931585</v>
      </c>
      <c r="J11" s="26">
        <f>F11</f>
        <v>1.4906971336931585</v>
      </c>
      <c r="K11" s="12"/>
      <c r="L11" s="12"/>
      <c r="M11" s="18">
        <f>F11</f>
        <v>1.4906971336931585</v>
      </c>
      <c r="N11" s="18"/>
      <c r="O11" s="23"/>
      <c r="P11" s="18">
        <f>F11</f>
        <v>1.4906971336931585</v>
      </c>
      <c r="Q11" s="18">
        <f>F11</f>
        <v>1.4906971336931585</v>
      </c>
      <c r="T11" s="2"/>
      <c r="U11" s="2"/>
    </row>
    <row r="12" spans="1:21" ht="15.5" x14ac:dyDescent="0.35">
      <c r="A12" s="50" t="s">
        <v>29</v>
      </c>
      <c r="B12" s="62">
        <v>24271</v>
      </c>
      <c r="C12" s="63">
        <v>24225</v>
      </c>
      <c r="D12" s="55">
        <f t="shared" si="1"/>
        <v>4.0075954592363265</v>
      </c>
      <c r="E12" s="24">
        <f t="shared" si="2"/>
        <v>40.075954592363267</v>
      </c>
      <c r="F12" s="19">
        <f t="shared" si="0"/>
        <v>18.120424744532869</v>
      </c>
      <c r="G12" s="24">
        <f>(D12*417)/1000</f>
        <v>1.6711673065015482</v>
      </c>
      <c r="H12" s="25"/>
      <c r="I12" s="26">
        <f>E12</f>
        <v>40.075954592363267</v>
      </c>
      <c r="J12" s="26"/>
      <c r="K12" s="25"/>
      <c r="L12" s="25"/>
      <c r="M12" s="25"/>
      <c r="N12" s="24"/>
      <c r="O12" s="27">
        <f>F12</f>
        <v>18.120424744532869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17132</v>
      </c>
      <c r="C13" s="63">
        <v>33494</v>
      </c>
      <c r="D13" s="55">
        <f t="shared" si="1"/>
        <v>2.0459783841882127</v>
      </c>
      <c r="E13" s="24">
        <f t="shared" si="2"/>
        <v>20.459783841882128</v>
      </c>
      <c r="F13" s="19">
        <f t="shared" si="0"/>
        <v>9.2509330636601117</v>
      </c>
      <c r="G13" s="24">
        <f>(D13*497)/1000</f>
        <v>1.0168512569415418</v>
      </c>
      <c r="H13" s="25"/>
      <c r="I13" s="25"/>
      <c r="J13" s="26">
        <f>F13</f>
        <v>9.2509330636601117</v>
      </c>
      <c r="K13" s="24"/>
      <c r="L13" s="28"/>
      <c r="M13" s="25"/>
      <c r="N13" s="24"/>
      <c r="O13" s="27">
        <f>F13</f>
        <v>9.2509330636601117</v>
      </c>
      <c r="P13" s="24">
        <f>F13</f>
        <v>9.2509330636601117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35831</v>
      </c>
      <c r="C14" s="61">
        <v>28408</v>
      </c>
      <c r="D14" s="54">
        <f t="shared" si="1"/>
        <v>5.0451985356237676</v>
      </c>
      <c r="E14" s="18">
        <f t="shared" si="2"/>
        <v>50.451985356237678</v>
      </c>
      <c r="F14" s="19">
        <f t="shared" si="0"/>
        <v>22.811968252758426</v>
      </c>
      <c r="G14" s="18">
        <f>(D14*497)/1000</f>
        <v>2.5074636722050125</v>
      </c>
      <c r="H14" s="12"/>
      <c r="I14" s="12"/>
      <c r="J14" s="20">
        <f>F14</f>
        <v>22.811968252758426</v>
      </c>
      <c r="K14" s="12"/>
      <c r="L14" s="12"/>
      <c r="M14" s="18">
        <f>F14</f>
        <v>22.811968252758426</v>
      </c>
      <c r="N14" s="12"/>
      <c r="O14" s="21"/>
      <c r="P14" s="18">
        <f>F14</f>
        <v>22.811968252758426</v>
      </c>
      <c r="Q14" s="18">
        <f>F14</f>
        <v>22.811968252758426</v>
      </c>
      <c r="S14" s="2"/>
      <c r="T14" s="2"/>
      <c r="U14" s="2"/>
    </row>
    <row r="15" spans="1:21" ht="16" thickBot="1" x14ac:dyDescent="0.4">
      <c r="A15" s="53" t="s">
        <v>35</v>
      </c>
      <c r="B15" s="64">
        <v>8419</v>
      </c>
      <c r="C15" s="65">
        <v>38112</v>
      </c>
      <c r="D15" s="54">
        <f t="shared" si="1"/>
        <v>0.88360621326616284</v>
      </c>
      <c r="E15" s="18">
        <f t="shared" si="2"/>
        <v>8.8360621326616275</v>
      </c>
      <c r="F15" s="19">
        <f t="shared" si="0"/>
        <v>3.9952435454506232</v>
      </c>
      <c r="G15" s="18">
        <f>(D15*579)/1000</f>
        <v>0.5116079974811083</v>
      </c>
      <c r="H15" s="12"/>
      <c r="I15" s="12"/>
      <c r="J15" s="12"/>
      <c r="K15" s="18">
        <f>F15</f>
        <v>3.9952435454506232</v>
      </c>
      <c r="L15" s="12"/>
      <c r="M15" s="12"/>
      <c r="N15" s="18"/>
      <c r="O15" s="23">
        <f>F15</f>
        <v>3.9952435454506232</v>
      </c>
      <c r="P15" s="18">
        <f>F15</f>
        <v>3.9952435454506232</v>
      </c>
      <c r="Q15" s="18">
        <f>F15</f>
        <v>3.9952435454506232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221.16454309082698</v>
      </c>
      <c r="F16" s="18">
        <f t="shared" si="3"/>
        <v>100</v>
      </c>
      <c r="G16" s="29">
        <f t="shared" si="3"/>
        <v>9.6717633069790825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67.892275424049302</v>
      </c>
      <c r="N16" s="18">
        <f>SUM(N8:N13)</f>
        <v>0</v>
      </c>
      <c r="O16" s="23">
        <f>SUM(O8:O15)</f>
        <v>31.366601353643606</v>
      </c>
      <c r="P16" s="18">
        <f>SUM(P8:P15)</f>
        <v>38.289965217869423</v>
      </c>
      <c r="Q16" s="18">
        <f>SUM(Q8:Q15)</f>
        <v>31.575743728778043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4.8358816534895412E-2</v>
      </c>
      <c r="H17" s="36" t="s">
        <v>39</v>
      </c>
      <c r="I17" s="37"/>
      <c r="J17" s="38"/>
      <c r="K17" s="38"/>
      <c r="L17" s="38">
        <f>SUM(O16:Q16)</f>
        <v>101.23231030029106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0.19343526613958165</v>
      </c>
      <c r="H18" s="41" t="s">
        <v>39</v>
      </c>
      <c r="I18" s="2"/>
      <c r="J18" s="2"/>
      <c r="K18" s="2"/>
      <c r="L18" s="42">
        <f>L17/L16</f>
        <v>1.0123231030029107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5.1000000000000004E-3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37.928483556780712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EDB1-CA9E-4210-994C-DD22116596FA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42848</v>
      </c>
      <c r="C8" s="59">
        <v>15940</v>
      </c>
      <c r="D8" s="54">
        <f>(B8/C8)*((Q$4/M$4)*T$4)</f>
        <v>10.752321204516939</v>
      </c>
      <c r="E8" s="18">
        <f>D8*($I$4/(($K$4/$M$4)*$Q$4))</f>
        <v>107.52321204516939</v>
      </c>
      <c r="F8" s="19">
        <f t="shared" ref="F8:F15" si="0">(E8/E$16)*100</f>
        <v>41.975704819425985</v>
      </c>
      <c r="G8" s="18">
        <f>(D8*379)/1000</f>
        <v>4.0751297365119195</v>
      </c>
      <c r="H8" s="18">
        <f>F8</f>
        <v>41.975704819425985</v>
      </c>
      <c r="I8" s="12"/>
      <c r="J8" s="12"/>
      <c r="K8" s="12"/>
      <c r="L8" s="12"/>
      <c r="M8" s="20">
        <f>F8</f>
        <v>41.975704819425985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1209</v>
      </c>
      <c r="C9" s="61">
        <v>27227</v>
      </c>
      <c r="D9" s="54">
        <f t="shared" ref="D9:D15" si="1">(B9/C9)*((Q$4/M$4)*T$4)</f>
        <v>0.17761780585448267</v>
      </c>
      <c r="E9" s="18">
        <f t="shared" ref="E9:E15" si="2">D9*($I$4/(($K$4/$M$4)*$Q$4))</f>
        <v>1.7761780585448266</v>
      </c>
      <c r="F9" s="19">
        <f t="shared" si="0"/>
        <v>0.69339749505342552</v>
      </c>
      <c r="G9" s="18">
        <f>(D9*459)/1000</f>
        <v>8.1526572887207549E-2</v>
      </c>
      <c r="H9" s="12"/>
      <c r="I9" s="20">
        <f>F9</f>
        <v>0.69339749505342552</v>
      </c>
      <c r="J9" s="26"/>
      <c r="K9" s="12"/>
      <c r="L9" s="12"/>
      <c r="M9" s="12"/>
      <c r="N9" s="18"/>
      <c r="O9" s="23"/>
      <c r="P9" s="18">
        <f>F9</f>
        <v>0.69339749505342552</v>
      </c>
      <c r="Q9" s="18"/>
      <c r="T9" s="2"/>
      <c r="U9" s="2"/>
    </row>
    <row r="10" spans="1:21" ht="15.5" x14ac:dyDescent="0.35">
      <c r="A10" s="48" t="s">
        <v>30</v>
      </c>
      <c r="B10" s="60">
        <v>8488</v>
      </c>
      <c r="C10" s="61">
        <v>37018</v>
      </c>
      <c r="D10" s="54">
        <f t="shared" si="1"/>
        <v>0.91717542817007947</v>
      </c>
      <c r="E10" s="18">
        <f t="shared" si="2"/>
        <v>9.1717542817007942</v>
      </c>
      <c r="F10" s="19">
        <f t="shared" si="0"/>
        <v>3.5805371052647521</v>
      </c>
      <c r="G10" s="18">
        <f>(D10*459)/1000</f>
        <v>0.42098352153006646</v>
      </c>
      <c r="H10" s="12"/>
      <c r="I10" s="20">
        <f>F10</f>
        <v>3.5805371052647521</v>
      </c>
      <c r="J10" s="18"/>
      <c r="K10" s="12"/>
      <c r="L10" s="12"/>
      <c r="M10" s="18">
        <f>F10</f>
        <v>3.5805371052647521</v>
      </c>
      <c r="N10" s="18"/>
      <c r="O10" s="23"/>
      <c r="P10" s="18"/>
      <c r="Q10" s="18">
        <f>F10</f>
        <v>3.5805371052647521</v>
      </c>
      <c r="T10" s="2"/>
      <c r="U10" s="2"/>
    </row>
    <row r="11" spans="1:21" ht="15.5" x14ac:dyDescent="0.35">
      <c r="A11" s="49" t="s">
        <v>34</v>
      </c>
      <c r="B11" s="60">
        <v>2469</v>
      </c>
      <c r="C11" s="61">
        <v>38145</v>
      </c>
      <c r="D11" s="54">
        <f t="shared" si="1"/>
        <v>0.25890680298859614</v>
      </c>
      <c r="E11" s="18">
        <f t="shared" si="2"/>
        <v>2.5890680298859614</v>
      </c>
      <c r="F11" s="19">
        <f t="shared" si="0"/>
        <v>1.0107394795297913</v>
      </c>
      <c r="G11" s="18">
        <f>(D11*539)/1000</f>
        <v>0.13955076681085332</v>
      </c>
      <c r="H11" s="12"/>
      <c r="I11" s="20">
        <f>F11</f>
        <v>1.0107394795297913</v>
      </c>
      <c r="J11" s="26">
        <f>F11</f>
        <v>1.0107394795297913</v>
      </c>
      <c r="K11" s="12"/>
      <c r="L11" s="12"/>
      <c r="M11" s="18">
        <f>F11</f>
        <v>1.0107394795297913</v>
      </c>
      <c r="N11" s="18"/>
      <c r="O11" s="23"/>
      <c r="P11" s="18">
        <f>F11</f>
        <v>1.0107394795297913</v>
      </c>
      <c r="Q11" s="18">
        <f>F11</f>
        <v>1.0107394795297913</v>
      </c>
      <c r="T11" s="2"/>
      <c r="U11" s="2"/>
    </row>
    <row r="12" spans="1:21" ht="15.5" x14ac:dyDescent="0.35">
      <c r="A12" s="50" t="s">
        <v>29</v>
      </c>
      <c r="B12" s="62">
        <v>25203</v>
      </c>
      <c r="C12" s="63">
        <v>22030</v>
      </c>
      <c r="D12" s="55">
        <f t="shared" si="1"/>
        <v>4.5761234679981841</v>
      </c>
      <c r="E12" s="24">
        <f t="shared" si="2"/>
        <v>45.76123467998184</v>
      </c>
      <c r="F12" s="19">
        <f t="shared" si="0"/>
        <v>17.86460841862187</v>
      </c>
      <c r="G12" s="24">
        <f>(D12*417)/1000</f>
        <v>1.9082434861552429</v>
      </c>
      <c r="H12" s="25"/>
      <c r="I12" s="26">
        <f>E12</f>
        <v>45.76123467998184</v>
      </c>
      <c r="J12" s="26"/>
      <c r="K12" s="25"/>
      <c r="L12" s="25"/>
      <c r="M12" s="25"/>
      <c r="N12" s="24"/>
      <c r="O12" s="27">
        <f>F12</f>
        <v>17.86460841862187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17999</v>
      </c>
      <c r="C13" s="63">
        <v>31868</v>
      </c>
      <c r="D13" s="55">
        <f t="shared" si="1"/>
        <v>2.2591941759759004</v>
      </c>
      <c r="E13" s="24">
        <f t="shared" si="2"/>
        <v>22.591941759759003</v>
      </c>
      <c r="F13" s="19">
        <f t="shared" si="0"/>
        <v>8.81960890646506</v>
      </c>
      <c r="G13" s="24">
        <f>(D13*497)/1000</f>
        <v>1.1228195054600225</v>
      </c>
      <c r="H13" s="25"/>
      <c r="I13" s="25"/>
      <c r="J13" s="26">
        <f>F13</f>
        <v>8.81960890646506</v>
      </c>
      <c r="K13" s="24"/>
      <c r="L13" s="28"/>
      <c r="M13" s="25"/>
      <c r="N13" s="24"/>
      <c r="O13" s="27">
        <f>F13</f>
        <v>8.81960890646506</v>
      </c>
      <c r="P13" s="24">
        <f>F13</f>
        <v>8.81960890646506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37554</v>
      </c>
      <c r="C14" s="61">
        <v>26232</v>
      </c>
      <c r="D14" s="54">
        <f t="shared" si="1"/>
        <v>5.7264409881061296</v>
      </c>
      <c r="E14" s="18">
        <f t="shared" si="2"/>
        <v>57.264409881061297</v>
      </c>
      <c r="F14" s="19">
        <f t="shared" si="0"/>
        <v>22.355302823508232</v>
      </c>
      <c r="G14" s="18">
        <f>(D14*497)/1000</f>
        <v>2.8460411710887463</v>
      </c>
      <c r="H14" s="12"/>
      <c r="I14" s="12"/>
      <c r="J14" s="20">
        <f>F14</f>
        <v>22.355302823508232</v>
      </c>
      <c r="K14" s="12"/>
      <c r="L14" s="12"/>
      <c r="M14" s="18">
        <f>F14</f>
        <v>22.355302823508232</v>
      </c>
      <c r="N14" s="12"/>
      <c r="O14" s="21"/>
      <c r="P14" s="18">
        <f>F14</f>
        <v>22.355302823508232</v>
      </c>
      <c r="Q14" s="18">
        <f>F14</f>
        <v>22.355302823508232</v>
      </c>
      <c r="S14" s="2"/>
      <c r="T14" s="2"/>
      <c r="U14" s="2"/>
    </row>
    <row r="15" spans="1:21" ht="16" thickBot="1" x14ac:dyDescent="0.4">
      <c r="A15" s="53" t="s">
        <v>35</v>
      </c>
      <c r="B15" s="64">
        <v>9483</v>
      </c>
      <c r="C15" s="65">
        <v>40021</v>
      </c>
      <c r="D15" s="54">
        <f t="shared" si="1"/>
        <v>0.94780240373803748</v>
      </c>
      <c r="E15" s="18">
        <f t="shared" si="2"/>
        <v>9.4780240373803757</v>
      </c>
      <c r="F15" s="19">
        <f t="shared" si="0"/>
        <v>3.7001009521308892</v>
      </c>
      <c r="G15" s="18">
        <f>(D15*579)/1000</f>
        <v>0.54877759176432372</v>
      </c>
      <c r="H15" s="12"/>
      <c r="I15" s="12"/>
      <c r="J15" s="12"/>
      <c r="K15" s="18">
        <f>F15</f>
        <v>3.7001009521308892</v>
      </c>
      <c r="L15" s="12"/>
      <c r="M15" s="12"/>
      <c r="N15" s="18"/>
      <c r="O15" s="23">
        <f>F15</f>
        <v>3.7001009521308892</v>
      </c>
      <c r="P15" s="18">
        <f>F15</f>
        <v>3.7001009521308892</v>
      </c>
      <c r="Q15" s="18">
        <f>F15</f>
        <v>3.7001009521308892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256.15582277348346</v>
      </c>
      <c r="F16" s="18">
        <f t="shared" si="3"/>
        <v>100.00000000000003</v>
      </c>
      <c r="G16" s="29">
        <f t="shared" si="3"/>
        <v>11.143072352208382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68.922284227728767</v>
      </c>
      <c r="N16" s="18">
        <f>SUM(N8:N13)</f>
        <v>0</v>
      </c>
      <c r="O16" s="23">
        <f>SUM(O8:O15)</f>
        <v>30.384318277217819</v>
      </c>
      <c r="P16" s="18">
        <f>SUM(P8:P15)</f>
        <v>36.579149656687399</v>
      </c>
      <c r="Q16" s="18">
        <f>SUM(Q8:Q15)</f>
        <v>30.646680360433663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5.5715361761041908E-2</v>
      </c>
      <c r="H17" s="36" t="s">
        <v>39</v>
      </c>
      <c r="I17" s="37"/>
      <c r="J17" s="38"/>
      <c r="K17" s="38"/>
      <c r="L17" s="38">
        <f>SUM(O16:Q16)</f>
        <v>97.610148294338885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0.22286144704416763</v>
      </c>
      <c r="H18" s="41" t="s">
        <v>39</v>
      </c>
      <c r="I18" s="2"/>
      <c r="J18" s="2"/>
      <c r="K18" s="2"/>
      <c r="L18" s="42">
        <f>L17/L16</f>
        <v>0.97610148294338894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5.1000000000000004E-3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43.698322949836786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88D-2EEF-4561-88F9-0B36561F223C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1596</v>
      </c>
      <c r="C8" s="59">
        <v>10186</v>
      </c>
      <c r="D8" s="54">
        <f>(B8/C8)*((Q$4/M$4)*T$4)</f>
        <v>0.62674258786569803</v>
      </c>
      <c r="E8" s="18">
        <f>D8*($I$4/(($K$4/$M$4)*$Q$4))</f>
        <v>6.2674258786569803</v>
      </c>
      <c r="F8" s="19">
        <f>(E8/E$16)*100</f>
        <v>29.805568803123585</v>
      </c>
      <c r="G8" s="18">
        <f>(D8*379)/1000</f>
        <v>0.23753544080109956</v>
      </c>
      <c r="H8" s="18">
        <f>F8</f>
        <v>29.805568803123585</v>
      </c>
      <c r="I8" s="12"/>
      <c r="J8" s="12"/>
      <c r="K8" s="12"/>
      <c r="L8" s="12"/>
      <c r="M8" s="20">
        <f>F8</f>
        <v>29.805568803123585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414</v>
      </c>
      <c r="C9" s="61">
        <v>18908</v>
      </c>
      <c r="D9" s="54">
        <f t="shared" ref="D9:D15" si="0">(B9/C9)*((Q$4/M$4)*T$4)</f>
        <v>8.7581975883224028E-2</v>
      </c>
      <c r="E9" s="18">
        <f t="shared" ref="E9:E15" si="1">D9*($I$4/(($K$4/$M$4)*$Q$4))</f>
        <v>0.87581975883224028</v>
      </c>
      <c r="F9" s="19">
        <f t="shared" ref="F9:F15" si="2">(E9/E$16)*100</f>
        <v>4.1650761550933924</v>
      </c>
      <c r="G9" s="18">
        <f>(D9*459)/1000</f>
        <v>4.0200126930399822E-2</v>
      </c>
      <c r="H9" s="12"/>
      <c r="I9" s="20">
        <f>F9</f>
        <v>4.1650761550933924</v>
      </c>
      <c r="J9" s="26"/>
      <c r="K9" s="12"/>
      <c r="L9" s="12"/>
      <c r="M9" s="12"/>
      <c r="N9" s="18"/>
      <c r="O9" s="23"/>
      <c r="P9" s="18">
        <f>F9</f>
        <v>4.1650761550933924</v>
      </c>
      <c r="Q9" s="18"/>
      <c r="T9" s="2"/>
      <c r="U9" s="2"/>
    </row>
    <row r="10" spans="1:21" ht="15.5" x14ac:dyDescent="0.35">
      <c r="A10" s="48" t="s">
        <v>30</v>
      </c>
      <c r="B10" s="60">
        <v>677</v>
      </c>
      <c r="C10" s="61">
        <v>28416</v>
      </c>
      <c r="D10" s="54">
        <f t="shared" si="0"/>
        <v>9.5298423423423428E-2</v>
      </c>
      <c r="E10" s="18">
        <f t="shared" si="1"/>
        <v>0.95298423423423428</v>
      </c>
      <c r="F10" s="19">
        <f t="shared" si="2"/>
        <v>4.5320419757157362</v>
      </c>
      <c r="G10" s="18">
        <f>(D10*459)/1000</f>
        <v>4.3741976351351353E-2</v>
      </c>
      <c r="H10" s="12"/>
      <c r="I10" s="20">
        <f>F10</f>
        <v>4.5320419757157362</v>
      </c>
      <c r="J10" s="18"/>
      <c r="K10" s="12"/>
      <c r="L10" s="12"/>
      <c r="M10" s="18">
        <f>F10</f>
        <v>4.5320419757157362</v>
      </c>
      <c r="N10" s="18"/>
      <c r="O10" s="23"/>
      <c r="P10" s="18"/>
      <c r="Q10" s="18">
        <f>F10</f>
        <v>4.5320419757157362</v>
      </c>
      <c r="T10" s="2"/>
      <c r="U10" s="2"/>
    </row>
    <row r="11" spans="1:21" ht="15.5" x14ac:dyDescent="0.35">
      <c r="A11" s="49" t="s">
        <v>34</v>
      </c>
      <c r="B11" s="60">
        <v>1122</v>
      </c>
      <c r="C11" s="61">
        <v>27870</v>
      </c>
      <c r="D11" s="54">
        <f t="shared" si="0"/>
        <v>0.16103336921420883</v>
      </c>
      <c r="E11" s="18">
        <f t="shared" si="1"/>
        <v>1.6103336921420883</v>
      </c>
      <c r="F11" s="19">
        <f t="shared" si="2"/>
        <v>7.6581538555688669</v>
      </c>
      <c r="G11" s="18">
        <f>(D11*539)/1000</f>
        <v>8.6796986006458549E-2</v>
      </c>
      <c r="H11" s="12"/>
      <c r="I11" s="20">
        <f>F11</f>
        <v>7.6581538555688669</v>
      </c>
      <c r="J11" s="26">
        <f>F11</f>
        <v>7.6581538555688669</v>
      </c>
      <c r="K11" s="12"/>
      <c r="L11" s="12"/>
      <c r="M11" s="18">
        <f>F11</f>
        <v>7.6581538555688669</v>
      </c>
      <c r="N11" s="18"/>
      <c r="O11" s="23"/>
      <c r="P11" s="18">
        <f>F11</f>
        <v>7.6581538555688669</v>
      </c>
      <c r="Q11" s="18">
        <f>F11</f>
        <v>7.6581538555688669</v>
      </c>
      <c r="T11" s="2"/>
      <c r="U11" s="2"/>
    </row>
    <row r="12" spans="1:21" ht="15.5" x14ac:dyDescent="0.35">
      <c r="A12" s="50" t="s">
        <v>29</v>
      </c>
      <c r="B12" s="62">
        <v>1079</v>
      </c>
      <c r="C12" s="63">
        <v>16266</v>
      </c>
      <c r="D12" s="55">
        <f t="shared" si="0"/>
        <v>0.26533874339112257</v>
      </c>
      <c r="E12" s="24">
        <f t="shared" si="1"/>
        <v>2.6533874339112256</v>
      </c>
      <c r="F12" s="19">
        <f t="shared" si="2"/>
        <v>12.61853323101948</v>
      </c>
      <c r="G12" s="24">
        <f>(D12*417)/1000</f>
        <v>0.11064625599409811</v>
      </c>
      <c r="H12" s="25"/>
      <c r="I12" s="26">
        <f>E12</f>
        <v>2.6533874339112256</v>
      </c>
      <c r="J12" s="26"/>
      <c r="K12" s="25"/>
      <c r="L12" s="25"/>
      <c r="M12" s="25"/>
      <c r="N12" s="24"/>
      <c r="O12" s="27">
        <f>F12</f>
        <v>12.61853323101948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873</v>
      </c>
      <c r="C13" s="63">
        <v>23148</v>
      </c>
      <c r="D13" s="55">
        <f t="shared" si="0"/>
        <v>0.15085536547433903</v>
      </c>
      <c r="E13" s="24">
        <f t="shared" si="1"/>
        <v>1.5085536547433902</v>
      </c>
      <c r="F13" s="19">
        <f t="shared" si="2"/>
        <v>7.1741254895052151</v>
      </c>
      <c r="G13" s="24">
        <f>(D13*497)/1000</f>
        <v>7.4975116640746492E-2</v>
      </c>
      <c r="H13" s="25"/>
      <c r="I13" s="25"/>
      <c r="J13" s="26">
        <f>F13</f>
        <v>7.1741254895052151</v>
      </c>
      <c r="K13" s="24"/>
      <c r="L13" s="28"/>
      <c r="M13" s="25"/>
      <c r="N13" s="24"/>
      <c r="O13" s="27">
        <f>F13</f>
        <v>7.1741254895052151</v>
      </c>
      <c r="P13" s="24">
        <f>F13</f>
        <v>7.1741254895052151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1640</v>
      </c>
      <c r="C14" s="61">
        <v>18854</v>
      </c>
      <c r="D14" s="54">
        <f t="shared" si="0"/>
        <v>0.34793677734167816</v>
      </c>
      <c r="E14" s="18">
        <f t="shared" si="1"/>
        <v>3.4793677734167816</v>
      </c>
      <c r="F14" s="19">
        <f t="shared" si="2"/>
        <v>16.546591466697517</v>
      </c>
      <c r="G14" s="18">
        <f>(D14*497)/1000</f>
        <v>0.17292457833881406</v>
      </c>
      <c r="H14" s="12"/>
      <c r="I14" s="12"/>
      <c r="J14" s="20">
        <f>F14</f>
        <v>16.546591466697517</v>
      </c>
      <c r="K14" s="12"/>
      <c r="L14" s="12"/>
      <c r="M14" s="18">
        <f>F14</f>
        <v>16.546591466697517</v>
      </c>
      <c r="N14" s="12"/>
      <c r="O14" s="21"/>
      <c r="P14" s="18">
        <f>F14</f>
        <v>16.546591466697517</v>
      </c>
      <c r="Q14" s="18">
        <f>F14</f>
        <v>16.546591466697517</v>
      </c>
      <c r="S14" s="2"/>
      <c r="T14" s="2"/>
      <c r="U14" s="2"/>
    </row>
    <row r="15" spans="1:21" ht="16" thickBot="1" x14ac:dyDescent="0.4">
      <c r="A15" s="53" t="s">
        <v>35</v>
      </c>
      <c r="B15" s="64">
        <v>2232</v>
      </c>
      <c r="C15" s="65">
        <v>24262</v>
      </c>
      <c r="D15" s="54">
        <f t="shared" si="0"/>
        <v>0.36798285384551976</v>
      </c>
      <c r="E15" s="18">
        <f t="shared" si="1"/>
        <v>3.6798285384551974</v>
      </c>
      <c r="F15" s="19">
        <f t="shared" si="2"/>
        <v>17.499909023276206</v>
      </c>
      <c r="G15" s="18">
        <f>(D15*579)/1000</f>
        <v>0.21306207237655594</v>
      </c>
      <c r="H15" s="12"/>
      <c r="I15" s="12"/>
      <c r="J15" s="12"/>
      <c r="K15" s="18">
        <f>F15</f>
        <v>17.499909023276206</v>
      </c>
      <c r="L15" s="12"/>
      <c r="M15" s="12"/>
      <c r="N15" s="18"/>
      <c r="O15" s="23">
        <f>F15</f>
        <v>17.499909023276206</v>
      </c>
      <c r="P15" s="18">
        <f>F15</f>
        <v>17.499909023276206</v>
      </c>
      <c r="Q15" s="18">
        <f>F15</f>
        <v>17.499909023276206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21.027700964392139</v>
      </c>
      <c r="F16" s="18">
        <f t="shared" si="3"/>
        <v>100</v>
      </c>
      <c r="G16" s="29">
        <f t="shared" si="3"/>
        <v>0.9798825534395238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58.54235610110571</v>
      </c>
      <c r="N16" s="18">
        <f>SUM(N8:N13)</f>
        <v>0</v>
      </c>
      <c r="O16" s="23">
        <f>SUM(O8:O15)</f>
        <v>37.292567743800902</v>
      </c>
      <c r="P16" s="18">
        <f>SUM(P8:P15)</f>
        <v>53.043855990141196</v>
      </c>
      <c r="Q16" s="18">
        <f>SUM(Q8:Q15)</f>
        <v>46.236696321258322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4.8994127671976194E-3</v>
      </c>
      <c r="H17" s="36" t="s">
        <v>39</v>
      </c>
      <c r="I17" s="37"/>
      <c r="J17" s="38"/>
      <c r="K17" s="38"/>
      <c r="L17" s="38">
        <f>SUM(O16:Q16)</f>
        <v>136.57312005520043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1.9597651068790477E-2</v>
      </c>
      <c r="H18" s="41" t="s">
        <v>39</v>
      </c>
      <c r="I18" s="2"/>
      <c r="J18" s="2"/>
      <c r="K18" s="2"/>
      <c r="L18" s="42">
        <f>L17/L16</f>
        <v>1.3657312005520046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5.4999999999999997E-3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3.5632092852346324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0BC7-0CFB-4CAF-86CC-B099CA75A402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6316</v>
      </c>
      <c r="C8" s="59">
        <v>3947</v>
      </c>
      <c r="D8" s="54">
        <f>(B8/C8)*((Q$4/M$4)*T$4)</f>
        <v>6.4008107423359517</v>
      </c>
      <c r="E8" s="18">
        <f>D8*($I$4/(($K$4/$M$4)*$Q$4))</f>
        <v>64.008107423359519</v>
      </c>
      <c r="F8" s="19">
        <f t="shared" ref="F8:F15" si="0">(E8/E$16)*100</f>
        <v>37.082458748861328</v>
      </c>
      <c r="G8" s="18">
        <f>(D8*379)/1000</f>
        <v>2.4259072713453258</v>
      </c>
      <c r="H8" s="18">
        <f>F8</f>
        <v>37.082458748861328</v>
      </c>
      <c r="I8" s="12"/>
      <c r="J8" s="12"/>
      <c r="K8" s="12"/>
      <c r="L8" s="12"/>
      <c r="M8" s="20">
        <f>F8</f>
        <v>37.082458748861328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1275</v>
      </c>
      <c r="C9" s="61">
        <v>7456</v>
      </c>
      <c r="D9" s="54">
        <f t="shared" ref="D9:D15" si="1">(B9/C9)*((Q$4/M$4)*T$4)</f>
        <v>0.68401287553648071</v>
      </c>
      <c r="E9" s="18">
        <f t="shared" ref="E9:E15" si="2">D9*($I$4/(($K$4/$M$4)*$Q$4))</f>
        <v>6.8401287553648071</v>
      </c>
      <c r="F9" s="19">
        <f t="shared" si="0"/>
        <v>3.9627603848687993</v>
      </c>
      <c r="G9" s="18">
        <f>(D9*459)/1000</f>
        <v>0.31396190987124462</v>
      </c>
      <c r="H9" s="12"/>
      <c r="I9" s="20">
        <f>F9</f>
        <v>3.9627603848687993</v>
      </c>
      <c r="J9" s="26"/>
      <c r="K9" s="12"/>
      <c r="L9" s="12"/>
      <c r="M9" s="12"/>
      <c r="N9" s="18"/>
      <c r="O9" s="23"/>
      <c r="P9" s="18">
        <f>F9</f>
        <v>3.9627603848687993</v>
      </c>
      <c r="Q9" s="18"/>
      <c r="T9" s="2"/>
      <c r="U9" s="2"/>
    </row>
    <row r="10" spans="1:21" ht="15.5" x14ac:dyDescent="0.35">
      <c r="A10" s="48" t="s">
        <v>30</v>
      </c>
      <c r="B10" s="60">
        <v>1587</v>
      </c>
      <c r="C10" s="61">
        <v>8221</v>
      </c>
      <c r="D10" s="54">
        <f t="shared" si="1"/>
        <v>0.77216883590804042</v>
      </c>
      <c r="E10" s="18">
        <f t="shared" si="2"/>
        <v>7.721688359080404</v>
      </c>
      <c r="F10" s="19">
        <f t="shared" si="0"/>
        <v>4.4734831503964037</v>
      </c>
      <c r="G10" s="18">
        <f>(D10*459)/1000</f>
        <v>0.35442549568179055</v>
      </c>
      <c r="H10" s="12"/>
      <c r="I10" s="20">
        <f>F10</f>
        <v>4.4734831503964037</v>
      </c>
      <c r="J10" s="18"/>
      <c r="K10" s="12"/>
      <c r="L10" s="12"/>
      <c r="M10" s="18">
        <f>F10</f>
        <v>4.4734831503964037</v>
      </c>
      <c r="N10" s="18"/>
      <c r="O10" s="23"/>
      <c r="P10" s="18"/>
      <c r="Q10" s="18">
        <f>F10</f>
        <v>4.4734831503964037</v>
      </c>
      <c r="T10" s="2"/>
      <c r="U10" s="2"/>
    </row>
    <row r="11" spans="1:21" ht="15.5" x14ac:dyDescent="0.35">
      <c r="A11" s="49" t="s">
        <v>34</v>
      </c>
      <c r="B11" s="60">
        <v>1427</v>
      </c>
      <c r="C11" s="61">
        <v>8647</v>
      </c>
      <c r="D11" s="54">
        <f t="shared" si="1"/>
        <v>0.66011333410431361</v>
      </c>
      <c r="E11" s="18">
        <f t="shared" si="2"/>
        <v>6.6011333410431359</v>
      </c>
      <c r="F11" s="19">
        <f t="shared" si="0"/>
        <v>3.8243007748363986</v>
      </c>
      <c r="G11" s="18">
        <f>(D11*539)/1000</f>
        <v>0.35580108708222502</v>
      </c>
      <c r="H11" s="12"/>
      <c r="I11" s="20">
        <f>F11</f>
        <v>3.8243007748363986</v>
      </c>
      <c r="J11" s="26">
        <f>F11</f>
        <v>3.8243007748363986</v>
      </c>
      <c r="K11" s="12"/>
      <c r="L11" s="12"/>
      <c r="M11" s="18">
        <f>F11</f>
        <v>3.8243007748363986</v>
      </c>
      <c r="N11" s="18"/>
      <c r="O11" s="23"/>
      <c r="P11" s="18">
        <f>F11</f>
        <v>3.8243007748363986</v>
      </c>
      <c r="Q11" s="18">
        <f>F11</f>
        <v>3.8243007748363986</v>
      </c>
      <c r="T11" s="2"/>
      <c r="U11" s="2"/>
    </row>
    <row r="12" spans="1:21" ht="15.5" x14ac:dyDescent="0.35">
      <c r="A12" s="50" t="s">
        <v>29</v>
      </c>
      <c r="B12" s="62">
        <v>3353</v>
      </c>
      <c r="C12" s="63">
        <v>5322</v>
      </c>
      <c r="D12" s="55">
        <f t="shared" si="1"/>
        <v>2.5201052236001504</v>
      </c>
      <c r="E12" s="24">
        <f t="shared" si="2"/>
        <v>25.201052236001505</v>
      </c>
      <c r="F12" s="19">
        <f t="shared" si="0"/>
        <v>14.599978308816187</v>
      </c>
      <c r="G12" s="24">
        <f>(D12*417)/1000</f>
        <v>1.0508838782412626</v>
      </c>
      <c r="H12" s="25"/>
      <c r="I12" s="26">
        <f>E12</f>
        <v>25.201052236001505</v>
      </c>
      <c r="J12" s="26"/>
      <c r="K12" s="25"/>
      <c r="L12" s="25"/>
      <c r="M12" s="25"/>
      <c r="N12" s="24"/>
      <c r="O12" s="27">
        <f>F12</f>
        <v>14.599978308816187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3633</v>
      </c>
      <c r="C13" s="63">
        <v>7691</v>
      </c>
      <c r="D13" s="55">
        <f t="shared" si="1"/>
        <v>1.8894812118060069</v>
      </c>
      <c r="E13" s="24">
        <f t="shared" si="2"/>
        <v>18.89481211806007</v>
      </c>
      <c r="F13" s="19">
        <f t="shared" si="0"/>
        <v>10.946520982117685</v>
      </c>
      <c r="G13" s="24">
        <f>(D13*497)/1000</f>
        <v>0.93907216226758539</v>
      </c>
      <c r="H13" s="25"/>
      <c r="I13" s="25"/>
      <c r="J13" s="26">
        <f>F13</f>
        <v>10.946520982117685</v>
      </c>
      <c r="K13" s="24"/>
      <c r="L13" s="28"/>
      <c r="M13" s="25"/>
      <c r="N13" s="24"/>
      <c r="O13" s="27">
        <f>F13</f>
        <v>10.946520982117685</v>
      </c>
      <c r="P13" s="24">
        <f>F13</f>
        <v>10.946520982117685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5370</v>
      </c>
      <c r="C14" s="61">
        <v>7125</v>
      </c>
      <c r="D14" s="54">
        <f t="shared" si="1"/>
        <v>3.0147368421052629</v>
      </c>
      <c r="E14" s="18">
        <f t="shared" si="2"/>
        <v>30.147368421052629</v>
      </c>
      <c r="F14" s="19">
        <f t="shared" si="0"/>
        <v>17.465577266113968</v>
      </c>
      <c r="G14" s="18">
        <f>(D14*497)/1000</f>
        <v>1.4983242105263157</v>
      </c>
      <c r="H14" s="12"/>
      <c r="I14" s="12"/>
      <c r="J14" s="20">
        <f>F14</f>
        <v>17.465577266113968</v>
      </c>
      <c r="K14" s="12"/>
      <c r="L14" s="12"/>
      <c r="M14" s="18">
        <f>F14</f>
        <v>17.465577266113968</v>
      </c>
      <c r="N14" s="12"/>
      <c r="O14" s="21"/>
      <c r="P14" s="18">
        <f>F14</f>
        <v>17.465577266113968</v>
      </c>
      <c r="Q14" s="18">
        <f>F14</f>
        <v>17.465577266113968</v>
      </c>
      <c r="S14" s="2"/>
      <c r="T14" s="2"/>
      <c r="U14" s="2"/>
    </row>
    <row r="15" spans="1:21" ht="16" thickBot="1" x14ac:dyDescent="0.4">
      <c r="A15" s="53" t="s">
        <v>35</v>
      </c>
      <c r="B15" s="64">
        <v>3745</v>
      </c>
      <c r="C15" s="65">
        <v>11352</v>
      </c>
      <c r="D15" s="54">
        <f t="shared" si="1"/>
        <v>1.3195912614517267</v>
      </c>
      <c r="E15" s="18">
        <f t="shared" si="2"/>
        <v>13.195912614517267</v>
      </c>
      <c r="F15" s="19">
        <f t="shared" si="0"/>
        <v>7.6449203839892581</v>
      </c>
      <c r="G15" s="18">
        <f>(D15*579)/1000</f>
        <v>0.76404334038054966</v>
      </c>
      <c r="H15" s="12"/>
      <c r="I15" s="12"/>
      <c r="J15" s="12"/>
      <c r="K15" s="18">
        <f>F15</f>
        <v>7.6449203839892581</v>
      </c>
      <c r="L15" s="12"/>
      <c r="M15" s="12"/>
      <c r="N15" s="18"/>
      <c r="O15" s="23">
        <f>F15</f>
        <v>7.6449203839892581</v>
      </c>
      <c r="P15" s="18">
        <f>F15</f>
        <v>7.6449203839892581</v>
      </c>
      <c r="Q15" s="18">
        <f>F15</f>
        <v>7.6449203839892581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172.6102032684793</v>
      </c>
      <c r="F16" s="18">
        <f t="shared" si="3"/>
        <v>100.00000000000004</v>
      </c>
      <c r="G16" s="29">
        <f t="shared" si="3"/>
        <v>7.702419355396299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62.845819940208102</v>
      </c>
      <c r="N16" s="18">
        <f>SUM(N8:N13)</f>
        <v>0</v>
      </c>
      <c r="O16" s="23">
        <f>SUM(O8:O15)</f>
        <v>33.191419674923132</v>
      </c>
      <c r="P16" s="18">
        <f>SUM(P8:P15)</f>
        <v>43.844079791926106</v>
      </c>
      <c r="Q16" s="18">
        <f>SUM(Q8:Q15)</f>
        <v>33.408281575336026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3.8512096776981496E-2</v>
      </c>
      <c r="H17" s="36" t="s">
        <v>39</v>
      </c>
      <c r="I17" s="37"/>
      <c r="J17" s="38"/>
      <c r="K17" s="38"/>
      <c r="L17" s="38">
        <f>SUM(O16:Q16)</f>
        <v>110.44378104218526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0.15404838710792598</v>
      </c>
      <c r="H18" s="41" t="s">
        <v>39</v>
      </c>
      <c r="I18" s="2"/>
      <c r="J18" s="2"/>
      <c r="K18" s="2"/>
      <c r="L18" s="42">
        <f>L17/L16</f>
        <v>1.1044378104218529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4.7999999999999996E-3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32.093413980817914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E495-3ABB-4558-A5F2-C96EF1B2A364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37863</v>
      </c>
      <c r="C8" s="59">
        <v>15774</v>
      </c>
      <c r="D8" s="54">
        <f>(B8/C8)*((Q$4/M$4)*T$4)</f>
        <v>9.6013693419551167</v>
      </c>
      <c r="E8" s="18">
        <f>D8*($I$4/(($K$4/$M$4)*$Q$4))</f>
        <v>96.013693419551174</v>
      </c>
      <c r="F8" s="19">
        <f t="shared" ref="F8:F15" si="0">(E8/E$16)*100</f>
        <v>43.038546247521438</v>
      </c>
      <c r="G8" s="18">
        <f>(D8*379)/1000</f>
        <v>3.6389189806009892</v>
      </c>
      <c r="H8" s="18">
        <f>F8</f>
        <v>43.038546247521438</v>
      </c>
      <c r="I8" s="12"/>
      <c r="J8" s="12"/>
      <c r="K8" s="12"/>
      <c r="L8" s="12"/>
      <c r="M8" s="20">
        <f>F8</f>
        <v>43.038546247521438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1218</v>
      </c>
      <c r="C9" s="61">
        <v>29888</v>
      </c>
      <c r="D9" s="54">
        <f t="shared" ref="D9:D15" si="1">(B9/C9)*((Q$4/M$4)*T$4)</f>
        <v>0.16300856531049251</v>
      </c>
      <c r="E9" s="18">
        <f t="shared" ref="E9:E15" si="2">D9*($I$4/(($K$4/$M$4)*$Q$4))</f>
        <v>1.630085653104925</v>
      </c>
      <c r="F9" s="19">
        <f t="shared" si="0"/>
        <v>0.73069282380393874</v>
      </c>
      <c r="G9" s="18">
        <f>(D9*459)/1000</f>
        <v>7.4820931477516076E-2</v>
      </c>
      <c r="H9" s="12"/>
      <c r="I9" s="20">
        <f>F9</f>
        <v>0.73069282380393874</v>
      </c>
      <c r="J9" s="26"/>
      <c r="K9" s="12"/>
      <c r="L9" s="12"/>
      <c r="M9" s="12"/>
      <c r="N9" s="18"/>
      <c r="O9" s="23"/>
      <c r="P9" s="18">
        <f>F9</f>
        <v>0.73069282380393874</v>
      </c>
      <c r="Q9" s="18"/>
      <c r="T9" s="2"/>
      <c r="U9" s="2"/>
    </row>
    <row r="10" spans="1:21" ht="15.5" x14ac:dyDescent="0.35">
      <c r="A10" s="48" t="s">
        <v>30</v>
      </c>
      <c r="B10" s="60">
        <v>7686</v>
      </c>
      <c r="C10" s="61">
        <v>37943</v>
      </c>
      <c r="D10" s="54">
        <f t="shared" si="1"/>
        <v>0.81026803362939148</v>
      </c>
      <c r="E10" s="18">
        <f t="shared" si="2"/>
        <v>8.1026803362939148</v>
      </c>
      <c r="F10" s="19">
        <f t="shared" si="0"/>
        <v>3.6320609067566312</v>
      </c>
      <c r="G10" s="18">
        <f>(D10*459)/1000</f>
        <v>0.37191302743589066</v>
      </c>
      <c r="H10" s="12"/>
      <c r="I10" s="20">
        <f>F10</f>
        <v>3.6320609067566312</v>
      </c>
      <c r="J10" s="18"/>
      <c r="K10" s="12"/>
      <c r="L10" s="12"/>
      <c r="M10" s="18">
        <f>F10</f>
        <v>3.6320609067566312</v>
      </c>
      <c r="N10" s="18"/>
      <c r="O10" s="23"/>
      <c r="P10" s="18"/>
      <c r="Q10" s="18">
        <f>F10</f>
        <v>3.6320609067566312</v>
      </c>
      <c r="T10" s="2"/>
      <c r="U10" s="2"/>
    </row>
    <row r="11" spans="1:21" ht="15.5" x14ac:dyDescent="0.35">
      <c r="A11" s="49" t="s">
        <v>34</v>
      </c>
      <c r="B11" s="60">
        <v>2635</v>
      </c>
      <c r="C11" s="61">
        <v>40654</v>
      </c>
      <c r="D11" s="54">
        <f t="shared" si="1"/>
        <v>0.25926108132041126</v>
      </c>
      <c r="E11" s="18">
        <f t="shared" si="2"/>
        <v>2.5926108132041126</v>
      </c>
      <c r="F11" s="19">
        <f t="shared" si="0"/>
        <v>1.1621488186932718</v>
      </c>
      <c r="G11" s="18">
        <f>(D11*539)/1000</f>
        <v>0.13974172283170169</v>
      </c>
      <c r="H11" s="12"/>
      <c r="I11" s="20">
        <f>F11</f>
        <v>1.1621488186932718</v>
      </c>
      <c r="J11" s="26">
        <f>F11</f>
        <v>1.1621488186932718</v>
      </c>
      <c r="K11" s="12"/>
      <c r="L11" s="12"/>
      <c r="M11" s="18">
        <f>F11</f>
        <v>1.1621488186932718</v>
      </c>
      <c r="N11" s="18"/>
      <c r="O11" s="23"/>
      <c r="P11" s="18">
        <f>F11</f>
        <v>1.1621488186932718</v>
      </c>
      <c r="Q11" s="18">
        <f>F11</f>
        <v>1.1621488186932718</v>
      </c>
      <c r="T11" s="2"/>
      <c r="U11" s="2"/>
    </row>
    <row r="12" spans="1:21" ht="15.5" x14ac:dyDescent="0.35">
      <c r="A12" s="50" t="s">
        <v>29</v>
      </c>
      <c r="B12" s="62">
        <v>24320</v>
      </c>
      <c r="C12" s="63">
        <v>25856</v>
      </c>
      <c r="D12" s="55">
        <f t="shared" si="1"/>
        <v>3.7623762376237622</v>
      </c>
      <c r="E12" s="24">
        <f t="shared" si="2"/>
        <v>37.623762376237622</v>
      </c>
      <c r="F12" s="19">
        <f t="shared" si="0"/>
        <v>16.865011430814608</v>
      </c>
      <c r="G12" s="24">
        <f>(D12*417)/1000</f>
        <v>1.568910891089109</v>
      </c>
      <c r="H12" s="25"/>
      <c r="I12" s="26">
        <f>E12</f>
        <v>37.623762376237622</v>
      </c>
      <c r="J12" s="26"/>
      <c r="K12" s="25"/>
      <c r="L12" s="25"/>
      <c r="M12" s="25"/>
      <c r="N12" s="24"/>
      <c r="O12" s="27">
        <f>F12</f>
        <v>16.865011430814608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15555</v>
      </c>
      <c r="C13" s="63">
        <v>33024</v>
      </c>
      <c r="D13" s="55">
        <f t="shared" si="1"/>
        <v>1.8840843023255813</v>
      </c>
      <c r="E13" s="24">
        <f t="shared" si="2"/>
        <v>18.840843023255815</v>
      </c>
      <c r="F13" s="19">
        <f t="shared" si="0"/>
        <v>8.4454879811296557</v>
      </c>
      <c r="G13" s="24">
        <f>(D13*497)/1000</f>
        <v>0.93638989825581398</v>
      </c>
      <c r="H13" s="25"/>
      <c r="I13" s="25"/>
      <c r="J13" s="26">
        <f>F13</f>
        <v>8.4454879811296557</v>
      </c>
      <c r="K13" s="24"/>
      <c r="L13" s="28"/>
      <c r="M13" s="25"/>
      <c r="N13" s="24"/>
      <c r="O13" s="27">
        <f>F13</f>
        <v>8.4454879811296557</v>
      </c>
      <c r="P13" s="24">
        <f>F13</f>
        <v>8.4454879811296557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36573</v>
      </c>
      <c r="C14" s="61">
        <v>29509</v>
      </c>
      <c r="D14" s="54">
        <f t="shared" si="1"/>
        <v>4.9575383781219289</v>
      </c>
      <c r="E14" s="18">
        <f t="shared" si="2"/>
        <v>49.575383781219287</v>
      </c>
      <c r="F14" s="19">
        <f t="shared" si="0"/>
        <v>22.222376534180455</v>
      </c>
      <c r="G14" s="18">
        <f>(D14*497)/1000</f>
        <v>2.4638965739265988</v>
      </c>
      <c r="H14" s="12"/>
      <c r="I14" s="12"/>
      <c r="J14" s="20">
        <f>F14</f>
        <v>22.222376534180455</v>
      </c>
      <c r="K14" s="12"/>
      <c r="L14" s="12"/>
      <c r="M14" s="18">
        <f>F14</f>
        <v>22.222376534180455</v>
      </c>
      <c r="N14" s="12"/>
      <c r="O14" s="21"/>
      <c r="P14" s="18">
        <f>F14</f>
        <v>22.222376534180455</v>
      </c>
      <c r="Q14" s="18">
        <f>F14</f>
        <v>22.222376534180455</v>
      </c>
      <c r="S14" s="2"/>
      <c r="T14" s="2"/>
      <c r="U14" s="2"/>
    </row>
    <row r="15" spans="1:21" ht="16" thickBot="1" x14ac:dyDescent="0.4">
      <c r="A15" s="53" t="s">
        <v>35</v>
      </c>
      <c r="B15" s="64">
        <v>7826</v>
      </c>
      <c r="C15" s="65">
        <v>35946</v>
      </c>
      <c r="D15" s="54">
        <f t="shared" si="1"/>
        <v>0.87086184832804758</v>
      </c>
      <c r="E15" s="18">
        <f t="shared" si="2"/>
        <v>8.7086184832804765</v>
      </c>
      <c r="F15" s="19">
        <f t="shared" si="0"/>
        <v>3.903675257099998</v>
      </c>
      <c r="G15" s="18">
        <f>(D15*579)/1000</f>
        <v>0.50422901018193955</v>
      </c>
      <c r="H15" s="12"/>
      <c r="I15" s="12"/>
      <c r="J15" s="12"/>
      <c r="K15" s="18">
        <f>F15</f>
        <v>3.903675257099998</v>
      </c>
      <c r="L15" s="12"/>
      <c r="M15" s="12"/>
      <c r="N15" s="18"/>
      <c r="O15" s="23">
        <f>F15</f>
        <v>3.903675257099998</v>
      </c>
      <c r="P15" s="18">
        <f>F15</f>
        <v>3.903675257099998</v>
      </c>
      <c r="Q15" s="18">
        <f>F15</f>
        <v>3.903675257099998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223.08767788614733</v>
      </c>
      <c r="F16" s="18">
        <f t="shared" si="3"/>
        <v>100</v>
      </c>
      <c r="G16" s="29">
        <f t="shared" si="3"/>
        <v>9.6988210357995595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70.055132507151797</v>
      </c>
      <c r="N16" s="18">
        <f>SUM(N8:N13)</f>
        <v>0</v>
      </c>
      <c r="O16" s="23">
        <f>SUM(O8:O15)</f>
        <v>29.214174669044262</v>
      </c>
      <c r="P16" s="18">
        <f>SUM(P8:P15)</f>
        <v>36.464381414907315</v>
      </c>
      <c r="Q16" s="18">
        <f>SUM(Q8:Q15)</f>
        <v>30.920261516730356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4.8494105178997791E-2</v>
      </c>
      <c r="H17" s="36" t="s">
        <v>39</v>
      </c>
      <c r="I17" s="37"/>
      <c r="J17" s="38"/>
      <c r="K17" s="38"/>
      <c r="L17" s="38">
        <f>SUM(O16:Q16)</f>
        <v>96.59881760068194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0.19397642071599117</v>
      </c>
      <c r="H18" s="41" t="s">
        <v>39</v>
      </c>
      <c r="I18" s="2"/>
      <c r="J18" s="2"/>
      <c r="K18" s="2"/>
      <c r="L18" s="42">
        <f>L17/L16</f>
        <v>0.96598817600681952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42.168787112171991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4033-1447-4835-AA85-E034B43DB2C3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34143</v>
      </c>
      <c r="C8" s="59">
        <v>17562</v>
      </c>
      <c r="D8" s="54">
        <f>(B8/C8)*((Q$4/M$4)*T$4)</f>
        <v>7.7765630338230274</v>
      </c>
      <c r="E8" s="18">
        <f>D8*($I$4/(($K$4/$M$4)*$Q$4))</f>
        <v>77.765630338230267</v>
      </c>
      <c r="F8" s="19">
        <f t="shared" ref="F8:F15" si="0">(E8/E$16)*100</f>
        <v>39.44637772942815</v>
      </c>
      <c r="G8" s="18">
        <f>(D8*379)/1000</f>
        <v>2.9473173898189273</v>
      </c>
      <c r="H8" s="18">
        <f>F8</f>
        <v>39.44637772942815</v>
      </c>
      <c r="I8" s="12"/>
      <c r="J8" s="12"/>
      <c r="K8" s="12"/>
      <c r="L8" s="12"/>
      <c r="M8" s="20">
        <f>F8</f>
        <v>39.44637772942815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1099</v>
      </c>
      <c r="C9" s="61">
        <v>31706</v>
      </c>
      <c r="D9" s="54">
        <f t="shared" ref="D9:D15" si="1">(B9/C9)*((Q$4/M$4)*T$4)</f>
        <v>0.13864883618242604</v>
      </c>
      <c r="E9" s="18">
        <f t="shared" ref="E9:E15" si="2">D9*($I$4/(($K$4/$M$4)*$Q$4))</f>
        <v>1.3864883618242605</v>
      </c>
      <c r="F9" s="19">
        <f t="shared" si="0"/>
        <v>0.70329197358911899</v>
      </c>
      <c r="G9" s="18">
        <f>(D9*459)/1000</f>
        <v>6.3639815807733549E-2</v>
      </c>
      <c r="H9" s="12"/>
      <c r="I9" s="20">
        <f>F9</f>
        <v>0.70329197358911899</v>
      </c>
      <c r="J9" s="26"/>
      <c r="K9" s="12"/>
      <c r="L9" s="12"/>
      <c r="M9" s="12"/>
      <c r="N9" s="18"/>
      <c r="O9" s="23"/>
      <c r="P9" s="18">
        <f>F9</f>
        <v>0.70329197358911899</v>
      </c>
      <c r="Q9" s="18"/>
      <c r="T9" s="2"/>
      <c r="U9" s="2"/>
    </row>
    <row r="10" spans="1:21" ht="15.5" x14ac:dyDescent="0.35">
      <c r="A10" s="48" t="s">
        <v>30</v>
      </c>
      <c r="B10" s="60">
        <v>6717</v>
      </c>
      <c r="C10" s="61">
        <v>39805</v>
      </c>
      <c r="D10" s="54">
        <f t="shared" si="1"/>
        <v>0.67499057907298077</v>
      </c>
      <c r="E10" s="18">
        <f t="shared" si="2"/>
        <v>6.7499057907298079</v>
      </c>
      <c r="F10" s="19">
        <f t="shared" si="0"/>
        <v>3.4238690318734157</v>
      </c>
      <c r="G10" s="18">
        <f>(D10*459)/1000</f>
        <v>0.30982067579449818</v>
      </c>
      <c r="H10" s="12"/>
      <c r="I10" s="20">
        <f>F10</f>
        <v>3.4238690318734157</v>
      </c>
      <c r="J10" s="18"/>
      <c r="K10" s="12"/>
      <c r="L10" s="12"/>
      <c r="M10" s="18">
        <f>F10</f>
        <v>3.4238690318734157</v>
      </c>
      <c r="N10" s="18"/>
      <c r="O10" s="23"/>
      <c r="P10" s="18"/>
      <c r="Q10" s="18">
        <f>F10</f>
        <v>3.4238690318734157</v>
      </c>
      <c r="T10" s="2"/>
      <c r="U10" s="2"/>
    </row>
    <row r="11" spans="1:21" ht="15.5" x14ac:dyDescent="0.35">
      <c r="A11" s="49" t="s">
        <v>34</v>
      </c>
      <c r="B11" s="60">
        <v>2945</v>
      </c>
      <c r="C11" s="61">
        <v>42037</v>
      </c>
      <c r="D11" s="54">
        <f t="shared" si="1"/>
        <v>0.28022932178794874</v>
      </c>
      <c r="E11" s="18">
        <f t="shared" si="2"/>
        <v>2.8022932178794875</v>
      </c>
      <c r="F11" s="19">
        <f t="shared" si="0"/>
        <v>1.4214546490565303</v>
      </c>
      <c r="G11" s="18">
        <f>(D11*539)/1000</f>
        <v>0.15104360444370438</v>
      </c>
      <c r="H11" s="12"/>
      <c r="I11" s="20">
        <f>F11</f>
        <v>1.4214546490565303</v>
      </c>
      <c r="J11" s="26">
        <f>F11</f>
        <v>1.4214546490565303</v>
      </c>
      <c r="K11" s="12"/>
      <c r="L11" s="12"/>
      <c r="M11" s="18">
        <f>F11</f>
        <v>1.4214546490565303</v>
      </c>
      <c r="N11" s="18"/>
      <c r="O11" s="23"/>
      <c r="P11" s="18">
        <f>F11</f>
        <v>1.4214546490565303</v>
      </c>
      <c r="Q11" s="18">
        <f>F11</f>
        <v>1.4214546490565303</v>
      </c>
      <c r="T11" s="2"/>
      <c r="U11" s="2"/>
    </row>
    <row r="12" spans="1:21" ht="15.5" x14ac:dyDescent="0.35">
      <c r="A12" s="50" t="s">
        <v>29</v>
      </c>
      <c r="B12" s="62">
        <v>22124</v>
      </c>
      <c r="C12" s="63">
        <v>25294</v>
      </c>
      <c r="D12" s="55">
        <f t="shared" si="1"/>
        <v>3.4986953427690359</v>
      </c>
      <c r="E12" s="24">
        <f t="shared" si="2"/>
        <v>34.986953427690359</v>
      </c>
      <c r="F12" s="19">
        <f t="shared" si="0"/>
        <v>17.747024932582736</v>
      </c>
      <c r="G12" s="24">
        <f>(D12*417)/1000</f>
        <v>1.458955957934688</v>
      </c>
      <c r="H12" s="25"/>
      <c r="I12" s="26">
        <f>E12</f>
        <v>34.986953427690359</v>
      </c>
      <c r="J12" s="26"/>
      <c r="K12" s="25"/>
      <c r="L12" s="25"/>
      <c r="M12" s="25"/>
      <c r="N12" s="24"/>
      <c r="O12" s="27">
        <f>F12</f>
        <v>17.747024932582736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14461</v>
      </c>
      <c r="C13" s="63">
        <v>33958</v>
      </c>
      <c r="D13" s="55">
        <f t="shared" si="1"/>
        <v>1.7033983155662877</v>
      </c>
      <c r="E13" s="24">
        <f t="shared" si="2"/>
        <v>17.033983155662877</v>
      </c>
      <c r="F13" s="19">
        <f t="shared" si="0"/>
        <v>8.6404357667074461</v>
      </c>
      <c r="G13" s="24">
        <f>(D13*497)/1000</f>
        <v>0.84658896283644502</v>
      </c>
      <c r="H13" s="25"/>
      <c r="I13" s="25"/>
      <c r="J13" s="26">
        <f>F13</f>
        <v>8.6404357667074461</v>
      </c>
      <c r="K13" s="24"/>
      <c r="L13" s="28"/>
      <c r="M13" s="25"/>
      <c r="N13" s="24"/>
      <c r="O13" s="27">
        <f>F13</f>
        <v>8.6404357667074461</v>
      </c>
      <c r="P13" s="24">
        <f>F13</f>
        <v>8.6404357667074461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33828</v>
      </c>
      <c r="C14" s="61">
        <v>28629</v>
      </c>
      <c r="D14" s="54">
        <f t="shared" si="1"/>
        <v>4.7263963114324632</v>
      </c>
      <c r="E14" s="18">
        <f t="shared" si="2"/>
        <v>47.263963114324632</v>
      </c>
      <c r="F14" s="19">
        <f t="shared" si="0"/>
        <v>23.974500481620314</v>
      </c>
      <c r="G14" s="18">
        <f>(D14*497)/1000</f>
        <v>2.3490189667819341</v>
      </c>
      <c r="H14" s="12"/>
      <c r="I14" s="12"/>
      <c r="J14" s="20">
        <f>F14</f>
        <v>23.974500481620314</v>
      </c>
      <c r="K14" s="12"/>
      <c r="L14" s="12"/>
      <c r="M14" s="18">
        <f>F14</f>
        <v>23.974500481620314</v>
      </c>
      <c r="N14" s="12"/>
      <c r="O14" s="21"/>
      <c r="P14" s="18">
        <f>F14</f>
        <v>23.974500481620314</v>
      </c>
      <c r="Q14" s="18">
        <f>F14</f>
        <v>23.974500481620314</v>
      </c>
      <c r="S14" s="2"/>
      <c r="T14" s="2"/>
      <c r="U14" s="2"/>
    </row>
    <row r="15" spans="1:21" ht="16" thickBot="1" x14ac:dyDescent="0.4">
      <c r="A15" s="53" t="s">
        <v>35</v>
      </c>
      <c r="B15" s="64">
        <v>8639</v>
      </c>
      <c r="C15" s="65">
        <v>37752</v>
      </c>
      <c r="D15" s="54">
        <f t="shared" si="1"/>
        <v>0.91534223352405175</v>
      </c>
      <c r="E15" s="18">
        <f t="shared" si="2"/>
        <v>9.1534223352405171</v>
      </c>
      <c r="F15" s="19">
        <f t="shared" si="0"/>
        <v>4.6430454351422759</v>
      </c>
      <c r="G15" s="18">
        <f>(D15*579)/1000</f>
        <v>0.52998315321042599</v>
      </c>
      <c r="H15" s="12"/>
      <c r="I15" s="12"/>
      <c r="J15" s="12"/>
      <c r="K15" s="18">
        <f>F15</f>
        <v>4.6430454351422759</v>
      </c>
      <c r="L15" s="12"/>
      <c r="M15" s="12"/>
      <c r="N15" s="18"/>
      <c r="O15" s="23">
        <f>F15</f>
        <v>4.6430454351422759</v>
      </c>
      <c r="P15" s="18">
        <f>F15</f>
        <v>4.6430454351422759</v>
      </c>
      <c r="Q15" s="18">
        <f>F15</f>
        <v>4.6430454351422759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197.14263974158223</v>
      </c>
      <c r="F16" s="18">
        <f t="shared" si="3"/>
        <v>99.999999999999972</v>
      </c>
      <c r="G16" s="29">
        <f t="shared" si="3"/>
        <v>8.6563685266283557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68.266201891978412</v>
      </c>
      <c r="N16" s="18">
        <f>SUM(N8:N13)</f>
        <v>0</v>
      </c>
      <c r="O16" s="23">
        <f>SUM(O8:O15)</f>
        <v>31.030506134432457</v>
      </c>
      <c r="P16" s="18">
        <f>SUM(P8:P15)</f>
        <v>39.382728306115688</v>
      </c>
      <c r="Q16" s="18">
        <f>SUM(Q8:Q15)</f>
        <v>33.462869597692539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4.3281842633141776E-2</v>
      </c>
      <c r="H17" s="36" t="s">
        <v>39</v>
      </c>
      <c r="I17" s="37"/>
      <c r="J17" s="38"/>
      <c r="K17" s="38"/>
      <c r="L17" s="38">
        <f>SUM(O16:Q16)</f>
        <v>103.87610403824067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0.1731273705325671</v>
      </c>
      <c r="H18" s="41" t="s">
        <v>39</v>
      </c>
      <c r="I18" s="2"/>
      <c r="J18" s="2"/>
      <c r="K18" s="2"/>
      <c r="L18" s="42">
        <f>L17/L16</f>
        <v>1.0387610403824068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4.8999999999999998E-3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35.332116435217777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126F-77F2-4785-8ABC-D4CBAF96B60F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32005</v>
      </c>
      <c r="C8" s="59">
        <v>18955</v>
      </c>
      <c r="D8" s="54">
        <f>(B8/C8)*((Q$4/M$4)*T$4)</f>
        <v>6.7538907939857555</v>
      </c>
      <c r="E8" s="18">
        <f>D8*($I$4/(($K$4/$M$4)*$Q$4))</f>
        <v>67.538907939857552</v>
      </c>
      <c r="F8" s="19">
        <f t="shared" ref="F8:F15" si="0">(E8/E$16)*100</f>
        <v>38.063278098742778</v>
      </c>
      <c r="G8" s="18">
        <f>(D8*379)/1000</f>
        <v>2.5597246109206013</v>
      </c>
      <c r="H8" s="18">
        <f>F8</f>
        <v>38.063278098742778</v>
      </c>
      <c r="I8" s="12"/>
      <c r="J8" s="12"/>
      <c r="K8" s="12"/>
      <c r="L8" s="12"/>
      <c r="M8" s="20">
        <f>F8</f>
        <v>38.063278098742778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1230</v>
      </c>
      <c r="C9" s="61">
        <v>31112</v>
      </c>
      <c r="D9" s="54">
        <f t="shared" ref="D9:D15" si="1">(B9/C9)*((Q$4/M$4)*T$4)</f>
        <v>0.15813833890460272</v>
      </c>
      <c r="E9" s="18">
        <f t="shared" ref="E9:E15" si="2">D9*($I$4/(($K$4/$M$4)*$Q$4))</f>
        <v>1.5813833890460272</v>
      </c>
      <c r="F9" s="19">
        <f t="shared" si="0"/>
        <v>0.89122903455282365</v>
      </c>
      <c r="G9" s="18">
        <f>(D9*459)/1000</f>
        <v>7.258549755721265E-2</v>
      </c>
      <c r="H9" s="12"/>
      <c r="I9" s="20">
        <f>F9</f>
        <v>0.89122903455282365</v>
      </c>
      <c r="J9" s="26"/>
      <c r="K9" s="12"/>
      <c r="L9" s="12"/>
      <c r="M9" s="12"/>
      <c r="N9" s="18"/>
      <c r="O9" s="23"/>
      <c r="P9" s="18">
        <f>F9</f>
        <v>0.89122903455282365</v>
      </c>
      <c r="Q9" s="18"/>
      <c r="T9" s="2"/>
      <c r="U9" s="2"/>
    </row>
    <row r="10" spans="1:21" ht="15.5" x14ac:dyDescent="0.35">
      <c r="A10" s="48" t="s">
        <v>30</v>
      </c>
      <c r="B10" s="60">
        <v>6160</v>
      </c>
      <c r="C10" s="61">
        <v>41231</v>
      </c>
      <c r="D10" s="54">
        <f t="shared" si="1"/>
        <v>0.59760859547427903</v>
      </c>
      <c r="E10" s="18">
        <f t="shared" si="2"/>
        <v>5.97608595474279</v>
      </c>
      <c r="F10" s="19">
        <f t="shared" si="0"/>
        <v>3.3679760093237499</v>
      </c>
      <c r="G10" s="18">
        <f>(D10*459)/1000</f>
        <v>0.27430234532269404</v>
      </c>
      <c r="H10" s="12"/>
      <c r="I10" s="20">
        <f>F10</f>
        <v>3.3679760093237499</v>
      </c>
      <c r="J10" s="18"/>
      <c r="K10" s="12"/>
      <c r="L10" s="12"/>
      <c r="M10" s="18">
        <f>F10</f>
        <v>3.3679760093237499</v>
      </c>
      <c r="N10" s="18"/>
      <c r="O10" s="23"/>
      <c r="P10" s="18"/>
      <c r="Q10" s="18">
        <f>F10</f>
        <v>3.3679760093237499</v>
      </c>
      <c r="T10" s="2"/>
      <c r="U10" s="2"/>
    </row>
    <row r="11" spans="1:21" ht="15.5" x14ac:dyDescent="0.35">
      <c r="A11" s="49" t="s">
        <v>34</v>
      </c>
      <c r="B11" s="60">
        <v>2683</v>
      </c>
      <c r="C11" s="61">
        <v>42453</v>
      </c>
      <c r="D11" s="54">
        <f t="shared" si="1"/>
        <v>0.2527972110333781</v>
      </c>
      <c r="E11" s="18">
        <f t="shared" si="2"/>
        <v>2.5279721103337809</v>
      </c>
      <c r="F11" s="19">
        <f t="shared" si="0"/>
        <v>1.4247033065323695</v>
      </c>
      <c r="G11" s="18">
        <f>(D11*539)/1000</f>
        <v>0.13625769674699081</v>
      </c>
      <c r="H11" s="12"/>
      <c r="I11" s="20">
        <f>F11</f>
        <v>1.4247033065323695</v>
      </c>
      <c r="J11" s="26">
        <f>F11</f>
        <v>1.4247033065323695</v>
      </c>
      <c r="K11" s="12"/>
      <c r="L11" s="12"/>
      <c r="M11" s="18">
        <f>F11</f>
        <v>1.4247033065323695</v>
      </c>
      <c r="N11" s="18"/>
      <c r="O11" s="23"/>
      <c r="P11" s="18">
        <f>F11</f>
        <v>1.4247033065323695</v>
      </c>
      <c r="Q11" s="18">
        <f>F11</f>
        <v>1.4247033065323695</v>
      </c>
      <c r="T11" s="2"/>
      <c r="U11" s="2"/>
    </row>
    <row r="12" spans="1:21" ht="15.5" x14ac:dyDescent="0.35">
      <c r="A12" s="50" t="s">
        <v>29</v>
      </c>
      <c r="B12" s="62">
        <v>22416</v>
      </c>
      <c r="C12" s="63">
        <v>26290</v>
      </c>
      <c r="D12" s="55">
        <f t="shared" si="1"/>
        <v>3.410574362875618</v>
      </c>
      <c r="E12" s="24">
        <f t="shared" si="2"/>
        <v>34.10574362875618</v>
      </c>
      <c r="F12" s="19">
        <f t="shared" si="0"/>
        <v>19.221163683336115</v>
      </c>
      <c r="G12" s="24">
        <f>(D12*417)/1000</f>
        <v>1.4222095093191327</v>
      </c>
      <c r="H12" s="25"/>
      <c r="I12" s="26">
        <f>E12</f>
        <v>34.10574362875618</v>
      </c>
      <c r="J12" s="26"/>
      <c r="K12" s="25"/>
      <c r="L12" s="25"/>
      <c r="M12" s="25"/>
      <c r="N12" s="24"/>
      <c r="O12" s="27">
        <f>F12</f>
        <v>19.221163683336115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12612</v>
      </c>
      <c r="C13" s="63">
        <v>33071</v>
      </c>
      <c r="D13" s="55">
        <f t="shared" si="1"/>
        <v>1.5254452541501617</v>
      </c>
      <c r="E13" s="24">
        <f t="shared" si="2"/>
        <v>15.254452541501617</v>
      </c>
      <c r="F13" s="19">
        <f t="shared" si="0"/>
        <v>8.5970366865910304</v>
      </c>
      <c r="G13" s="24">
        <f>(D13*497)/1000</f>
        <v>0.75814629131263045</v>
      </c>
      <c r="H13" s="25"/>
      <c r="I13" s="25"/>
      <c r="J13" s="26">
        <f>F13</f>
        <v>8.5970366865910304</v>
      </c>
      <c r="K13" s="24"/>
      <c r="L13" s="28"/>
      <c r="M13" s="25"/>
      <c r="N13" s="24"/>
      <c r="O13" s="27">
        <f>F13</f>
        <v>8.5970366865910304</v>
      </c>
      <c r="P13" s="24">
        <f>F13</f>
        <v>8.5970366865910304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31061</v>
      </c>
      <c r="C14" s="61">
        <v>29598</v>
      </c>
      <c r="D14" s="54">
        <f t="shared" si="1"/>
        <v>4.1977160618960738</v>
      </c>
      <c r="E14" s="18">
        <f t="shared" si="2"/>
        <v>41.977160618960738</v>
      </c>
      <c r="F14" s="19">
        <f t="shared" si="0"/>
        <v>23.657301948943328</v>
      </c>
      <c r="G14" s="18">
        <f>(D14*497)/1000</f>
        <v>2.0862648827623489</v>
      </c>
      <c r="H14" s="12"/>
      <c r="I14" s="12"/>
      <c r="J14" s="20">
        <f>F14</f>
        <v>23.657301948943328</v>
      </c>
      <c r="K14" s="12"/>
      <c r="L14" s="12"/>
      <c r="M14" s="18">
        <f>F14</f>
        <v>23.657301948943328</v>
      </c>
      <c r="N14" s="12"/>
      <c r="O14" s="21"/>
      <c r="P14" s="18">
        <f>F14</f>
        <v>23.657301948943328</v>
      </c>
      <c r="Q14" s="18">
        <f>F14</f>
        <v>23.657301948943328</v>
      </c>
      <c r="S14" s="2"/>
      <c r="T14" s="2"/>
      <c r="U14" s="2"/>
    </row>
    <row r="15" spans="1:21" ht="16" thickBot="1" x14ac:dyDescent="0.4">
      <c r="A15" s="53" t="s">
        <v>35</v>
      </c>
      <c r="B15" s="64">
        <v>8765</v>
      </c>
      <c r="C15" s="65">
        <v>41360</v>
      </c>
      <c r="D15" s="54">
        <f t="shared" si="1"/>
        <v>0.84767891682785301</v>
      </c>
      <c r="E15" s="18">
        <f t="shared" si="2"/>
        <v>8.4767891682785308</v>
      </c>
      <c r="F15" s="19">
        <f t="shared" si="0"/>
        <v>4.7773112319778015</v>
      </c>
      <c r="G15" s="18">
        <f>(D15*579)/1000</f>
        <v>0.49080609284332688</v>
      </c>
      <c r="H15" s="12"/>
      <c r="I15" s="12"/>
      <c r="J15" s="12"/>
      <c r="K15" s="18">
        <f>F15</f>
        <v>4.7773112319778015</v>
      </c>
      <c r="L15" s="12"/>
      <c r="M15" s="12"/>
      <c r="N15" s="18"/>
      <c r="O15" s="23">
        <f>F15</f>
        <v>4.7773112319778015</v>
      </c>
      <c r="P15" s="18">
        <f>F15</f>
        <v>4.7773112319778015</v>
      </c>
      <c r="Q15" s="18">
        <f>F15</f>
        <v>4.7773112319778015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177.43849535147723</v>
      </c>
      <c r="F16" s="18">
        <f t="shared" si="3"/>
        <v>100</v>
      </c>
      <c r="G16" s="29">
        <f t="shared" si="3"/>
        <v>7.800296926784938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66.513259363542232</v>
      </c>
      <c r="N16" s="18">
        <f>SUM(N8:N13)</f>
        <v>0</v>
      </c>
      <c r="O16" s="23">
        <f>SUM(O8:O15)</f>
        <v>32.595511601904946</v>
      </c>
      <c r="P16" s="18">
        <f>SUM(P8:P15)</f>
        <v>39.347582208597359</v>
      </c>
      <c r="Q16" s="18">
        <f>SUM(Q8:Q15)</f>
        <v>33.227292496777252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3.9001484633924693E-2</v>
      </c>
      <c r="H17" s="36" t="s">
        <v>39</v>
      </c>
      <c r="I17" s="37"/>
      <c r="J17" s="38"/>
      <c r="K17" s="38"/>
      <c r="L17" s="38">
        <f>SUM(O16:Q16)</f>
        <v>105.17038630727956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0.15600593853569877</v>
      </c>
      <c r="H18" s="41" t="s">
        <v>39</v>
      </c>
      <c r="I18" s="2"/>
      <c r="J18" s="2"/>
      <c r="K18" s="2"/>
      <c r="L18" s="42">
        <f>L17/L16</f>
        <v>1.0517038630727957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33.914334464282341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C406-59D6-40C3-9004-F8D8FF7932A4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28008</v>
      </c>
      <c r="C8" s="59">
        <v>18227</v>
      </c>
      <c r="D8" s="54">
        <f>(B8/C8)*((Q$4/M$4)*T$4)</f>
        <v>6.1464859823339006</v>
      </c>
      <c r="E8" s="18">
        <f>D8*($I$4/(($K$4/$M$4)*$Q$4))</f>
        <v>61.464859823339005</v>
      </c>
      <c r="F8" s="19">
        <f t="shared" ref="F8:F15" si="0">(E8/E$16)*100</f>
        <v>40.056129114887973</v>
      </c>
      <c r="G8" s="18">
        <f>(D8*379)/1000</f>
        <v>2.3295181873045485</v>
      </c>
      <c r="H8" s="18">
        <f>F8</f>
        <v>40.056129114887973</v>
      </c>
      <c r="I8" s="12"/>
      <c r="J8" s="12"/>
      <c r="K8" s="12"/>
      <c r="L8" s="12"/>
      <c r="M8" s="20">
        <f>F8</f>
        <v>40.056129114887973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1406</v>
      </c>
      <c r="C9" s="61">
        <v>32734</v>
      </c>
      <c r="D9" s="54">
        <f t="shared" ref="D9:D15" si="1">(B9/C9)*((Q$4/M$4)*T$4)</f>
        <v>0.17180912812366347</v>
      </c>
      <c r="E9" s="18">
        <f t="shared" ref="E9:E15" si="2">D9*($I$4/(($K$4/$M$4)*$Q$4))</f>
        <v>1.7180912812366347</v>
      </c>
      <c r="F9" s="19">
        <f t="shared" si="0"/>
        <v>1.1196655518320415</v>
      </c>
      <c r="G9" s="18">
        <f>(D9*459)/1000</f>
        <v>7.8860389808761533E-2</v>
      </c>
      <c r="H9" s="12"/>
      <c r="I9" s="20">
        <f>F9</f>
        <v>1.1196655518320415</v>
      </c>
      <c r="J9" s="26"/>
      <c r="K9" s="12"/>
      <c r="L9" s="12"/>
      <c r="M9" s="12"/>
      <c r="N9" s="18"/>
      <c r="O9" s="23"/>
      <c r="P9" s="18">
        <f>F9</f>
        <v>1.1196655518320415</v>
      </c>
      <c r="Q9" s="18"/>
      <c r="T9" s="2"/>
      <c r="U9" s="2"/>
    </row>
    <row r="10" spans="1:21" ht="15.5" x14ac:dyDescent="0.35">
      <c r="A10" s="48" t="s">
        <v>30</v>
      </c>
      <c r="B10" s="60">
        <v>5955</v>
      </c>
      <c r="C10" s="61">
        <v>42162</v>
      </c>
      <c r="D10" s="54">
        <f t="shared" si="1"/>
        <v>0.56496371139889001</v>
      </c>
      <c r="E10" s="18">
        <f t="shared" si="2"/>
        <v>5.6496371139889003</v>
      </c>
      <c r="F10" s="19">
        <f t="shared" si="0"/>
        <v>3.6818207076472076</v>
      </c>
      <c r="G10" s="18">
        <f>(D10*459)/1000</f>
        <v>0.25931834353209055</v>
      </c>
      <c r="H10" s="12"/>
      <c r="I10" s="20">
        <f>F10</f>
        <v>3.6818207076472076</v>
      </c>
      <c r="J10" s="18"/>
      <c r="K10" s="12"/>
      <c r="L10" s="12"/>
      <c r="M10" s="18">
        <f>F10</f>
        <v>3.6818207076472076</v>
      </c>
      <c r="N10" s="18"/>
      <c r="O10" s="23"/>
      <c r="P10" s="18"/>
      <c r="Q10" s="18">
        <f>F10</f>
        <v>3.6818207076472076</v>
      </c>
      <c r="T10" s="2"/>
      <c r="U10" s="2"/>
    </row>
    <row r="11" spans="1:21" ht="15.5" x14ac:dyDescent="0.35">
      <c r="A11" s="49" t="s">
        <v>34</v>
      </c>
      <c r="B11" s="60">
        <v>2862</v>
      </c>
      <c r="C11" s="61">
        <v>44289</v>
      </c>
      <c r="D11" s="54">
        <f t="shared" si="1"/>
        <v>0.25848404795773217</v>
      </c>
      <c r="E11" s="18">
        <f t="shared" si="2"/>
        <v>2.5848404795773217</v>
      </c>
      <c r="F11" s="19">
        <f t="shared" si="0"/>
        <v>1.6845186711387108</v>
      </c>
      <c r="G11" s="18">
        <f>(D11*539)/1000</f>
        <v>0.13932290184921764</v>
      </c>
      <c r="H11" s="12"/>
      <c r="I11" s="20">
        <f>F11</f>
        <v>1.6845186711387108</v>
      </c>
      <c r="J11" s="26">
        <f>F11</f>
        <v>1.6845186711387108</v>
      </c>
      <c r="K11" s="12"/>
      <c r="L11" s="12"/>
      <c r="M11" s="18">
        <f>F11</f>
        <v>1.6845186711387108</v>
      </c>
      <c r="N11" s="18"/>
      <c r="O11" s="23"/>
      <c r="P11" s="18">
        <f>F11</f>
        <v>1.6845186711387108</v>
      </c>
      <c r="Q11" s="18">
        <f>F11</f>
        <v>1.6845186711387108</v>
      </c>
      <c r="T11" s="2"/>
      <c r="U11" s="2"/>
    </row>
    <row r="12" spans="1:21" ht="15.5" x14ac:dyDescent="0.35">
      <c r="A12" s="50" t="s">
        <v>29</v>
      </c>
      <c r="B12" s="62">
        <v>17379</v>
      </c>
      <c r="C12" s="63">
        <v>25817</v>
      </c>
      <c r="D12" s="55">
        <f t="shared" si="1"/>
        <v>2.6926443816090173</v>
      </c>
      <c r="E12" s="24">
        <f t="shared" si="2"/>
        <v>26.926443816090174</v>
      </c>
      <c r="F12" s="19">
        <f t="shared" si="0"/>
        <v>17.547735620028831</v>
      </c>
      <c r="G12" s="24">
        <f>(D12*417)/1000</f>
        <v>1.1228327071309603</v>
      </c>
      <c r="H12" s="25"/>
      <c r="I12" s="26">
        <f>E12</f>
        <v>26.926443816090174</v>
      </c>
      <c r="J12" s="26"/>
      <c r="K12" s="25"/>
      <c r="L12" s="25"/>
      <c r="M12" s="25"/>
      <c r="N12" s="24"/>
      <c r="O12" s="27">
        <f>F12</f>
        <v>17.547735620028831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10768</v>
      </c>
      <c r="C13" s="63">
        <v>35270</v>
      </c>
      <c r="D13" s="55">
        <f t="shared" si="1"/>
        <v>1.2212078253473206</v>
      </c>
      <c r="E13" s="24">
        <f t="shared" si="2"/>
        <v>12.212078253473207</v>
      </c>
      <c r="F13" s="19">
        <f t="shared" si="0"/>
        <v>7.9585080758045548</v>
      </c>
      <c r="G13" s="24">
        <f>(D13*497)/1000</f>
        <v>0.60694028919761833</v>
      </c>
      <c r="H13" s="25"/>
      <c r="I13" s="25"/>
      <c r="J13" s="26">
        <f>F13</f>
        <v>7.9585080758045548</v>
      </c>
      <c r="K13" s="24"/>
      <c r="L13" s="28"/>
      <c r="M13" s="25"/>
      <c r="N13" s="24"/>
      <c r="O13" s="27">
        <f>F13</f>
        <v>7.9585080758045548</v>
      </c>
      <c r="P13" s="24">
        <f>F13</f>
        <v>7.9585080758045548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24556</v>
      </c>
      <c r="C14" s="61">
        <v>28546</v>
      </c>
      <c r="D14" s="54">
        <f t="shared" si="1"/>
        <v>3.4409024031387934</v>
      </c>
      <c r="E14" s="18">
        <f t="shared" si="2"/>
        <v>34.409024031387936</v>
      </c>
      <c r="F14" s="19">
        <f t="shared" si="0"/>
        <v>22.424069838929377</v>
      </c>
      <c r="G14" s="18">
        <f>(D14*497)/1000</f>
        <v>1.7101284943599804</v>
      </c>
      <c r="H14" s="12"/>
      <c r="I14" s="12"/>
      <c r="J14" s="20">
        <f>F14</f>
        <v>22.424069838929377</v>
      </c>
      <c r="K14" s="12"/>
      <c r="L14" s="12"/>
      <c r="M14" s="18">
        <f>F14</f>
        <v>22.424069838929377</v>
      </c>
      <c r="N14" s="12"/>
      <c r="O14" s="21"/>
      <c r="P14" s="18">
        <f>F14</f>
        <v>22.424069838929377</v>
      </c>
      <c r="Q14" s="18">
        <f>F14</f>
        <v>22.424069838929377</v>
      </c>
      <c r="S14" s="2"/>
      <c r="T14" s="2"/>
      <c r="U14" s="2"/>
    </row>
    <row r="15" spans="1:21" ht="16" thickBot="1" x14ac:dyDescent="0.4">
      <c r="A15" s="53" t="s">
        <v>35</v>
      </c>
      <c r="B15" s="64">
        <v>8583</v>
      </c>
      <c r="C15" s="65">
        <v>40477</v>
      </c>
      <c r="D15" s="54">
        <f t="shared" si="1"/>
        <v>0.84818538923339182</v>
      </c>
      <c r="E15" s="18">
        <f t="shared" si="2"/>
        <v>8.481853892333918</v>
      </c>
      <c r="F15" s="19">
        <f t="shared" si="0"/>
        <v>5.5275524197312977</v>
      </c>
      <c r="G15" s="18">
        <f>(D15*579)/1000</f>
        <v>0.49109934036613384</v>
      </c>
      <c r="H15" s="12"/>
      <c r="I15" s="12"/>
      <c r="J15" s="12"/>
      <c r="K15" s="18">
        <f>F15</f>
        <v>5.5275524197312977</v>
      </c>
      <c r="L15" s="12"/>
      <c r="M15" s="12"/>
      <c r="N15" s="18"/>
      <c r="O15" s="23">
        <f>F15</f>
        <v>5.5275524197312977</v>
      </c>
      <c r="P15" s="18">
        <f>F15</f>
        <v>5.5275524197312977</v>
      </c>
      <c r="Q15" s="18">
        <f>F15</f>
        <v>5.5275524197312977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153.4468286914271</v>
      </c>
      <c r="F16" s="18">
        <f t="shared" si="3"/>
        <v>99.999999999999986</v>
      </c>
      <c r="G16" s="29">
        <f t="shared" si="3"/>
        <v>6.7380206535493112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67.846538332603274</v>
      </c>
      <c r="N16" s="18">
        <f>SUM(N8:N13)</f>
        <v>0</v>
      </c>
      <c r="O16" s="23">
        <f>SUM(O8:O15)</f>
        <v>31.033796115564684</v>
      </c>
      <c r="P16" s="18">
        <f>SUM(P8:P15)</f>
        <v>38.714314557435983</v>
      </c>
      <c r="Q16" s="18">
        <f>SUM(Q8:Q15)</f>
        <v>33.317961637446594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3.3690103267746553E-2</v>
      </c>
      <c r="H17" s="36" t="s">
        <v>39</v>
      </c>
      <c r="I17" s="37"/>
      <c r="J17" s="38"/>
      <c r="K17" s="38"/>
      <c r="L17" s="38">
        <f>SUM(O16:Q16)</f>
        <v>103.06607231044725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0.13476041307098621</v>
      </c>
      <c r="H18" s="41" t="s">
        <v>39</v>
      </c>
      <c r="I18" s="2"/>
      <c r="J18" s="2"/>
      <c r="K18" s="2"/>
      <c r="L18" s="42">
        <f>L17/L16</f>
        <v>1.0306607231044727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3.3999999999999998E-3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39.635415609113593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F75B-D783-4963-B006-E2B69657A3AB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34346</v>
      </c>
      <c r="C8" s="59">
        <v>18740</v>
      </c>
      <c r="D8" s="54">
        <f>(B8/C8)*((Q$4/M$4)*T$4)</f>
        <v>7.3310565635005336</v>
      </c>
      <c r="E8" s="18">
        <f>D8*($I$4/(($K$4/$M$4)*$Q$4))</f>
        <v>73.310565635005332</v>
      </c>
      <c r="F8" s="19">
        <f t="shared" ref="F8:F15" si="0">(E8/E$16)*100</f>
        <v>39.07628181667269</v>
      </c>
      <c r="G8" s="18">
        <f>(D8*379)/1000</f>
        <v>2.778470437566702</v>
      </c>
      <c r="H8" s="18">
        <f>F8</f>
        <v>39.07628181667269</v>
      </c>
      <c r="I8" s="12"/>
      <c r="J8" s="12"/>
      <c r="K8" s="12"/>
      <c r="L8" s="12"/>
      <c r="M8" s="20">
        <f>F8</f>
        <v>39.07628181667269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1361</v>
      </c>
      <c r="C9" s="61">
        <v>33544</v>
      </c>
      <c r="D9" s="54">
        <f t="shared" ref="D9:D15" si="1">(B9/C9)*((Q$4/M$4)*T$4)</f>
        <v>0.16229430002384929</v>
      </c>
      <c r="E9" s="18">
        <f t="shared" ref="E9:E15" si="2">D9*($I$4/(($K$4/$M$4)*$Q$4))</f>
        <v>1.6229430002384928</v>
      </c>
      <c r="F9" s="19">
        <f t="shared" si="0"/>
        <v>0.86506736785336813</v>
      </c>
      <c r="G9" s="18">
        <f>(D9*459)/1000</f>
        <v>7.4493083710946817E-2</v>
      </c>
      <c r="H9" s="12"/>
      <c r="I9" s="20">
        <f>F9</f>
        <v>0.86506736785336813</v>
      </c>
      <c r="J9" s="26"/>
      <c r="K9" s="12"/>
      <c r="L9" s="12"/>
      <c r="M9" s="12"/>
      <c r="N9" s="18"/>
      <c r="O9" s="23"/>
      <c r="P9" s="18">
        <f>F9</f>
        <v>0.86506736785336813</v>
      </c>
      <c r="Q9" s="18"/>
      <c r="T9" s="2"/>
      <c r="U9" s="2"/>
    </row>
    <row r="10" spans="1:21" ht="15.5" x14ac:dyDescent="0.35">
      <c r="A10" s="48" t="s">
        <v>30</v>
      </c>
      <c r="B10" s="60">
        <v>7396</v>
      </c>
      <c r="C10" s="61">
        <v>42940</v>
      </c>
      <c r="D10" s="54">
        <f t="shared" si="1"/>
        <v>0.68896134140661391</v>
      </c>
      <c r="E10" s="18">
        <f t="shared" si="2"/>
        <v>6.8896134140661394</v>
      </c>
      <c r="F10" s="19">
        <f t="shared" si="0"/>
        <v>3.6723284433018462</v>
      </c>
      <c r="G10" s="18">
        <f>(D10*459)/1000</f>
        <v>0.31623325570563576</v>
      </c>
      <c r="H10" s="12"/>
      <c r="I10" s="20">
        <f>F10</f>
        <v>3.6723284433018462</v>
      </c>
      <c r="J10" s="18"/>
      <c r="K10" s="12"/>
      <c r="L10" s="12"/>
      <c r="M10" s="18">
        <f>F10</f>
        <v>3.6723284433018462</v>
      </c>
      <c r="N10" s="18"/>
      <c r="O10" s="23"/>
      <c r="P10" s="18"/>
      <c r="Q10" s="18">
        <f>F10</f>
        <v>3.6723284433018462</v>
      </c>
      <c r="T10" s="2"/>
      <c r="U10" s="2"/>
    </row>
    <row r="11" spans="1:21" ht="15.5" x14ac:dyDescent="0.35">
      <c r="A11" s="49" t="s">
        <v>34</v>
      </c>
      <c r="B11" s="60">
        <v>3025</v>
      </c>
      <c r="C11" s="61">
        <v>46702</v>
      </c>
      <c r="D11" s="54">
        <f t="shared" si="1"/>
        <v>0.25908954648623184</v>
      </c>
      <c r="E11" s="18">
        <f t="shared" si="2"/>
        <v>2.5908954648623181</v>
      </c>
      <c r="F11" s="19">
        <f t="shared" si="0"/>
        <v>1.381009141936786</v>
      </c>
      <c r="G11" s="18">
        <f>(D11*539)/1000</f>
        <v>0.13964926555607898</v>
      </c>
      <c r="H11" s="12"/>
      <c r="I11" s="20">
        <f>F11</f>
        <v>1.381009141936786</v>
      </c>
      <c r="J11" s="26">
        <f>F11</f>
        <v>1.381009141936786</v>
      </c>
      <c r="K11" s="12"/>
      <c r="L11" s="12"/>
      <c r="M11" s="18">
        <f>F11</f>
        <v>1.381009141936786</v>
      </c>
      <c r="N11" s="18"/>
      <c r="O11" s="23"/>
      <c r="P11" s="18">
        <f>F11</f>
        <v>1.381009141936786</v>
      </c>
      <c r="Q11" s="18">
        <f>F11</f>
        <v>1.381009141936786</v>
      </c>
      <c r="T11" s="2"/>
      <c r="U11" s="2"/>
    </row>
    <row r="12" spans="1:21" ht="15.5" x14ac:dyDescent="0.35">
      <c r="A12" s="50" t="s">
        <v>29</v>
      </c>
      <c r="B12" s="62">
        <v>24482</v>
      </c>
      <c r="C12" s="63">
        <v>28680</v>
      </c>
      <c r="D12" s="55">
        <f t="shared" si="1"/>
        <v>3.4145048814504881</v>
      </c>
      <c r="E12" s="24">
        <f t="shared" si="2"/>
        <v>34.145048814504882</v>
      </c>
      <c r="F12" s="19">
        <f t="shared" si="0"/>
        <v>18.200126251413579</v>
      </c>
      <c r="G12" s="24">
        <f>(D12*417)/1000</f>
        <v>1.4238485355648536</v>
      </c>
      <c r="H12" s="25"/>
      <c r="I12" s="26">
        <f>E12</f>
        <v>34.145048814504882</v>
      </c>
      <c r="J12" s="26"/>
      <c r="K12" s="25"/>
      <c r="L12" s="25"/>
      <c r="M12" s="25"/>
      <c r="N12" s="24"/>
      <c r="O12" s="27">
        <f>F12</f>
        <v>18.200126251413579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13996</v>
      </c>
      <c r="C13" s="63">
        <v>35307</v>
      </c>
      <c r="D13" s="55">
        <f t="shared" si="1"/>
        <v>1.5856345767128333</v>
      </c>
      <c r="E13" s="24">
        <f t="shared" si="2"/>
        <v>15.856345767128332</v>
      </c>
      <c r="F13" s="19">
        <f t="shared" si="0"/>
        <v>8.4518108735346242</v>
      </c>
      <c r="G13" s="24">
        <f>(D13*497)/1000</f>
        <v>0.78806038462627814</v>
      </c>
      <c r="H13" s="25"/>
      <c r="I13" s="25"/>
      <c r="J13" s="26">
        <f>F13</f>
        <v>8.4518108735346242</v>
      </c>
      <c r="K13" s="24"/>
      <c r="L13" s="28"/>
      <c r="M13" s="25"/>
      <c r="N13" s="24"/>
      <c r="O13" s="27">
        <f>F13</f>
        <v>8.4518108735346242</v>
      </c>
      <c r="P13" s="24">
        <f>F13</f>
        <v>8.4518108735346242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33706</v>
      </c>
      <c r="C14" s="61">
        <v>30138</v>
      </c>
      <c r="D14" s="54">
        <f t="shared" si="1"/>
        <v>4.4735549804233861</v>
      </c>
      <c r="E14" s="18">
        <f t="shared" si="2"/>
        <v>44.735549804233862</v>
      </c>
      <c r="F14" s="19">
        <f t="shared" si="0"/>
        <v>23.845116133428565</v>
      </c>
      <c r="G14" s="18">
        <f>(D14*497)/1000</f>
        <v>2.223356825270423</v>
      </c>
      <c r="H14" s="12"/>
      <c r="I14" s="12"/>
      <c r="J14" s="20">
        <f>F14</f>
        <v>23.845116133428565</v>
      </c>
      <c r="K14" s="12"/>
      <c r="L14" s="12"/>
      <c r="M14" s="18">
        <f>F14</f>
        <v>23.845116133428565</v>
      </c>
      <c r="N14" s="12"/>
      <c r="O14" s="21"/>
      <c r="P14" s="18">
        <f>F14</f>
        <v>23.845116133428565</v>
      </c>
      <c r="Q14" s="18">
        <f>F14</f>
        <v>23.845116133428565</v>
      </c>
      <c r="S14" s="2"/>
      <c r="T14" s="2"/>
      <c r="U14" s="2"/>
    </row>
    <row r="15" spans="1:21" ht="16" thickBot="1" x14ac:dyDescent="0.4">
      <c r="A15" s="53" t="s">
        <v>35</v>
      </c>
      <c r="B15" s="64">
        <v>8482</v>
      </c>
      <c r="C15" s="65">
        <v>40114</v>
      </c>
      <c r="D15" s="54">
        <f t="shared" si="1"/>
        <v>0.84578949992521313</v>
      </c>
      <c r="E15" s="18">
        <f t="shared" si="2"/>
        <v>8.4578949992521313</v>
      </c>
      <c r="F15" s="19">
        <f t="shared" si="0"/>
        <v>4.5082599718585419</v>
      </c>
      <c r="G15" s="18">
        <f>(D15*579)/1000</f>
        <v>0.48971212045669843</v>
      </c>
      <c r="H15" s="12"/>
      <c r="I15" s="12"/>
      <c r="J15" s="12"/>
      <c r="K15" s="18">
        <f>F15</f>
        <v>4.5082599718585419</v>
      </c>
      <c r="L15" s="12"/>
      <c r="M15" s="12"/>
      <c r="N15" s="18"/>
      <c r="O15" s="23">
        <f>F15</f>
        <v>4.5082599718585419</v>
      </c>
      <c r="P15" s="18">
        <f>F15</f>
        <v>4.5082599718585419</v>
      </c>
      <c r="Q15" s="18">
        <f>F15</f>
        <v>4.5082599718585419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187.60885689929148</v>
      </c>
      <c r="F16" s="18">
        <f t="shared" si="3"/>
        <v>99.999999999999986</v>
      </c>
      <c r="G16" s="29">
        <f t="shared" si="3"/>
        <v>8.2338239084576159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67.974735535339889</v>
      </c>
      <c r="N16" s="18">
        <f>SUM(N8:N13)</f>
        <v>0</v>
      </c>
      <c r="O16" s="23">
        <f>SUM(O8:O15)</f>
        <v>31.160197096806748</v>
      </c>
      <c r="P16" s="18">
        <f>SUM(P8:P15)</f>
        <v>39.051263488611887</v>
      </c>
      <c r="Q16" s="18">
        <f>SUM(Q8:Q15)</f>
        <v>33.406713690525741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4.116911954228808E-2</v>
      </c>
      <c r="H17" s="36" t="s">
        <v>39</v>
      </c>
      <c r="I17" s="37"/>
      <c r="J17" s="38"/>
      <c r="K17" s="38"/>
      <c r="L17" s="38">
        <f>SUM(O16:Q16)</f>
        <v>103.61817427594437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0.16467647816915232</v>
      </c>
      <c r="H18" s="41" t="s">
        <v>39</v>
      </c>
      <c r="I18" s="2"/>
      <c r="J18" s="2"/>
      <c r="K18" s="2"/>
      <c r="L18" s="42">
        <f>L17/L16</f>
        <v>1.0361817427594437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4.1000000000000003E-3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40.164994675403001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EE55-AD03-4862-90D8-F4B724AD0822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25920</v>
      </c>
      <c r="C8" s="59">
        <v>17512</v>
      </c>
      <c r="D8" s="54">
        <f>(B8/C8)*((Q$4/M$4)*T$4)</f>
        <v>5.9205116491548653</v>
      </c>
      <c r="E8" s="18">
        <f>D8*($I$4/(($K$4/$M$4)*$Q$4))</f>
        <v>59.205116491548651</v>
      </c>
      <c r="F8" s="19">
        <f t="shared" ref="F8:F15" si="0">(E8/E$16)*100</f>
        <v>35.358501750242141</v>
      </c>
      <c r="G8" s="18">
        <f>(D8*379)/1000</f>
        <v>2.2438739150296936</v>
      </c>
      <c r="H8" s="18">
        <f>F8</f>
        <v>35.358501750242141</v>
      </c>
      <c r="I8" s="12"/>
      <c r="J8" s="12"/>
      <c r="K8" s="12"/>
      <c r="L8" s="12"/>
      <c r="M8" s="20">
        <f>F8</f>
        <v>35.358501750242141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1587</v>
      </c>
      <c r="C9" s="61">
        <v>28752</v>
      </c>
      <c r="D9" s="54">
        <f t="shared" ref="D9:D15" si="1">(B9/C9)*((Q$4/M$4)*T$4)</f>
        <v>0.22078464106844742</v>
      </c>
      <c r="E9" s="18">
        <f t="shared" ref="E9:E15" si="2">D9*($I$4/(($K$4/$M$4)*$Q$4))</f>
        <v>2.207846410684474</v>
      </c>
      <c r="F9" s="19">
        <f t="shared" si="0"/>
        <v>1.3185708567535122</v>
      </c>
      <c r="G9" s="18">
        <f>(D9*459)/1000</f>
        <v>0.10134015025041737</v>
      </c>
      <c r="H9" s="12"/>
      <c r="I9" s="20">
        <f>F9</f>
        <v>1.3185708567535122</v>
      </c>
      <c r="J9" s="26"/>
      <c r="K9" s="12"/>
      <c r="L9" s="12"/>
      <c r="M9" s="12"/>
      <c r="N9" s="18"/>
      <c r="O9" s="23"/>
      <c r="P9" s="18">
        <f>F9</f>
        <v>1.3185708567535122</v>
      </c>
      <c r="Q9" s="18"/>
      <c r="T9" s="2"/>
      <c r="U9" s="2"/>
    </row>
    <row r="10" spans="1:21" ht="15.5" x14ac:dyDescent="0.35">
      <c r="A10" s="48" t="s">
        <v>30</v>
      </c>
      <c r="B10" s="60">
        <v>6739</v>
      </c>
      <c r="C10" s="61">
        <v>38055</v>
      </c>
      <c r="D10" s="54">
        <f t="shared" si="1"/>
        <v>0.70834318749178815</v>
      </c>
      <c r="E10" s="18">
        <f t="shared" si="2"/>
        <v>7.0834318749178813</v>
      </c>
      <c r="F10" s="19">
        <f t="shared" si="0"/>
        <v>4.2303698259382232</v>
      </c>
      <c r="G10" s="18">
        <f>(D10*459)/1000</f>
        <v>0.32512952305873072</v>
      </c>
      <c r="H10" s="12"/>
      <c r="I10" s="20">
        <f>F10</f>
        <v>4.2303698259382232</v>
      </c>
      <c r="J10" s="18"/>
      <c r="K10" s="12"/>
      <c r="L10" s="12"/>
      <c r="M10" s="18">
        <f>F10</f>
        <v>4.2303698259382232</v>
      </c>
      <c r="N10" s="18"/>
      <c r="O10" s="23"/>
      <c r="P10" s="18"/>
      <c r="Q10" s="18">
        <f>F10</f>
        <v>4.2303698259382232</v>
      </c>
      <c r="T10" s="2"/>
      <c r="U10" s="2"/>
    </row>
    <row r="11" spans="1:21" ht="15.5" x14ac:dyDescent="0.35">
      <c r="A11" s="49" t="s">
        <v>34</v>
      </c>
      <c r="B11" s="60">
        <v>3096</v>
      </c>
      <c r="C11" s="61">
        <v>43917</v>
      </c>
      <c r="D11" s="54">
        <f t="shared" si="1"/>
        <v>0.28198647448596215</v>
      </c>
      <c r="E11" s="18">
        <f t="shared" si="2"/>
        <v>2.8198647448596215</v>
      </c>
      <c r="F11" s="19">
        <f t="shared" si="0"/>
        <v>1.6840806745274759</v>
      </c>
      <c r="G11" s="18">
        <f>(D11*539)/1000</f>
        <v>0.15199070974793361</v>
      </c>
      <c r="H11" s="12"/>
      <c r="I11" s="20">
        <f>F11</f>
        <v>1.6840806745274759</v>
      </c>
      <c r="J11" s="26">
        <f>F11</f>
        <v>1.6840806745274759</v>
      </c>
      <c r="K11" s="12"/>
      <c r="L11" s="12"/>
      <c r="M11" s="18">
        <f>F11</f>
        <v>1.6840806745274759</v>
      </c>
      <c r="N11" s="18"/>
      <c r="O11" s="23"/>
      <c r="P11" s="18">
        <f>F11</f>
        <v>1.6840806745274759</v>
      </c>
      <c r="Q11" s="18">
        <f>F11</f>
        <v>1.6840806745274759</v>
      </c>
      <c r="T11" s="2"/>
      <c r="U11" s="2"/>
    </row>
    <row r="12" spans="1:21" ht="15.5" x14ac:dyDescent="0.35">
      <c r="A12" s="50" t="s">
        <v>29</v>
      </c>
      <c r="B12" s="62">
        <v>17577</v>
      </c>
      <c r="C12" s="63">
        <v>25630</v>
      </c>
      <c r="D12" s="55">
        <f t="shared" si="1"/>
        <v>2.7431915723761215</v>
      </c>
      <c r="E12" s="24">
        <f t="shared" si="2"/>
        <v>27.431915723761215</v>
      </c>
      <c r="F12" s="19">
        <f t="shared" si="0"/>
        <v>16.382898938634188</v>
      </c>
      <c r="G12" s="24">
        <f>(D12*417)/1000</f>
        <v>1.1439108856808426</v>
      </c>
      <c r="H12" s="25"/>
      <c r="I12" s="26">
        <f>E12</f>
        <v>27.431915723761215</v>
      </c>
      <c r="J12" s="26"/>
      <c r="K12" s="25"/>
      <c r="L12" s="25"/>
      <c r="M12" s="25"/>
      <c r="N12" s="24"/>
      <c r="O12" s="27">
        <f>F12</f>
        <v>16.382898938634188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10346</v>
      </c>
      <c r="C13" s="63">
        <v>34583</v>
      </c>
      <c r="D13" s="55">
        <f t="shared" si="1"/>
        <v>1.1966573171789607</v>
      </c>
      <c r="E13" s="24">
        <f t="shared" si="2"/>
        <v>11.966573171789607</v>
      </c>
      <c r="F13" s="19">
        <f t="shared" si="0"/>
        <v>7.1466812923089611</v>
      </c>
      <c r="G13" s="24">
        <f>(D13*497)/1000</f>
        <v>0.59473868663794349</v>
      </c>
      <c r="H13" s="25"/>
      <c r="I13" s="25"/>
      <c r="J13" s="26">
        <f>F13</f>
        <v>7.1466812923089611</v>
      </c>
      <c r="K13" s="24"/>
      <c r="L13" s="28"/>
      <c r="M13" s="25"/>
      <c r="N13" s="24"/>
      <c r="O13" s="27">
        <f>F13</f>
        <v>7.1466812923089611</v>
      </c>
      <c r="P13" s="24">
        <f>F13</f>
        <v>7.1466812923089611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38369</v>
      </c>
      <c r="C14" s="61">
        <v>31390</v>
      </c>
      <c r="D14" s="54">
        <f t="shared" si="1"/>
        <v>4.8893278114049057</v>
      </c>
      <c r="E14" s="18">
        <f t="shared" si="2"/>
        <v>48.893278114049053</v>
      </c>
      <c r="F14" s="19">
        <f t="shared" si="0"/>
        <v>29.200061788873587</v>
      </c>
      <c r="G14" s="18">
        <f>(D14*497)/1000</f>
        <v>2.4299959222682381</v>
      </c>
      <c r="H14" s="12"/>
      <c r="I14" s="12"/>
      <c r="J14" s="20">
        <f>F14</f>
        <v>29.200061788873587</v>
      </c>
      <c r="K14" s="12"/>
      <c r="L14" s="12"/>
      <c r="M14" s="18">
        <f>F14</f>
        <v>29.200061788873587</v>
      </c>
      <c r="N14" s="12"/>
      <c r="O14" s="21"/>
      <c r="P14" s="18">
        <f>F14</f>
        <v>29.200061788873587</v>
      </c>
      <c r="Q14" s="18">
        <f>F14</f>
        <v>29.200061788873587</v>
      </c>
      <c r="S14" s="2"/>
      <c r="T14" s="2"/>
      <c r="U14" s="2"/>
    </row>
    <row r="15" spans="1:21" ht="16" thickBot="1" x14ac:dyDescent="0.4">
      <c r="A15" s="53" t="s">
        <v>35</v>
      </c>
      <c r="B15" s="64">
        <v>7047</v>
      </c>
      <c r="C15" s="65">
        <v>35980</v>
      </c>
      <c r="D15" s="54">
        <f t="shared" si="1"/>
        <v>0.78343524180100055</v>
      </c>
      <c r="E15" s="18">
        <f t="shared" si="2"/>
        <v>7.8343524180100053</v>
      </c>
      <c r="F15" s="19">
        <f t="shared" si="0"/>
        <v>4.6788348727219038</v>
      </c>
      <c r="G15" s="18">
        <f>(D15*579)/1000</f>
        <v>0.45360900500277934</v>
      </c>
      <c r="H15" s="12"/>
      <c r="I15" s="12"/>
      <c r="J15" s="12"/>
      <c r="K15" s="18">
        <f>F15</f>
        <v>4.6788348727219038</v>
      </c>
      <c r="L15" s="12"/>
      <c r="M15" s="12"/>
      <c r="N15" s="18"/>
      <c r="O15" s="23">
        <f>F15</f>
        <v>4.6788348727219038</v>
      </c>
      <c r="P15" s="18">
        <f>F15</f>
        <v>4.6788348727219038</v>
      </c>
      <c r="Q15" s="18">
        <f>F15</f>
        <v>4.6788348727219038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167.44237894962052</v>
      </c>
      <c r="F16" s="18">
        <f t="shared" si="3"/>
        <v>99.999999999999986</v>
      </c>
      <c r="G16" s="29">
        <f t="shared" si="3"/>
        <v>7.4445887976765794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70.473014039581429</v>
      </c>
      <c r="N16" s="18">
        <f>SUM(N8:N13)</f>
        <v>0</v>
      </c>
      <c r="O16" s="23">
        <f>SUM(O8:O15)</f>
        <v>28.208415103665054</v>
      </c>
      <c r="P16" s="18">
        <f>SUM(P8:P15)</f>
        <v>44.028229485185435</v>
      </c>
      <c r="Q16" s="18">
        <f>SUM(Q8:Q15)</f>
        <v>39.793347162061195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3.7222943988382898E-2</v>
      </c>
      <c r="H17" s="36" t="s">
        <v>39</v>
      </c>
      <c r="I17" s="37"/>
      <c r="J17" s="38"/>
      <c r="K17" s="38"/>
      <c r="L17" s="38">
        <f>SUM(O16:Q16)</f>
        <v>112.02999175091168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0.14889177595353159</v>
      </c>
      <c r="H18" s="41" t="s">
        <v>39</v>
      </c>
      <c r="I18" s="2"/>
      <c r="J18" s="2"/>
      <c r="K18" s="2"/>
      <c r="L18" s="42">
        <f>L17/L16</f>
        <v>1.1202999175091168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4.4999999999999997E-3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33.087061323007021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D6FF-3251-4972-AA7C-C5A62A33DD34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3582</v>
      </c>
      <c r="C8" s="59">
        <v>4361</v>
      </c>
      <c r="D8" s="54">
        <f>(B8/C8)*((Q$4/M$4)*T$4)</f>
        <v>3.2854849805090574</v>
      </c>
      <c r="E8" s="18">
        <f>D8*($I$4/(($K$4/$M$4)*$Q$4))</f>
        <v>32.854849805090574</v>
      </c>
      <c r="F8" s="19">
        <f t="shared" ref="F8:F15" si="0">(E8/E$16)*100</f>
        <v>52.000581928533919</v>
      </c>
      <c r="G8" s="18">
        <f>(D8*379)/1000</f>
        <v>1.2451988076129328</v>
      </c>
      <c r="H8" s="18">
        <f>F8</f>
        <v>52.000581928533919</v>
      </c>
      <c r="I8" s="12"/>
      <c r="J8" s="12"/>
      <c r="K8" s="12"/>
      <c r="L8" s="12"/>
      <c r="M8" s="20">
        <f>F8</f>
        <v>52.000581928533919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601</v>
      </c>
      <c r="C9" s="61">
        <v>9143</v>
      </c>
      <c r="D9" s="54">
        <f t="shared" ref="D9:D15" si="1">(B9/C9)*((Q$4/M$4)*T$4)</f>
        <v>0.26293339166575525</v>
      </c>
      <c r="E9" s="18">
        <f t="shared" ref="E9:E15" si="2">D9*($I$4/(($K$4/$M$4)*$Q$4))</f>
        <v>2.6293339166575525</v>
      </c>
      <c r="F9" s="19">
        <f t="shared" si="0"/>
        <v>4.1615437161255686</v>
      </c>
      <c r="G9" s="18">
        <f>(D9*459)/1000</f>
        <v>0.12068642677458166</v>
      </c>
      <c r="H9" s="12"/>
      <c r="I9" s="20">
        <f>F9</f>
        <v>4.1615437161255686</v>
      </c>
      <c r="J9" s="26"/>
      <c r="K9" s="12"/>
      <c r="L9" s="12"/>
      <c r="M9" s="12"/>
      <c r="N9" s="18"/>
      <c r="O9" s="23"/>
      <c r="P9" s="18">
        <f>F9</f>
        <v>4.1615437161255686</v>
      </c>
      <c r="Q9" s="18"/>
      <c r="T9" s="2"/>
      <c r="U9" s="2"/>
    </row>
    <row r="10" spans="1:21" ht="15.5" x14ac:dyDescent="0.35">
      <c r="A10" s="48" t="s">
        <v>30</v>
      </c>
      <c r="B10" s="60">
        <v>926</v>
      </c>
      <c r="C10" s="61">
        <v>13537</v>
      </c>
      <c r="D10" s="54">
        <f t="shared" si="1"/>
        <v>0.27362044766196353</v>
      </c>
      <c r="E10" s="18">
        <f t="shared" si="2"/>
        <v>2.7362044766196352</v>
      </c>
      <c r="F10" s="19">
        <f t="shared" si="0"/>
        <v>4.3306916909915349</v>
      </c>
      <c r="G10" s="18">
        <f>(D10*459)/1000</f>
        <v>0.12559178547684124</v>
      </c>
      <c r="H10" s="12"/>
      <c r="I10" s="20">
        <f>F10</f>
        <v>4.3306916909915349</v>
      </c>
      <c r="J10" s="18"/>
      <c r="K10" s="12"/>
      <c r="L10" s="12"/>
      <c r="M10" s="18">
        <f>F10</f>
        <v>4.3306916909915349</v>
      </c>
      <c r="N10" s="18"/>
      <c r="O10" s="23"/>
      <c r="P10" s="18"/>
      <c r="Q10" s="18">
        <f>F10</f>
        <v>4.3306916909915349</v>
      </c>
      <c r="T10" s="2"/>
      <c r="U10" s="2"/>
    </row>
    <row r="11" spans="1:21" ht="15.5" x14ac:dyDescent="0.35">
      <c r="A11" s="49" t="s">
        <v>34</v>
      </c>
      <c r="B11" s="60">
        <v>1229</v>
      </c>
      <c r="C11" s="61">
        <v>16799</v>
      </c>
      <c r="D11" s="54">
        <f t="shared" si="1"/>
        <v>0.29263646645633667</v>
      </c>
      <c r="E11" s="18">
        <f t="shared" si="2"/>
        <v>2.9263646645633665</v>
      </c>
      <c r="F11" s="19">
        <f t="shared" si="0"/>
        <v>4.631665230404316</v>
      </c>
      <c r="G11" s="18">
        <f>(D11*539)/1000</f>
        <v>0.15773105541996546</v>
      </c>
      <c r="H11" s="12"/>
      <c r="I11" s="20">
        <f>F11</f>
        <v>4.631665230404316</v>
      </c>
      <c r="J11" s="26">
        <f>F11</f>
        <v>4.631665230404316</v>
      </c>
      <c r="K11" s="12"/>
      <c r="L11" s="12"/>
      <c r="M11" s="18">
        <f>F11</f>
        <v>4.631665230404316</v>
      </c>
      <c r="N11" s="18"/>
      <c r="O11" s="23"/>
      <c r="P11" s="18">
        <f>F11</f>
        <v>4.631665230404316</v>
      </c>
      <c r="Q11" s="18">
        <f>F11</f>
        <v>4.631665230404316</v>
      </c>
      <c r="T11" s="2"/>
      <c r="U11" s="2"/>
    </row>
    <row r="12" spans="1:21" ht="15.5" x14ac:dyDescent="0.35">
      <c r="A12" s="50" t="s">
        <v>29</v>
      </c>
      <c r="B12" s="62">
        <v>2062</v>
      </c>
      <c r="C12" s="63">
        <v>10433</v>
      </c>
      <c r="D12" s="55">
        <f t="shared" si="1"/>
        <v>0.79056838876641422</v>
      </c>
      <c r="E12" s="24">
        <f t="shared" si="2"/>
        <v>7.905683887664142</v>
      </c>
      <c r="F12" s="19">
        <f t="shared" si="0"/>
        <v>12.512617319525027</v>
      </c>
      <c r="G12" s="24">
        <f>(D12*417)/1000</f>
        <v>0.32966701811559473</v>
      </c>
      <c r="H12" s="25"/>
      <c r="I12" s="26">
        <f>E12</f>
        <v>7.905683887664142</v>
      </c>
      <c r="J12" s="26"/>
      <c r="K12" s="25"/>
      <c r="L12" s="25"/>
      <c r="M12" s="25"/>
      <c r="N12" s="24"/>
      <c r="O12" s="27">
        <f>F12</f>
        <v>12.512617319525027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722</v>
      </c>
      <c r="C13" s="63">
        <v>12678</v>
      </c>
      <c r="D13" s="55">
        <f t="shared" si="1"/>
        <v>0.22779618236314877</v>
      </c>
      <c r="E13" s="24">
        <f t="shared" si="2"/>
        <v>2.2779618236314878</v>
      </c>
      <c r="F13" s="19">
        <f t="shared" si="0"/>
        <v>3.6054141517173544</v>
      </c>
      <c r="G13" s="24">
        <f>(D13*497)/1000</f>
        <v>0.11321470263448494</v>
      </c>
      <c r="H13" s="25"/>
      <c r="I13" s="25"/>
      <c r="J13" s="26">
        <f>F13</f>
        <v>3.6054141517173544</v>
      </c>
      <c r="K13" s="24"/>
      <c r="L13" s="28"/>
      <c r="M13" s="25"/>
      <c r="N13" s="24"/>
      <c r="O13" s="27">
        <f>F13</f>
        <v>3.6054141517173544</v>
      </c>
      <c r="P13" s="24">
        <f>F13</f>
        <v>3.6054141517173544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2363</v>
      </c>
      <c r="C14" s="61">
        <v>12611</v>
      </c>
      <c r="D14" s="54">
        <f t="shared" si="1"/>
        <v>0.74950440091983195</v>
      </c>
      <c r="E14" s="18">
        <f t="shared" si="2"/>
        <v>7.4950440091983195</v>
      </c>
      <c r="F14" s="19">
        <f t="shared" si="0"/>
        <v>11.86268244628824</v>
      </c>
      <c r="G14" s="18">
        <f>(D14*497)/1000</f>
        <v>0.37250368725715644</v>
      </c>
      <c r="H14" s="12"/>
      <c r="I14" s="12"/>
      <c r="J14" s="20">
        <f>F14</f>
        <v>11.86268244628824</v>
      </c>
      <c r="K14" s="12"/>
      <c r="L14" s="12"/>
      <c r="M14" s="18">
        <f>F14</f>
        <v>11.86268244628824</v>
      </c>
      <c r="N14" s="12"/>
      <c r="O14" s="21"/>
      <c r="P14" s="18">
        <f>F14</f>
        <v>11.86268244628824</v>
      </c>
      <c r="Q14" s="18">
        <f>F14</f>
        <v>11.86268244628824</v>
      </c>
      <c r="S14" s="2"/>
      <c r="T14" s="2"/>
      <c r="U14" s="2"/>
    </row>
    <row r="15" spans="1:21" ht="16" thickBot="1" x14ac:dyDescent="0.4">
      <c r="A15" s="53" t="s">
        <v>35</v>
      </c>
      <c r="B15" s="64">
        <v>2135</v>
      </c>
      <c r="C15" s="65">
        <v>19604</v>
      </c>
      <c r="D15" s="54">
        <f t="shared" si="1"/>
        <v>0.43562538257498468</v>
      </c>
      <c r="E15" s="18">
        <f t="shared" si="2"/>
        <v>4.3562538257498469</v>
      </c>
      <c r="F15" s="19">
        <f t="shared" si="0"/>
        <v>6.8948035164140578</v>
      </c>
      <c r="G15" s="18">
        <f>(D15*579)/1000</f>
        <v>0.25222709651091613</v>
      </c>
      <c r="H15" s="12"/>
      <c r="I15" s="12"/>
      <c r="J15" s="12"/>
      <c r="K15" s="18">
        <f>F15</f>
        <v>6.8948035164140578</v>
      </c>
      <c r="L15" s="12"/>
      <c r="M15" s="12"/>
      <c r="N15" s="18"/>
      <c r="O15" s="23">
        <f>F15</f>
        <v>6.8948035164140578</v>
      </c>
      <c r="P15" s="18">
        <f>F15</f>
        <v>6.8948035164140578</v>
      </c>
      <c r="Q15" s="18">
        <f>F15</f>
        <v>6.8948035164140578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63.181696409174911</v>
      </c>
      <c r="F16" s="18">
        <f t="shared" si="3"/>
        <v>100.00000000000001</v>
      </c>
      <c r="G16" s="29">
        <f t="shared" si="3"/>
        <v>2.7168205798024734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72.825621296218003</v>
      </c>
      <c r="N16" s="18">
        <f>SUM(N8:N13)</f>
        <v>0</v>
      </c>
      <c r="O16" s="23">
        <f>SUM(O8:O15)</f>
        <v>23.01283498765644</v>
      </c>
      <c r="P16" s="18">
        <f>SUM(P8:P15)</f>
        <v>31.156109060949536</v>
      </c>
      <c r="Q16" s="18">
        <f>SUM(Q8:Q15)</f>
        <v>27.719842884098149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1.3584102899012367E-2</v>
      </c>
      <c r="H17" s="36" t="s">
        <v>39</v>
      </c>
      <c r="I17" s="37"/>
      <c r="J17" s="38"/>
      <c r="K17" s="38"/>
      <c r="L17" s="38">
        <f>SUM(O16:Q16)</f>
        <v>81.888786932704136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5.4336411596049468E-2</v>
      </c>
      <c r="H18" s="41" t="s">
        <v>39</v>
      </c>
      <c r="I18" s="2"/>
      <c r="J18" s="2"/>
      <c r="K18" s="2"/>
      <c r="L18" s="42">
        <f>L17/L16</f>
        <v>0.8188878693270415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10.252153131330088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F727-71E7-491F-9076-BD25B0311EF3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23974</v>
      </c>
      <c r="C8" s="59">
        <v>20674</v>
      </c>
      <c r="D8" s="54">
        <f>(B8/C8)*((Q$4/M$4)*T$4)</f>
        <v>4.638483118893296</v>
      </c>
      <c r="E8" s="18">
        <f>D8*($I$4/(($K$4/$M$4)*$Q$4))</f>
        <v>46.384831188932964</v>
      </c>
      <c r="F8" s="19">
        <f t="shared" ref="F8:F15" si="0">(E8/E$16)*100</f>
        <v>38.8724533116145</v>
      </c>
      <c r="G8" s="18">
        <f>(D8*379)/1000</f>
        <v>1.7579851020605592</v>
      </c>
      <c r="H8" s="18">
        <f>F8</f>
        <v>38.8724533116145</v>
      </c>
      <c r="I8" s="12"/>
      <c r="J8" s="12"/>
      <c r="K8" s="12"/>
      <c r="L8" s="12"/>
      <c r="M8" s="20">
        <f>F8</f>
        <v>38.8724533116145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1669</v>
      </c>
      <c r="C9" s="61">
        <v>35267</v>
      </c>
      <c r="D9" s="54">
        <f t="shared" ref="D9:D15" si="1">(B9/C9)*((Q$4/M$4)*T$4)</f>
        <v>0.18929877789434882</v>
      </c>
      <c r="E9" s="18">
        <f t="shared" ref="E9:E15" si="2">D9*($I$4/(($K$4/$M$4)*$Q$4))</f>
        <v>1.8929877789434881</v>
      </c>
      <c r="F9" s="19">
        <f t="shared" si="0"/>
        <v>1.5864039422007072</v>
      </c>
      <c r="G9" s="18">
        <f>(D9*459)/1000</f>
        <v>8.6888139053506105E-2</v>
      </c>
      <c r="H9" s="12"/>
      <c r="I9" s="20">
        <f>F9</f>
        <v>1.5864039422007072</v>
      </c>
      <c r="J9" s="26"/>
      <c r="K9" s="12"/>
      <c r="L9" s="12"/>
      <c r="M9" s="12"/>
      <c r="N9" s="18"/>
      <c r="O9" s="23"/>
      <c r="P9" s="18">
        <f>F9</f>
        <v>1.5864039422007072</v>
      </c>
      <c r="Q9" s="18"/>
      <c r="T9" s="2"/>
      <c r="U9" s="2"/>
    </row>
    <row r="10" spans="1:21" ht="15.5" x14ac:dyDescent="0.35">
      <c r="A10" s="48" t="s">
        <v>30</v>
      </c>
      <c r="B10" s="60">
        <v>5130</v>
      </c>
      <c r="C10" s="61">
        <v>44708</v>
      </c>
      <c r="D10" s="54">
        <f t="shared" si="1"/>
        <v>0.45897825892457728</v>
      </c>
      <c r="E10" s="18">
        <f t="shared" si="2"/>
        <v>4.5897825892457726</v>
      </c>
      <c r="F10" s="19">
        <f t="shared" si="0"/>
        <v>3.846432224452851</v>
      </c>
      <c r="G10" s="18">
        <f>(D10*459)/1000</f>
        <v>0.21067102084638098</v>
      </c>
      <c r="H10" s="12"/>
      <c r="I10" s="20">
        <f>F10</f>
        <v>3.846432224452851</v>
      </c>
      <c r="J10" s="18"/>
      <c r="K10" s="12"/>
      <c r="L10" s="12"/>
      <c r="M10" s="18">
        <f>F10</f>
        <v>3.846432224452851</v>
      </c>
      <c r="N10" s="18"/>
      <c r="O10" s="23"/>
      <c r="P10" s="18"/>
      <c r="Q10" s="18">
        <f>F10</f>
        <v>3.846432224452851</v>
      </c>
      <c r="T10" s="2"/>
      <c r="U10" s="2"/>
    </row>
    <row r="11" spans="1:21" ht="15.5" x14ac:dyDescent="0.35">
      <c r="A11" s="49" t="s">
        <v>34</v>
      </c>
      <c r="B11" s="60">
        <v>2817</v>
      </c>
      <c r="C11" s="61">
        <v>47894</v>
      </c>
      <c r="D11" s="54">
        <f t="shared" si="1"/>
        <v>0.23526955359752788</v>
      </c>
      <c r="E11" s="18">
        <f t="shared" si="2"/>
        <v>2.352695535975279</v>
      </c>
      <c r="F11" s="19">
        <f t="shared" si="0"/>
        <v>1.9716585149600219</v>
      </c>
      <c r="G11" s="18">
        <f>(D11*539)/1000</f>
        <v>0.12681028938906752</v>
      </c>
      <c r="H11" s="12"/>
      <c r="I11" s="20">
        <f>F11</f>
        <v>1.9716585149600219</v>
      </c>
      <c r="J11" s="26">
        <f>F11</f>
        <v>1.9716585149600219</v>
      </c>
      <c r="K11" s="12"/>
      <c r="L11" s="12"/>
      <c r="M11" s="18">
        <f>F11</f>
        <v>1.9716585149600219</v>
      </c>
      <c r="N11" s="18"/>
      <c r="O11" s="23"/>
      <c r="P11" s="18">
        <f>F11</f>
        <v>1.9716585149600219</v>
      </c>
      <c r="Q11" s="18">
        <f>F11</f>
        <v>1.9716585149600219</v>
      </c>
      <c r="T11" s="2"/>
      <c r="U11" s="2"/>
    </row>
    <row r="12" spans="1:21" ht="15.5" x14ac:dyDescent="0.35">
      <c r="A12" s="50" t="s">
        <v>29</v>
      </c>
      <c r="B12" s="62">
        <v>12998</v>
      </c>
      <c r="C12" s="63">
        <v>29281</v>
      </c>
      <c r="D12" s="55">
        <f t="shared" si="1"/>
        <v>1.7756224172671697</v>
      </c>
      <c r="E12" s="24">
        <f t="shared" si="2"/>
        <v>17.756224172671697</v>
      </c>
      <c r="F12" s="19">
        <f t="shared" si="0"/>
        <v>14.880467977372394</v>
      </c>
      <c r="G12" s="24">
        <f>(D12*417)/1000</f>
        <v>0.74043454800040975</v>
      </c>
      <c r="H12" s="25"/>
      <c r="I12" s="26">
        <f>E12</f>
        <v>17.756224172671697</v>
      </c>
      <c r="J12" s="26"/>
      <c r="K12" s="25"/>
      <c r="L12" s="25"/>
      <c r="M12" s="25"/>
      <c r="N12" s="24"/>
      <c r="O12" s="27">
        <f>F12</f>
        <v>14.880467977372394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9210</v>
      </c>
      <c r="C13" s="63">
        <v>39807</v>
      </c>
      <c r="D13" s="55">
        <f t="shared" si="1"/>
        <v>0.92546537041223909</v>
      </c>
      <c r="E13" s="24">
        <f t="shared" si="2"/>
        <v>9.25465370412239</v>
      </c>
      <c r="F13" s="19">
        <f t="shared" si="0"/>
        <v>7.7557918139948168</v>
      </c>
      <c r="G13" s="24">
        <f>(D13*497)/1000</f>
        <v>0.45995628909488284</v>
      </c>
      <c r="H13" s="25"/>
      <c r="I13" s="25"/>
      <c r="J13" s="26">
        <f>F13</f>
        <v>7.7557918139948168</v>
      </c>
      <c r="K13" s="24"/>
      <c r="L13" s="28"/>
      <c r="M13" s="25"/>
      <c r="N13" s="24"/>
      <c r="O13" s="27">
        <f>F13</f>
        <v>7.7557918139948168</v>
      </c>
      <c r="P13" s="24">
        <f>F13</f>
        <v>7.7557918139948168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25080</v>
      </c>
      <c r="C14" s="61">
        <v>34047</v>
      </c>
      <c r="D14" s="54">
        <f t="shared" si="1"/>
        <v>2.9465151114635653</v>
      </c>
      <c r="E14" s="18">
        <f t="shared" si="2"/>
        <v>29.465151114635653</v>
      </c>
      <c r="F14" s="19">
        <f t="shared" si="0"/>
        <v>24.693044723133951</v>
      </c>
      <c r="G14" s="18">
        <f>(D14*497)/1000</f>
        <v>1.4644180103973921</v>
      </c>
      <c r="H14" s="12"/>
      <c r="I14" s="12"/>
      <c r="J14" s="20">
        <f>F14</f>
        <v>24.693044723133951</v>
      </c>
      <c r="K14" s="12"/>
      <c r="L14" s="12"/>
      <c r="M14" s="18">
        <f>F14</f>
        <v>24.693044723133951</v>
      </c>
      <c r="N14" s="12"/>
      <c r="O14" s="21"/>
      <c r="P14" s="18">
        <f>F14</f>
        <v>24.693044723133951</v>
      </c>
      <c r="Q14" s="18">
        <f>F14</f>
        <v>24.693044723133951</v>
      </c>
      <c r="S14" s="2"/>
      <c r="T14" s="2"/>
      <c r="U14" s="2"/>
    </row>
    <row r="15" spans="1:21" ht="16" thickBot="1" x14ac:dyDescent="0.4">
      <c r="A15" s="53" t="s">
        <v>35</v>
      </c>
      <c r="B15" s="64">
        <v>8189</v>
      </c>
      <c r="C15" s="65">
        <v>42934</v>
      </c>
      <c r="D15" s="54">
        <f t="shared" si="1"/>
        <v>0.76293846368845208</v>
      </c>
      <c r="E15" s="18">
        <f t="shared" si="2"/>
        <v>7.6293846368845211</v>
      </c>
      <c r="F15" s="19">
        <f t="shared" si="0"/>
        <v>6.393747492270756</v>
      </c>
      <c r="G15" s="18">
        <f>(D15*579)/1000</f>
        <v>0.44174137047561374</v>
      </c>
      <c r="H15" s="12"/>
      <c r="I15" s="12"/>
      <c r="J15" s="12"/>
      <c r="K15" s="18">
        <f>F15</f>
        <v>6.393747492270756</v>
      </c>
      <c r="L15" s="12"/>
      <c r="M15" s="12"/>
      <c r="N15" s="18"/>
      <c r="O15" s="23">
        <f>F15</f>
        <v>6.393747492270756</v>
      </c>
      <c r="P15" s="18">
        <f>F15</f>
        <v>6.393747492270756</v>
      </c>
      <c r="Q15" s="18">
        <f>F15</f>
        <v>6.393747492270756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119.32571072141177</v>
      </c>
      <c r="F16" s="18">
        <f t="shared" si="3"/>
        <v>100</v>
      </c>
      <c r="G16" s="29">
        <f t="shared" si="3"/>
        <v>5.2889047693178126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69.383588774161325</v>
      </c>
      <c r="N16" s="18">
        <f>SUM(N8:N13)</f>
        <v>0</v>
      </c>
      <c r="O16" s="23">
        <f>SUM(O8:O15)</f>
        <v>29.030007283637964</v>
      </c>
      <c r="P16" s="18">
        <f>SUM(P8:P15)</f>
        <v>42.400646486560255</v>
      </c>
      <c r="Q16" s="18">
        <f>SUM(Q8:Q15)</f>
        <v>36.90488295481758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2.644452384658906E-2</v>
      </c>
      <c r="H17" s="36" t="s">
        <v>39</v>
      </c>
      <c r="I17" s="37"/>
      <c r="J17" s="38"/>
      <c r="K17" s="38"/>
      <c r="L17" s="38">
        <f>SUM(O16:Q16)</f>
        <v>108.3355367250158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0.10577809538635624</v>
      </c>
      <c r="H18" s="41" t="s">
        <v>39</v>
      </c>
      <c r="I18" s="2"/>
      <c r="J18" s="2"/>
      <c r="K18" s="2"/>
      <c r="L18" s="42">
        <f>L17/L16</f>
        <v>1.0833553672501581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24.599557066594475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U22"/>
  <sheetViews>
    <sheetView zoomScale="78" zoomScaleNormal="78" zoomScalePageLayoutView="125" workbookViewId="0">
      <selection activeCell="L37" sqref="L37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25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10363</v>
      </c>
      <c r="C8" s="59">
        <v>3893</v>
      </c>
      <c r="D8" s="54">
        <f>(B8/C8)*((Q$4/M$4)*T$4)</f>
        <v>10.647829437451836</v>
      </c>
      <c r="E8" s="18">
        <f>D8*($I$4/(($K$4/$M$4)*$Q$4))</f>
        <v>106.47829437451836</v>
      </c>
      <c r="F8" s="19">
        <f t="shared" ref="F8:F15" si="0">(E8/E$16)*100</f>
        <v>63.633515832565358</v>
      </c>
      <c r="G8" s="18">
        <f>(D8*379)/1000</f>
        <v>4.0355273567942458</v>
      </c>
      <c r="H8" s="18">
        <f>F8</f>
        <v>63.633515832565358</v>
      </c>
      <c r="I8" s="12"/>
      <c r="J8" s="12"/>
      <c r="K8" s="12"/>
      <c r="L8" s="12"/>
      <c r="M8" s="20">
        <f>F8</f>
        <v>63.633515832565358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916</v>
      </c>
      <c r="C9" s="61">
        <v>8906</v>
      </c>
      <c r="D9" s="54">
        <f t="shared" ref="D9:D15" si="1">(B9/C9)*((Q$4/M$4)*T$4)</f>
        <v>0.41140803952391647</v>
      </c>
      <c r="E9" s="18">
        <f t="shared" ref="E9:E15" si="2">D9*($I$4/(($K$4/$M$4)*$Q$4))</f>
        <v>4.1140803952391645</v>
      </c>
      <c r="F9" s="19">
        <f t="shared" si="0"/>
        <v>2.4586550855715874</v>
      </c>
      <c r="G9" s="18">
        <f>(D9*459)/1000</f>
        <v>0.18883629014147765</v>
      </c>
      <c r="H9" s="12"/>
      <c r="I9" s="20">
        <f>F9</f>
        <v>2.4586550855715874</v>
      </c>
      <c r="J9" s="26"/>
      <c r="K9" s="12"/>
      <c r="L9" s="12"/>
      <c r="M9" s="12"/>
      <c r="N9" s="18"/>
      <c r="O9" s="23"/>
      <c r="P9" s="18">
        <f>F9</f>
        <v>2.4586550855715874</v>
      </c>
      <c r="Q9" s="18"/>
      <c r="T9" s="2"/>
      <c r="U9" s="2"/>
    </row>
    <row r="10" spans="1:21" ht="15.5" x14ac:dyDescent="0.35">
      <c r="A10" s="48" t="s">
        <v>30</v>
      </c>
      <c r="B10" s="60">
        <v>2217</v>
      </c>
      <c r="C10" s="61">
        <v>7912</v>
      </c>
      <c r="D10" s="54">
        <f t="shared" si="1"/>
        <v>1.1208291203235592</v>
      </c>
      <c r="E10" s="18">
        <f t="shared" si="2"/>
        <v>11.208291203235593</v>
      </c>
      <c r="F10" s="19">
        <f t="shared" si="0"/>
        <v>6.6982945202752857</v>
      </c>
      <c r="G10" s="18">
        <f>(D10*459)/1000</f>
        <v>0.51446056622851366</v>
      </c>
      <c r="H10" s="12"/>
      <c r="I10" s="20">
        <f>F10</f>
        <v>6.6982945202752857</v>
      </c>
      <c r="J10" s="18"/>
      <c r="K10" s="12"/>
      <c r="L10" s="12"/>
      <c r="M10" s="18">
        <f>F10</f>
        <v>6.6982945202752857</v>
      </c>
      <c r="N10" s="18"/>
      <c r="O10" s="23"/>
      <c r="P10" s="18"/>
      <c r="Q10" s="18">
        <f>F10</f>
        <v>6.6982945202752857</v>
      </c>
      <c r="T10" s="2"/>
      <c r="U10" s="2"/>
    </row>
    <row r="11" spans="1:21" ht="15.5" x14ac:dyDescent="0.35">
      <c r="A11" s="49" t="s">
        <v>34</v>
      </c>
      <c r="B11" s="60">
        <v>0</v>
      </c>
      <c r="C11" s="61">
        <v>21060</v>
      </c>
      <c r="D11" s="54">
        <f t="shared" si="1"/>
        <v>0</v>
      </c>
      <c r="E11" s="18">
        <f t="shared" si="2"/>
        <v>0</v>
      </c>
      <c r="F11" s="19">
        <f t="shared" si="0"/>
        <v>0</v>
      </c>
      <c r="G11" s="18">
        <f>(D11*539)/1000</f>
        <v>0</v>
      </c>
      <c r="H11" s="12"/>
      <c r="I11" s="20">
        <f>F11</f>
        <v>0</v>
      </c>
      <c r="J11" s="26">
        <f>F11</f>
        <v>0</v>
      </c>
      <c r="K11" s="12"/>
      <c r="L11" s="12"/>
      <c r="M11" s="18">
        <f>F11</f>
        <v>0</v>
      </c>
      <c r="N11" s="18"/>
      <c r="O11" s="23"/>
      <c r="P11" s="18">
        <f>F11</f>
        <v>0</v>
      </c>
      <c r="Q11" s="18">
        <f>F11</f>
        <v>0</v>
      </c>
      <c r="T11" s="2"/>
      <c r="U11" s="2"/>
    </row>
    <row r="12" spans="1:21" ht="15.5" x14ac:dyDescent="0.35">
      <c r="A12" s="50" t="s">
        <v>29</v>
      </c>
      <c r="B12" s="62">
        <v>8487</v>
      </c>
      <c r="C12" s="63">
        <v>13713</v>
      </c>
      <c r="D12" s="55">
        <f t="shared" si="1"/>
        <v>2.4756070881645154</v>
      </c>
      <c r="E12" s="24">
        <f t="shared" si="2"/>
        <v>24.756070881645154</v>
      </c>
      <c r="F12" s="19">
        <f t="shared" si="0"/>
        <v>14.794713210359903</v>
      </c>
      <c r="G12" s="24">
        <f>(D12*417)/1000</f>
        <v>1.0323281557646029</v>
      </c>
      <c r="H12" s="25"/>
      <c r="I12" s="26">
        <f>E12</f>
        <v>24.756070881645154</v>
      </c>
      <c r="J12" s="26"/>
      <c r="K12" s="25"/>
      <c r="L12" s="25"/>
      <c r="M12" s="25"/>
      <c r="N12" s="24"/>
      <c r="O12" s="27">
        <f>F12</f>
        <v>14.794713210359903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4764</v>
      </c>
      <c r="C13" s="63">
        <v>23517</v>
      </c>
      <c r="D13" s="55">
        <f t="shared" si="1"/>
        <v>0.81030743717310882</v>
      </c>
      <c r="E13" s="24">
        <f t="shared" si="2"/>
        <v>8.103074371731088</v>
      </c>
      <c r="F13" s="19">
        <f t="shared" si="0"/>
        <v>4.8425560754418049</v>
      </c>
      <c r="G13" s="24">
        <f>(D13*497)/1000</f>
        <v>0.4027227962750351</v>
      </c>
      <c r="H13" s="25"/>
      <c r="I13" s="25"/>
      <c r="J13" s="26">
        <f>F13</f>
        <v>4.8425560754418049</v>
      </c>
      <c r="K13" s="24"/>
      <c r="L13" s="28"/>
      <c r="M13" s="25"/>
      <c r="N13" s="24"/>
      <c r="O13" s="27">
        <f>F13</f>
        <v>4.8425560754418049</v>
      </c>
      <c r="P13" s="24">
        <f>F13</f>
        <v>4.8425560754418049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3663</v>
      </c>
      <c r="C14" s="61">
        <v>23926</v>
      </c>
      <c r="D14" s="54">
        <f t="shared" si="1"/>
        <v>0.61238819694056679</v>
      </c>
      <c r="E14" s="18">
        <f t="shared" si="2"/>
        <v>6.1238819694056676</v>
      </c>
      <c r="F14" s="19">
        <f t="shared" si="0"/>
        <v>3.6597519010427875</v>
      </c>
      <c r="G14" s="18">
        <f>(D14*497)/1000</f>
        <v>0.30435693387946167</v>
      </c>
      <c r="H14" s="12"/>
      <c r="I14" s="12"/>
      <c r="J14" s="20">
        <f>F14</f>
        <v>3.6597519010427875</v>
      </c>
      <c r="K14" s="12"/>
      <c r="L14" s="12"/>
      <c r="M14" s="18">
        <f>F14</f>
        <v>3.6597519010427875</v>
      </c>
      <c r="N14" s="12"/>
      <c r="O14" s="21"/>
      <c r="P14" s="18">
        <f>F14</f>
        <v>3.6597519010427875</v>
      </c>
      <c r="Q14" s="18">
        <f>F14</f>
        <v>3.6597519010427875</v>
      </c>
      <c r="S14" s="2"/>
      <c r="T14" s="2"/>
      <c r="U14" s="2"/>
    </row>
    <row r="15" spans="1:21" ht="16" thickBot="1" x14ac:dyDescent="0.4">
      <c r="A15" s="53" t="s">
        <v>35</v>
      </c>
      <c r="B15" s="64">
        <v>3897</v>
      </c>
      <c r="C15" s="65">
        <v>23810</v>
      </c>
      <c r="D15" s="54">
        <f t="shared" si="1"/>
        <v>0.65468290634187321</v>
      </c>
      <c r="E15" s="18">
        <f t="shared" si="2"/>
        <v>6.5468290634187323</v>
      </c>
      <c r="F15" s="19">
        <f t="shared" si="0"/>
        <v>3.9125133747432774</v>
      </c>
      <c r="G15" s="18">
        <f>(D15*579)/1000</f>
        <v>0.37906140277194461</v>
      </c>
      <c r="H15" s="12"/>
      <c r="I15" s="12"/>
      <c r="J15" s="12"/>
      <c r="K15" s="18">
        <f>F15</f>
        <v>3.9125133747432774</v>
      </c>
      <c r="L15" s="12"/>
      <c r="M15" s="12"/>
      <c r="N15" s="18"/>
      <c r="O15" s="23">
        <f>F15</f>
        <v>3.9125133747432774</v>
      </c>
      <c r="P15" s="18">
        <f>F15</f>
        <v>3.9125133747432774</v>
      </c>
      <c r="Q15" s="18">
        <f>F15</f>
        <v>3.9125133747432774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167.33052225919374</v>
      </c>
      <c r="F16" s="18">
        <f t="shared" si="3"/>
        <v>100</v>
      </c>
      <c r="G16" s="29">
        <f t="shared" si="3"/>
        <v>6.8572935018552812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73.99156225388343</v>
      </c>
      <c r="N16" s="18">
        <f>SUM(N8:N13)</f>
        <v>0</v>
      </c>
      <c r="O16" s="23">
        <f>SUM(O8:O15)</f>
        <v>23.549782660544984</v>
      </c>
      <c r="P16" s="18">
        <f>SUM(P8:P15)</f>
        <v>14.873476436799457</v>
      </c>
      <c r="Q16" s="18">
        <f>SUM(Q8:Q15)</f>
        <v>14.270559796061351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3.4286467509276407E-2</v>
      </c>
      <c r="H17" s="36" t="s">
        <v>39</v>
      </c>
      <c r="I17" s="37"/>
      <c r="J17" s="38"/>
      <c r="K17" s="38"/>
      <c r="L17" s="38">
        <f>SUM(O16:Q16)</f>
        <v>52.693818893405791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0.27429174007421125</v>
      </c>
      <c r="H18" s="41" t="s">
        <v>39</v>
      </c>
      <c r="I18" s="2"/>
      <c r="J18" s="2"/>
      <c r="K18" s="2"/>
      <c r="L18" s="42">
        <f>L17/L16</f>
        <v>0.52693818893405797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4.1064300000000005E-2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6.6795669249009775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937-08BF-46ED-8479-0A5CCE9D4E54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1618</v>
      </c>
      <c r="C8" s="59">
        <v>3310</v>
      </c>
      <c r="D8" s="54">
        <f>(B8/C8)*((Q$4/M$4)*T$4)</f>
        <v>1.9552870090634442</v>
      </c>
      <c r="E8" s="18">
        <f>D8*($I$4/(($K$4/$M$4)*$Q$4))</f>
        <v>19.552870090634443</v>
      </c>
      <c r="F8" s="19">
        <f t="shared" ref="F8:F15" si="0">(E8/E$16)*100</f>
        <v>31.204527672407945</v>
      </c>
      <c r="G8" s="18">
        <f>(D8*379)/1000</f>
        <v>0.74105377643504544</v>
      </c>
      <c r="H8" s="18">
        <f>F8</f>
        <v>31.204527672407945</v>
      </c>
      <c r="I8" s="12"/>
      <c r="J8" s="12"/>
      <c r="K8" s="12"/>
      <c r="L8" s="12"/>
      <c r="M8" s="20">
        <f>F8</f>
        <v>31.204527672407945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431</v>
      </c>
      <c r="C9" s="61">
        <v>7380</v>
      </c>
      <c r="D9" s="54">
        <f t="shared" ref="D9:D15" si="1">(B9/C9)*((Q$4/M$4)*T$4)</f>
        <v>0.23360433604336042</v>
      </c>
      <c r="E9" s="18">
        <f t="shared" ref="E9:E15" si="2">D9*($I$4/(($K$4/$M$4)*$Q$4))</f>
        <v>2.3360433604336044</v>
      </c>
      <c r="F9" s="19">
        <f t="shared" si="0"/>
        <v>3.7281038203957091</v>
      </c>
      <c r="G9" s="18">
        <f>(D9*459)/1000</f>
        <v>0.10722439024390243</v>
      </c>
      <c r="H9" s="12"/>
      <c r="I9" s="20">
        <f>F9</f>
        <v>3.7281038203957091</v>
      </c>
      <c r="J9" s="26"/>
      <c r="K9" s="12"/>
      <c r="L9" s="12"/>
      <c r="M9" s="12"/>
      <c r="N9" s="18"/>
      <c r="O9" s="23"/>
      <c r="P9" s="18">
        <f>F9</f>
        <v>3.7281038203957091</v>
      </c>
      <c r="Q9" s="18"/>
      <c r="T9" s="2"/>
      <c r="U9" s="2"/>
    </row>
    <row r="10" spans="1:21" ht="15.5" x14ac:dyDescent="0.35">
      <c r="A10" s="48" t="s">
        <v>30</v>
      </c>
      <c r="B10" s="60">
        <v>742</v>
      </c>
      <c r="C10" s="61">
        <v>10193</v>
      </c>
      <c r="D10" s="54">
        <f t="shared" si="1"/>
        <v>0.29118022172078878</v>
      </c>
      <c r="E10" s="18">
        <f t="shared" si="2"/>
        <v>2.9118022172078879</v>
      </c>
      <c r="F10" s="19">
        <f t="shared" si="0"/>
        <v>4.6469603921198104</v>
      </c>
      <c r="G10" s="18">
        <f>(D10*459)/1000</f>
        <v>0.13365172176984205</v>
      </c>
      <c r="H10" s="12"/>
      <c r="I10" s="20">
        <f>F10</f>
        <v>4.6469603921198104</v>
      </c>
      <c r="J10" s="18"/>
      <c r="K10" s="12"/>
      <c r="L10" s="12"/>
      <c r="M10" s="18">
        <f>F10</f>
        <v>4.6469603921198104</v>
      </c>
      <c r="N10" s="18"/>
      <c r="O10" s="23"/>
      <c r="P10" s="18"/>
      <c r="Q10" s="18">
        <f>F10</f>
        <v>4.6469603921198104</v>
      </c>
      <c r="T10" s="2"/>
      <c r="U10" s="2"/>
    </row>
    <row r="11" spans="1:21" ht="15.5" x14ac:dyDescent="0.35">
      <c r="A11" s="49" t="s">
        <v>34</v>
      </c>
      <c r="B11" s="60">
        <v>1590</v>
      </c>
      <c r="C11" s="61">
        <v>13009</v>
      </c>
      <c r="D11" s="54">
        <f t="shared" si="1"/>
        <v>0.48889230532708128</v>
      </c>
      <c r="E11" s="18">
        <f t="shared" si="2"/>
        <v>4.8889230532708128</v>
      </c>
      <c r="F11" s="19">
        <f t="shared" si="0"/>
        <v>7.8022578780971239</v>
      </c>
      <c r="G11" s="18">
        <f>(D11*539)/1000</f>
        <v>0.26351295257129681</v>
      </c>
      <c r="H11" s="12"/>
      <c r="I11" s="20">
        <f>F11</f>
        <v>7.8022578780971239</v>
      </c>
      <c r="J11" s="26">
        <f>F11</f>
        <v>7.8022578780971239</v>
      </c>
      <c r="K11" s="12"/>
      <c r="L11" s="12"/>
      <c r="M11" s="18">
        <f>F11</f>
        <v>7.8022578780971239</v>
      </c>
      <c r="N11" s="18"/>
      <c r="O11" s="23"/>
      <c r="P11" s="18">
        <f>F11</f>
        <v>7.8022578780971239</v>
      </c>
      <c r="Q11" s="18">
        <f>F11</f>
        <v>7.8022578780971239</v>
      </c>
      <c r="T11" s="2"/>
      <c r="U11" s="2"/>
    </row>
    <row r="12" spans="1:21" ht="15.5" x14ac:dyDescent="0.35">
      <c r="A12" s="50" t="s">
        <v>29</v>
      </c>
      <c r="B12" s="62">
        <v>1356</v>
      </c>
      <c r="C12" s="63">
        <v>7309</v>
      </c>
      <c r="D12" s="55">
        <f t="shared" si="1"/>
        <v>0.74209878232316318</v>
      </c>
      <c r="E12" s="24">
        <f t="shared" si="2"/>
        <v>7.4209878232316315</v>
      </c>
      <c r="F12" s="19">
        <f t="shared" si="0"/>
        <v>11.843193291482661</v>
      </c>
      <c r="G12" s="24">
        <f>(D12*417)/1000</f>
        <v>0.309455192228759</v>
      </c>
      <c r="H12" s="25"/>
      <c r="I12" s="26">
        <f>E12</f>
        <v>7.4209878232316315</v>
      </c>
      <c r="J12" s="26"/>
      <c r="K12" s="25"/>
      <c r="L12" s="25"/>
      <c r="M12" s="25"/>
      <c r="N12" s="24"/>
      <c r="O12" s="27">
        <f>F12</f>
        <v>11.843193291482661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1457</v>
      </c>
      <c r="C13" s="63">
        <v>8756</v>
      </c>
      <c r="D13" s="55">
        <f t="shared" si="1"/>
        <v>0.66560073092736405</v>
      </c>
      <c r="E13" s="24">
        <f t="shared" si="2"/>
        <v>6.6560073092736403</v>
      </c>
      <c r="F13" s="19">
        <f t="shared" si="0"/>
        <v>10.622356887108003</v>
      </c>
      <c r="G13" s="24">
        <f>(D13*497)/1000</f>
        <v>0.33080356327089994</v>
      </c>
      <c r="H13" s="25"/>
      <c r="I13" s="25"/>
      <c r="J13" s="26">
        <f>F13</f>
        <v>10.622356887108003</v>
      </c>
      <c r="K13" s="24"/>
      <c r="L13" s="28"/>
      <c r="M13" s="25"/>
      <c r="N13" s="24"/>
      <c r="O13" s="27">
        <f>F13</f>
        <v>10.622356887108003</v>
      </c>
      <c r="P13" s="24">
        <f>F13</f>
        <v>10.622356887108003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2261</v>
      </c>
      <c r="C14" s="61">
        <v>7978</v>
      </c>
      <c r="D14" s="54">
        <f t="shared" si="1"/>
        <v>1.1336174479819503</v>
      </c>
      <c r="E14" s="18">
        <f t="shared" si="2"/>
        <v>11.336174479819503</v>
      </c>
      <c r="F14" s="19">
        <f t="shared" si="0"/>
        <v>18.091460159816076</v>
      </c>
      <c r="G14" s="18">
        <f>(D14*497)/1000</f>
        <v>0.56340787164702932</v>
      </c>
      <c r="H14" s="12"/>
      <c r="I14" s="12"/>
      <c r="J14" s="20">
        <f>F14</f>
        <v>18.091460159816076</v>
      </c>
      <c r="K14" s="12"/>
      <c r="L14" s="12"/>
      <c r="M14" s="18">
        <f>F14</f>
        <v>18.091460159816076</v>
      </c>
      <c r="N14" s="12"/>
      <c r="O14" s="21"/>
      <c r="P14" s="18">
        <f>F14</f>
        <v>18.091460159816076</v>
      </c>
      <c r="Q14" s="18">
        <f>F14</f>
        <v>18.091460159816076</v>
      </c>
      <c r="S14" s="2"/>
      <c r="T14" s="2"/>
      <c r="U14" s="2"/>
    </row>
    <row r="15" spans="1:21" ht="16" thickBot="1" x14ac:dyDescent="0.4">
      <c r="A15" s="53" t="s">
        <v>35</v>
      </c>
      <c r="B15" s="64">
        <v>2101</v>
      </c>
      <c r="C15" s="65">
        <v>11120</v>
      </c>
      <c r="D15" s="54">
        <f t="shared" si="1"/>
        <v>0.75575539568345329</v>
      </c>
      <c r="E15" s="18">
        <f t="shared" si="2"/>
        <v>7.5575539568345329</v>
      </c>
      <c r="F15" s="19">
        <f t="shared" si="0"/>
        <v>12.061139898572671</v>
      </c>
      <c r="G15" s="18">
        <f>(D15*579)/1000</f>
        <v>0.43758237410071943</v>
      </c>
      <c r="H15" s="12"/>
      <c r="I15" s="12"/>
      <c r="J15" s="12"/>
      <c r="K15" s="18">
        <f>F15</f>
        <v>12.061139898572671</v>
      </c>
      <c r="L15" s="12"/>
      <c r="M15" s="12"/>
      <c r="N15" s="18"/>
      <c r="O15" s="23">
        <f>F15</f>
        <v>12.061139898572671</v>
      </c>
      <c r="P15" s="18">
        <f>F15</f>
        <v>12.061139898572671</v>
      </c>
      <c r="Q15" s="18">
        <f>F15</f>
        <v>12.061139898572671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62.660362290706054</v>
      </c>
      <c r="F16" s="18">
        <f t="shared" si="3"/>
        <v>100</v>
      </c>
      <c r="G16" s="29">
        <f t="shared" si="3"/>
        <v>2.8866918422674939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61.74520610244096</v>
      </c>
      <c r="N16" s="18">
        <f>SUM(N8:N13)</f>
        <v>0</v>
      </c>
      <c r="O16" s="23">
        <f>SUM(O8:O15)</f>
        <v>34.526690077163337</v>
      </c>
      <c r="P16" s="18">
        <f>SUM(P8:P15)</f>
        <v>52.305318643989587</v>
      </c>
      <c r="Q16" s="18">
        <f>SUM(Q8:Q15)</f>
        <v>42.601818328605681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1.4433459211337469E-2</v>
      </c>
      <c r="H17" s="36" t="s">
        <v>39</v>
      </c>
      <c r="I17" s="37"/>
      <c r="J17" s="38"/>
      <c r="K17" s="38"/>
      <c r="L17" s="38">
        <f>SUM(O16:Q16)</f>
        <v>129.43382704975861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5.7733836845349877E-2</v>
      </c>
      <c r="H18" s="41" t="s">
        <v>39</v>
      </c>
      <c r="I18" s="2"/>
      <c r="J18" s="2"/>
      <c r="K18" s="2"/>
      <c r="L18" s="42">
        <f>L17/L16</f>
        <v>1.2943382704975863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5.7999999999999996E-3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9.9541098009223941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3AF0-44C5-49AD-9F19-18DD5713AC01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1425</v>
      </c>
      <c r="C8" s="59">
        <v>4236</v>
      </c>
      <c r="D8" s="54">
        <f>(B8/C8)*((Q$4/M$4)*T$4)</f>
        <v>1.3456090651558075</v>
      </c>
      <c r="E8" s="18">
        <f>D8*($I$4/(($K$4/$M$4)*$Q$4))</f>
        <v>13.456090651558075</v>
      </c>
      <c r="F8" s="19">
        <f t="shared" ref="F8:F15" si="0">(E8/E$16)*100</f>
        <v>27.884617229026254</v>
      </c>
      <c r="G8" s="18">
        <f>(D8*379)/1000</f>
        <v>0.50998583569405109</v>
      </c>
      <c r="H8" s="18">
        <f>F8</f>
        <v>27.884617229026254</v>
      </c>
      <c r="I8" s="12"/>
      <c r="J8" s="12"/>
      <c r="K8" s="12"/>
      <c r="L8" s="12"/>
      <c r="M8" s="20">
        <f>F8</f>
        <v>27.884617229026254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437</v>
      </c>
      <c r="C9" s="61">
        <v>7756</v>
      </c>
      <c r="D9" s="54">
        <f t="shared" ref="D9:D15" si="1">(B9/C9)*((Q$4/M$4)*T$4)</f>
        <v>0.22537390407426508</v>
      </c>
      <c r="E9" s="18">
        <f t="shared" ref="E9:E15" si="2">D9*($I$4/(($K$4/$M$4)*$Q$4))</f>
        <v>2.253739040742651</v>
      </c>
      <c r="F9" s="19">
        <f t="shared" si="0"/>
        <v>4.670349815006996</v>
      </c>
      <c r="G9" s="18">
        <f>(D9*459)/1000</f>
        <v>0.10344662197008768</v>
      </c>
      <c r="H9" s="12"/>
      <c r="I9" s="20">
        <f>F9</f>
        <v>4.670349815006996</v>
      </c>
      <c r="J9" s="26"/>
      <c r="K9" s="12"/>
      <c r="L9" s="12"/>
      <c r="M9" s="12"/>
      <c r="N9" s="18"/>
      <c r="O9" s="23"/>
      <c r="P9" s="18">
        <f>F9</f>
        <v>4.670349815006996</v>
      </c>
      <c r="Q9" s="18"/>
      <c r="T9" s="2"/>
      <c r="U9" s="2"/>
    </row>
    <row r="10" spans="1:21" ht="15.5" x14ac:dyDescent="0.35">
      <c r="A10" s="48" t="s">
        <v>30</v>
      </c>
      <c r="B10" s="60">
        <v>603</v>
      </c>
      <c r="C10" s="61">
        <v>11017</v>
      </c>
      <c r="D10" s="54">
        <f t="shared" si="1"/>
        <v>0.21893437414904238</v>
      </c>
      <c r="E10" s="18">
        <f t="shared" si="2"/>
        <v>2.1893437414904238</v>
      </c>
      <c r="F10" s="19">
        <f t="shared" si="0"/>
        <v>4.5369055392886963</v>
      </c>
      <c r="G10" s="18">
        <f>(D10*459)/1000</f>
        <v>0.10049087773441044</v>
      </c>
      <c r="H10" s="12"/>
      <c r="I10" s="20">
        <f>F10</f>
        <v>4.5369055392886963</v>
      </c>
      <c r="J10" s="18"/>
      <c r="K10" s="12"/>
      <c r="L10" s="12"/>
      <c r="M10" s="18">
        <f>F10</f>
        <v>4.5369055392886963</v>
      </c>
      <c r="N10" s="18"/>
      <c r="O10" s="23"/>
      <c r="P10" s="18"/>
      <c r="Q10" s="18">
        <f>F10</f>
        <v>4.5369055392886963</v>
      </c>
      <c r="T10" s="2"/>
      <c r="U10" s="2"/>
    </row>
    <row r="11" spans="1:21" ht="15.5" x14ac:dyDescent="0.35">
      <c r="A11" s="49" t="s">
        <v>34</v>
      </c>
      <c r="B11" s="60">
        <v>1260</v>
      </c>
      <c r="C11" s="61">
        <v>12641</v>
      </c>
      <c r="D11" s="54">
        <f t="shared" si="1"/>
        <v>0.39870263428526226</v>
      </c>
      <c r="E11" s="18">
        <f t="shared" si="2"/>
        <v>3.9870263428526225</v>
      </c>
      <c r="F11" s="19">
        <f t="shared" si="0"/>
        <v>8.2621844881534496</v>
      </c>
      <c r="G11" s="18">
        <f>(D11*539)/1000</f>
        <v>0.21490071987975637</v>
      </c>
      <c r="H11" s="12"/>
      <c r="I11" s="20">
        <f>F11</f>
        <v>8.2621844881534496</v>
      </c>
      <c r="J11" s="26">
        <f>F11</f>
        <v>8.2621844881534496</v>
      </c>
      <c r="K11" s="12"/>
      <c r="L11" s="12"/>
      <c r="M11" s="18">
        <f>F11</f>
        <v>8.2621844881534496</v>
      </c>
      <c r="N11" s="18"/>
      <c r="O11" s="23"/>
      <c r="P11" s="18">
        <f>F11</f>
        <v>8.2621844881534496</v>
      </c>
      <c r="Q11" s="18">
        <f>F11</f>
        <v>8.2621844881534496</v>
      </c>
      <c r="T11" s="2"/>
      <c r="U11" s="2"/>
    </row>
    <row r="12" spans="1:21" ht="15.5" x14ac:dyDescent="0.35">
      <c r="A12" s="50" t="s">
        <v>29</v>
      </c>
      <c r="B12" s="62">
        <v>1239</v>
      </c>
      <c r="C12" s="63">
        <v>6264</v>
      </c>
      <c r="D12" s="55">
        <f t="shared" si="1"/>
        <v>0.79118773946360155</v>
      </c>
      <c r="E12" s="24">
        <f t="shared" si="2"/>
        <v>7.911877394636015</v>
      </c>
      <c r="F12" s="19">
        <f t="shared" si="0"/>
        <v>16.395525151048631</v>
      </c>
      <c r="G12" s="24">
        <f>(D12*417)/1000</f>
        <v>0.32992528735632187</v>
      </c>
      <c r="H12" s="25"/>
      <c r="I12" s="26">
        <f>E12</f>
        <v>7.911877394636015</v>
      </c>
      <c r="J12" s="26"/>
      <c r="K12" s="25"/>
      <c r="L12" s="25"/>
      <c r="M12" s="25"/>
      <c r="N12" s="24"/>
      <c r="O12" s="27">
        <f>F12</f>
        <v>16.395525151048631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1109</v>
      </c>
      <c r="C13" s="63">
        <v>10035</v>
      </c>
      <c r="D13" s="55">
        <f t="shared" si="1"/>
        <v>0.44205281514698558</v>
      </c>
      <c r="E13" s="24">
        <f t="shared" si="2"/>
        <v>4.4205281514698562</v>
      </c>
      <c r="F13" s="19">
        <f t="shared" si="0"/>
        <v>9.1605161295193227</v>
      </c>
      <c r="G13" s="24">
        <f>(D13*497)/1000</f>
        <v>0.21970024912805183</v>
      </c>
      <c r="H13" s="25"/>
      <c r="I13" s="25"/>
      <c r="J13" s="26">
        <f>F13</f>
        <v>9.1605161295193227</v>
      </c>
      <c r="K13" s="24"/>
      <c r="L13" s="28"/>
      <c r="M13" s="25"/>
      <c r="N13" s="24"/>
      <c r="O13" s="27">
        <f>F13</f>
        <v>9.1605161295193227</v>
      </c>
      <c r="P13" s="24">
        <f>F13</f>
        <v>9.1605161295193227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1829</v>
      </c>
      <c r="C14" s="61">
        <v>8400</v>
      </c>
      <c r="D14" s="54">
        <f t="shared" si="1"/>
        <v>0.87095238095238092</v>
      </c>
      <c r="E14" s="18">
        <f t="shared" si="2"/>
        <v>8.7095238095238088</v>
      </c>
      <c r="F14" s="19">
        <f t="shared" si="0"/>
        <v>18.048461768317615</v>
      </c>
      <c r="G14" s="18">
        <f>(D14*497)/1000</f>
        <v>0.43286333333333332</v>
      </c>
      <c r="H14" s="12"/>
      <c r="I14" s="12"/>
      <c r="J14" s="20">
        <f>F14</f>
        <v>18.048461768317615</v>
      </c>
      <c r="K14" s="12"/>
      <c r="L14" s="12"/>
      <c r="M14" s="18">
        <f>F14</f>
        <v>18.048461768317615</v>
      </c>
      <c r="N14" s="12"/>
      <c r="O14" s="21"/>
      <c r="P14" s="18">
        <f>F14</f>
        <v>18.048461768317615</v>
      </c>
      <c r="Q14" s="18">
        <f>F14</f>
        <v>18.048461768317615</v>
      </c>
      <c r="S14" s="2"/>
      <c r="T14" s="2"/>
      <c r="U14" s="2"/>
    </row>
    <row r="15" spans="1:21" ht="16" thickBot="1" x14ac:dyDescent="0.4">
      <c r="A15" s="53" t="s">
        <v>35</v>
      </c>
      <c r="B15" s="64">
        <v>1382</v>
      </c>
      <c r="C15" s="65">
        <v>10375</v>
      </c>
      <c r="D15" s="54">
        <f t="shared" si="1"/>
        <v>0.53281927710843369</v>
      </c>
      <c r="E15" s="18">
        <f t="shared" si="2"/>
        <v>5.3281927710843373</v>
      </c>
      <c r="F15" s="19">
        <f t="shared" si="0"/>
        <v>11.041439879639043</v>
      </c>
      <c r="G15" s="18">
        <f>(D15*579)/1000</f>
        <v>0.30850236144578308</v>
      </c>
      <c r="H15" s="12"/>
      <c r="I15" s="12"/>
      <c r="J15" s="12"/>
      <c r="K15" s="18">
        <f>F15</f>
        <v>11.041439879639043</v>
      </c>
      <c r="L15" s="12"/>
      <c r="M15" s="12"/>
      <c r="N15" s="18"/>
      <c r="O15" s="23">
        <f>F15</f>
        <v>11.041439879639043</v>
      </c>
      <c r="P15" s="18">
        <f>F15</f>
        <v>11.041439879639043</v>
      </c>
      <c r="Q15" s="18">
        <f>F15</f>
        <v>11.041439879639043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48.256321903357787</v>
      </c>
      <c r="F16" s="18">
        <f t="shared" si="3"/>
        <v>100.00000000000001</v>
      </c>
      <c r="G16" s="29">
        <f t="shared" si="3"/>
        <v>2.2198152865417957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58.732169024786018</v>
      </c>
      <c r="N16" s="18">
        <f>SUM(N8:N13)</f>
        <v>0</v>
      </c>
      <c r="O16" s="23">
        <f>SUM(O8:O15)</f>
        <v>36.597481160206996</v>
      </c>
      <c r="P16" s="18">
        <f>SUM(P8:P15)</f>
        <v>51.182952080636426</v>
      </c>
      <c r="Q16" s="18">
        <f>SUM(Q8:Q15)</f>
        <v>41.888991675398806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1.1099076432708977E-2</v>
      </c>
      <c r="H17" s="36" t="s">
        <v>39</v>
      </c>
      <c r="I17" s="37"/>
      <c r="J17" s="38"/>
      <c r="K17" s="38"/>
      <c r="L17" s="38">
        <f>SUM(O16:Q16)</f>
        <v>129.66942491624224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4.439630573083591E-2</v>
      </c>
      <c r="H18" s="41" t="s">
        <v>39</v>
      </c>
      <c r="I18" s="2"/>
      <c r="J18" s="2"/>
      <c r="K18" s="2"/>
      <c r="L18" s="42">
        <f>L17/L16</f>
        <v>1.2966942491624225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7.9279117376492696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925E-D0FC-479D-A9AC-64F5ED8DDE0E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1564</v>
      </c>
      <c r="C8" s="59">
        <v>3589</v>
      </c>
      <c r="D8" s="54">
        <f>(B8/C8)*((Q$4/M$4)*T$4)</f>
        <v>1.7431039286709389</v>
      </c>
      <c r="E8" s="18">
        <f>D8*($I$4/(($K$4/$M$4)*$Q$4))</f>
        <v>17.431039286709389</v>
      </c>
      <c r="F8" s="19">
        <f t="shared" ref="F8:F15" si="0">(E8/E$16)*100</f>
        <v>32.203263854458527</v>
      </c>
      <c r="G8" s="18">
        <f>(D8*379)/1000</f>
        <v>0.66063638896628585</v>
      </c>
      <c r="H8" s="18">
        <f>F8</f>
        <v>32.203263854458527</v>
      </c>
      <c r="I8" s="12"/>
      <c r="J8" s="12"/>
      <c r="K8" s="12"/>
      <c r="L8" s="12"/>
      <c r="M8" s="20">
        <f>F8</f>
        <v>32.203263854458527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566</v>
      </c>
      <c r="C9" s="61">
        <v>7376</v>
      </c>
      <c r="D9" s="54">
        <f t="shared" ref="D9:D15" si="1">(B9/C9)*((Q$4/M$4)*T$4)</f>
        <v>0.30694143167028198</v>
      </c>
      <c r="E9" s="18">
        <f t="shared" ref="E9:E15" si="2">D9*($I$4/(($K$4/$M$4)*$Q$4))</f>
        <v>3.0694143167028196</v>
      </c>
      <c r="F9" s="19">
        <f t="shared" si="0"/>
        <v>5.6706406022961415</v>
      </c>
      <c r="G9" s="18">
        <f>(D9*459)/1000</f>
        <v>0.14088611713665944</v>
      </c>
      <c r="H9" s="12"/>
      <c r="I9" s="20">
        <f>F9</f>
        <v>5.6706406022961415</v>
      </c>
      <c r="J9" s="26"/>
      <c r="K9" s="12"/>
      <c r="L9" s="12"/>
      <c r="M9" s="12"/>
      <c r="N9" s="18"/>
      <c r="O9" s="23"/>
      <c r="P9" s="18">
        <f>F9</f>
        <v>5.6706406022961415</v>
      </c>
      <c r="Q9" s="18"/>
      <c r="T9" s="2"/>
      <c r="U9" s="2"/>
    </row>
    <row r="10" spans="1:21" ht="15.5" x14ac:dyDescent="0.35">
      <c r="A10" s="48" t="s">
        <v>30</v>
      </c>
      <c r="B10" s="60">
        <v>580</v>
      </c>
      <c r="C10" s="61">
        <v>9321</v>
      </c>
      <c r="D10" s="54">
        <f t="shared" si="1"/>
        <v>0.24890033258234096</v>
      </c>
      <c r="E10" s="18">
        <f t="shared" si="2"/>
        <v>2.4890033258234094</v>
      </c>
      <c r="F10" s="19">
        <f t="shared" si="0"/>
        <v>4.5983506501090252</v>
      </c>
      <c r="G10" s="18">
        <f>(D10*459)/1000</f>
        <v>0.11424525265529449</v>
      </c>
      <c r="H10" s="12"/>
      <c r="I10" s="20">
        <f>F10</f>
        <v>4.5983506501090252</v>
      </c>
      <c r="J10" s="18"/>
      <c r="K10" s="12"/>
      <c r="L10" s="12"/>
      <c r="M10" s="18">
        <f>F10</f>
        <v>4.5983506501090252</v>
      </c>
      <c r="N10" s="18"/>
      <c r="O10" s="23"/>
      <c r="P10" s="18"/>
      <c r="Q10" s="18">
        <f>F10</f>
        <v>4.5983506501090252</v>
      </c>
      <c r="T10" s="2"/>
      <c r="U10" s="2"/>
    </row>
    <row r="11" spans="1:21" ht="15.5" x14ac:dyDescent="0.35">
      <c r="A11" s="49" t="s">
        <v>34</v>
      </c>
      <c r="B11" s="60">
        <v>1227</v>
      </c>
      <c r="C11" s="61">
        <v>10657</v>
      </c>
      <c r="D11" s="54">
        <f t="shared" si="1"/>
        <v>0.46054236651965846</v>
      </c>
      <c r="E11" s="18">
        <f t="shared" si="2"/>
        <v>4.605423665196585</v>
      </c>
      <c r="F11" s="19">
        <f t="shared" si="0"/>
        <v>8.5083666563114519</v>
      </c>
      <c r="G11" s="18">
        <f>(D11*539)/1000</f>
        <v>0.24823233555409593</v>
      </c>
      <c r="H11" s="12"/>
      <c r="I11" s="20">
        <f>F11</f>
        <v>8.5083666563114519</v>
      </c>
      <c r="J11" s="26">
        <f>F11</f>
        <v>8.5083666563114519</v>
      </c>
      <c r="K11" s="12"/>
      <c r="L11" s="12"/>
      <c r="M11" s="18">
        <f>F11</f>
        <v>8.5083666563114519</v>
      </c>
      <c r="N11" s="18"/>
      <c r="O11" s="23"/>
      <c r="P11" s="18">
        <f>F11</f>
        <v>8.5083666563114519</v>
      </c>
      <c r="Q11" s="18">
        <f>F11</f>
        <v>8.5083666563114519</v>
      </c>
      <c r="T11" s="2"/>
      <c r="U11" s="2"/>
    </row>
    <row r="12" spans="1:21" ht="15.5" x14ac:dyDescent="0.35">
      <c r="A12" s="50" t="s">
        <v>29</v>
      </c>
      <c r="B12" s="62">
        <v>1334</v>
      </c>
      <c r="C12" s="63">
        <v>6585</v>
      </c>
      <c r="D12" s="55">
        <f t="shared" si="1"/>
        <v>0.81032649962034931</v>
      </c>
      <c r="E12" s="24">
        <f t="shared" si="2"/>
        <v>8.1032649962034924</v>
      </c>
      <c r="F12" s="19">
        <f t="shared" si="0"/>
        <v>14.970511881887974</v>
      </c>
      <c r="G12" s="24">
        <f>(D12*417)/1000</f>
        <v>0.33790615034168564</v>
      </c>
      <c r="H12" s="25"/>
      <c r="I12" s="26">
        <f>E12</f>
        <v>8.1032649962034924</v>
      </c>
      <c r="J12" s="26"/>
      <c r="K12" s="25"/>
      <c r="L12" s="25"/>
      <c r="M12" s="25"/>
      <c r="N12" s="24"/>
      <c r="O12" s="27">
        <f>F12</f>
        <v>14.970511881887974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855</v>
      </c>
      <c r="C13" s="63">
        <v>8895</v>
      </c>
      <c r="D13" s="55">
        <f t="shared" si="1"/>
        <v>0.38448566610455309</v>
      </c>
      <c r="E13" s="24">
        <f t="shared" si="2"/>
        <v>3.8448566610455308</v>
      </c>
      <c r="F13" s="19">
        <f t="shared" si="0"/>
        <v>7.1032444768011125</v>
      </c>
      <c r="G13" s="24">
        <f>(D13*497)/1000</f>
        <v>0.19108937605396289</v>
      </c>
      <c r="H13" s="25"/>
      <c r="I13" s="25"/>
      <c r="J13" s="26">
        <f>F13</f>
        <v>7.1032444768011125</v>
      </c>
      <c r="K13" s="24"/>
      <c r="L13" s="28"/>
      <c r="M13" s="25"/>
      <c r="N13" s="24"/>
      <c r="O13" s="27">
        <f>F13</f>
        <v>7.1032444768011125</v>
      </c>
      <c r="P13" s="24">
        <f>F13</f>
        <v>7.1032444768011125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1635</v>
      </c>
      <c r="C14" s="61">
        <v>8139</v>
      </c>
      <c r="D14" s="54">
        <f t="shared" si="1"/>
        <v>0.80353851824548472</v>
      </c>
      <c r="E14" s="18">
        <f t="shared" si="2"/>
        <v>8.0353851824548475</v>
      </c>
      <c r="F14" s="19">
        <f t="shared" si="0"/>
        <v>14.845106189399756</v>
      </c>
      <c r="G14" s="18">
        <f>(D14*497)/1000</f>
        <v>0.39935864356800588</v>
      </c>
      <c r="H14" s="12"/>
      <c r="I14" s="12"/>
      <c r="J14" s="20">
        <f>F14</f>
        <v>14.845106189399756</v>
      </c>
      <c r="K14" s="12"/>
      <c r="L14" s="12"/>
      <c r="M14" s="18">
        <f>F14</f>
        <v>14.845106189399756</v>
      </c>
      <c r="N14" s="12"/>
      <c r="O14" s="21"/>
      <c r="P14" s="18">
        <f>F14</f>
        <v>14.845106189399756</v>
      </c>
      <c r="Q14" s="18">
        <f>F14</f>
        <v>14.845106189399756</v>
      </c>
      <c r="S14" s="2"/>
      <c r="T14" s="2"/>
      <c r="U14" s="2"/>
    </row>
    <row r="15" spans="1:21" ht="16" thickBot="1" x14ac:dyDescent="0.4">
      <c r="A15" s="53" t="s">
        <v>35</v>
      </c>
      <c r="B15" s="64">
        <v>1896</v>
      </c>
      <c r="C15" s="65">
        <v>11579</v>
      </c>
      <c r="D15" s="54">
        <f t="shared" si="1"/>
        <v>0.65497884100526815</v>
      </c>
      <c r="E15" s="18">
        <f t="shared" si="2"/>
        <v>6.5497884100526811</v>
      </c>
      <c r="F15" s="19">
        <f t="shared" si="0"/>
        <v>12.100515688736021</v>
      </c>
      <c r="G15" s="18">
        <f>(D15*579)/1000</f>
        <v>0.37923274894205022</v>
      </c>
      <c r="H15" s="12"/>
      <c r="I15" s="12"/>
      <c r="J15" s="12"/>
      <c r="K15" s="18">
        <f>F15</f>
        <v>12.100515688736021</v>
      </c>
      <c r="L15" s="12"/>
      <c r="M15" s="12"/>
      <c r="N15" s="18"/>
      <c r="O15" s="23">
        <f>F15</f>
        <v>12.100515688736021</v>
      </c>
      <c r="P15" s="18">
        <f>F15</f>
        <v>12.100515688736021</v>
      </c>
      <c r="Q15" s="18">
        <f>F15</f>
        <v>12.100515688736021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54.128175844188746</v>
      </c>
      <c r="F16" s="18">
        <f t="shared" si="3"/>
        <v>100.00000000000001</v>
      </c>
      <c r="G16" s="29">
        <f t="shared" si="3"/>
        <v>2.47158701321804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60.155087350278762</v>
      </c>
      <c r="N16" s="18">
        <f>SUM(N8:N13)</f>
        <v>0</v>
      </c>
      <c r="O16" s="23">
        <f>SUM(O8:O15)</f>
        <v>34.174272047425106</v>
      </c>
      <c r="P16" s="18">
        <f>SUM(P8:P15)</f>
        <v>48.227873613544489</v>
      </c>
      <c r="Q16" s="18">
        <f>SUM(Q8:Q15)</f>
        <v>40.05233918455626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1.23579350660902E-2</v>
      </c>
      <c r="H17" s="36" t="s">
        <v>39</v>
      </c>
      <c r="I17" s="37"/>
      <c r="J17" s="38"/>
      <c r="K17" s="38"/>
      <c r="L17" s="38">
        <f>SUM(O16:Q16)</f>
        <v>122.45448484552585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4.9431740264360799E-2</v>
      </c>
      <c r="H18" s="41" t="s">
        <v>39</v>
      </c>
      <c r="I18" s="2"/>
      <c r="J18" s="2"/>
      <c r="K18" s="2"/>
      <c r="L18" s="42">
        <f>L17/L16</f>
        <v>1.2245448484552588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8.6722351340983863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FF8-D803-4E42-B847-EB111C1C37D0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1785</v>
      </c>
      <c r="C8" s="59">
        <v>4116</v>
      </c>
      <c r="D8" s="54">
        <f>(B8/C8)*((Q$4/M$4)*T$4)</f>
        <v>1.7346938775510203</v>
      </c>
      <c r="E8" s="18">
        <f>D8*($I$4/(($K$4/$M$4)*$Q$4))</f>
        <v>17.346938775510203</v>
      </c>
      <c r="F8" s="19">
        <f t="shared" ref="F8:F15" si="0">(E8/E$16)*100</f>
        <v>32.774487793575055</v>
      </c>
      <c r="G8" s="18">
        <f>(D8*379)/1000</f>
        <v>0.65744897959183679</v>
      </c>
      <c r="H8" s="18">
        <f>F8</f>
        <v>32.774487793575055</v>
      </c>
      <c r="I8" s="12"/>
      <c r="J8" s="12"/>
      <c r="K8" s="12"/>
      <c r="L8" s="12"/>
      <c r="M8" s="20">
        <f>F8</f>
        <v>32.774487793575055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470</v>
      </c>
      <c r="C9" s="61">
        <v>8714</v>
      </c>
      <c r="D9" s="54">
        <f t="shared" ref="D9:D15" si="1">(B9/C9)*((Q$4/M$4)*T$4)</f>
        <v>0.21574477851732843</v>
      </c>
      <c r="E9" s="18">
        <f t="shared" ref="E9:E15" si="2">D9*($I$4/(($K$4/$M$4)*$Q$4))</f>
        <v>2.1574477851732841</v>
      </c>
      <c r="F9" s="19">
        <f t="shared" si="0"/>
        <v>4.0761800693193289</v>
      </c>
      <c r="G9" s="18">
        <f>(D9*459)/1000</f>
        <v>9.9026853339453755E-2</v>
      </c>
      <c r="H9" s="12"/>
      <c r="I9" s="20">
        <f>F9</f>
        <v>4.0761800693193289</v>
      </c>
      <c r="J9" s="26"/>
      <c r="K9" s="12"/>
      <c r="L9" s="12"/>
      <c r="M9" s="12"/>
      <c r="N9" s="18"/>
      <c r="O9" s="23"/>
      <c r="P9" s="18">
        <f>F9</f>
        <v>4.0761800693193289</v>
      </c>
      <c r="Q9" s="18"/>
      <c r="T9" s="2"/>
      <c r="U9" s="2"/>
    </row>
    <row r="10" spans="1:21" ht="15.5" x14ac:dyDescent="0.35">
      <c r="A10" s="48" t="s">
        <v>30</v>
      </c>
      <c r="B10" s="60">
        <v>737</v>
      </c>
      <c r="C10" s="61">
        <v>12494</v>
      </c>
      <c r="D10" s="54">
        <f t="shared" si="1"/>
        <v>0.23595325756363053</v>
      </c>
      <c r="E10" s="18">
        <f t="shared" si="2"/>
        <v>2.3595325756363055</v>
      </c>
      <c r="F10" s="19">
        <f t="shared" si="0"/>
        <v>4.4579895392211828</v>
      </c>
      <c r="G10" s="18">
        <f>(D10*459)/1000</f>
        <v>0.1083025452217064</v>
      </c>
      <c r="H10" s="12"/>
      <c r="I10" s="20">
        <f>F10</f>
        <v>4.4579895392211828</v>
      </c>
      <c r="J10" s="18"/>
      <c r="K10" s="12"/>
      <c r="L10" s="12"/>
      <c r="M10" s="18">
        <f>F10</f>
        <v>4.4579895392211828</v>
      </c>
      <c r="N10" s="18"/>
      <c r="O10" s="23"/>
      <c r="P10" s="18"/>
      <c r="Q10" s="18">
        <f>F10</f>
        <v>4.4579895392211828</v>
      </c>
      <c r="T10" s="2"/>
      <c r="U10" s="2"/>
    </row>
    <row r="11" spans="1:21" ht="15.5" x14ac:dyDescent="0.35">
      <c r="A11" s="49" t="s">
        <v>34</v>
      </c>
      <c r="B11" s="60">
        <v>1045</v>
      </c>
      <c r="C11" s="61">
        <v>8996</v>
      </c>
      <c r="D11" s="54">
        <f t="shared" si="1"/>
        <v>0.46465095598043576</v>
      </c>
      <c r="E11" s="18">
        <f t="shared" si="2"/>
        <v>4.6465095598043575</v>
      </c>
      <c r="F11" s="19">
        <f t="shared" si="0"/>
        <v>8.7788959666780553</v>
      </c>
      <c r="G11" s="18">
        <f>(D11*539)/1000</f>
        <v>0.25044686527345489</v>
      </c>
      <c r="H11" s="12"/>
      <c r="I11" s="20">
        <f>F11</f>
        <v>8.7788959666780553</v>
      </c>
      <c r="J11" s="26">
        <f>F11</f>
        <v>8.7788959666780553</v>
      </c>
      <c r="K11" s="12"/>
      <c r="L11" s="12"/>
      <c r="M11" s="18">
        <f>F11</f>
        <v>8.7788959666780553</v>
      </c>
      <c r="N11" s="18"/>
      <c r="O11" s="23"/>
      <c r="P11" s="18">
        <f>F11</f>
        <v>8.7788959666780553</v>
      </c>
      <c r="Q11" s="18">
        <f>F11</f>
        <v>8.7788959666780553</v>
      </c>
      <c r="T11" s="2"/>
      <c r="U11" s="2"/>
    </row>
    <row r="12" spans="1:21" ht="15.5" x14ac:dyDescent="0.35">
      <c r="A12" s="50" t="s">
        <v>29</v>
      </c>
      <c r="B12" s="62">
        <v>1252</v>
      </c>
      <c r="C12" s="63">
        <v>7222</v>
      </c>
      <c r="D12" s="55">
        <f t="shared" si="1"/>
        <v>0.69343672112988097</v>
      </c>
      <c r="E12" s="24">
        <f t="shared" si="2"/>
        <v>6.9343672112988095</v>
      </c>
      <c r="F12" s="19">
        <f t="shared" si="0"/>
        <v>13.101466285436608</v>
      </c>
      <c r="G12" s="24">
        <f>(D12*417)/1000</f>
        <v>0.28916311271116035</v>
      </c>
      <c r="H12" s="25"/>
      <c r="I12" s="26">
        <f>E12</f>
        <v>6.9343672112988095</v>
      </c>
      <c r="J12" s="26"/>
      <c r="K12" s="25"/>
      <c r="L12" s="25"/>
      <c r="M12" s="25"/>
      <c r="N12" s="24"/>
      <c r="O12" s="27">
        <f>F12</f>
        <v>13.101466285436608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1061</v>
      </c>
      <c r="C13" s="63">
        <v>10278</v>
      </c>
      <c r="D13" s="55">
        <f t="shared" si="1"/>
        <v>0.41292080171239542</v>
      </c>
      <c r="E13" s="24">
        <f t="shared" si="2"/>
        <v>4.129208017123954</v>
      </c>
      <c r="F13" s="19">
        <f t="shared" si="0"/>
        <v>7.8015308352514152</v>
      </c>
      <c r="G13" s="24">
        <f>(D13*497)/1000</f>
        <v>0.20522163845106053</v>
      </c>
      <c r="H13" s="25"/>
      <c r="I13" s="25"/>
      <c r="J13" s="26">
        <f>F13</f>
        <v>7.8015308352514152</v>
      </c>
      <c r="K13" s="24"/>
      <c r="L13" s="28"/>
      <c r="M13" s="25"/>
      <c r="N13" s="24"/>
      <c r="O13" s="27">
        <f>F13</f>
        <v>7.8015308352514152</v>
      </c>
      <c r="P13" s="24">
        <f>F13</f>
        <v>7.8015308352514152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2330</v>
      </c>
      <c r="C14" s="61">
        <v>9697</v>
      </c>
      <c r="D14" s="54">
        <f t="shared" si="1"/>
        <v>0.96112199649376096</v>
      </c>
      <c r="E14" s="18">
        <f t="shared" si="2"/>
        <v>9.6112199649376091</v>
      </c>
      <c r="F14" s="19">
        <f t="shared" si="0"/>
        <v>18.158985599633429</v>
      </c>
      <c r="G14" s="18">
        <f>(D14*497)/1000</f>
        <v>0.47767763225739918</v>
      </c>
      <c r="H14" s="12"/>
      <c r="I14" s="12"/>
      <c r="J14" s="20">
        <f>F14</f>
        <v>18.158985599633429</v>
      </c>
      <c r="K14" s="12"/>
      <c r="L14" s="12"/>
      <c r="M14" s="18">
        <f>F14</f>
        <v>18.158985599633429</v>
      </c>
      <c r="N14" s="12"/>
      <c r="O14" s="21"/>
      <c r="P14" s="18">
        <f>F14</f>
        <v>18.158985599633429</v>
      </c>
      <c r="Q14" s="18">
        <f>F14</f>
        <v>18.158985599633429</v>
      </c>
      <c r="S14" s="2"/>
      <c r="T14" s="2"/>
      <c r="U14" s="2"/>
    </row>
    <row r="15" spans="1:21" ht="16" thickBot="1" x14ac:dyDescent="0.4">
      <c r="A15" s="53" t="s">
        <v>35</v>
      </c>
      <c r="B15" s="64">
        <v>1803</v>
      </c>
      <c r="C15" s="65">
        <v>12558</v>
      </c>
      <c r="D15" s="54">
        <f t="shared" si="1"/>
        <v>0.57429526994744384</v>
      </c>
      <c r="E15" s="18">
        <f t="shared" si="2"/>
        <v>5.7429526994744382</v>
      </c>
      <c r="F15" s="19">
        <f t="shared" si="0"/>
        <v>10.85046391088493</v>
      </c>
      <c r="G15" s="18">
        <f>(D15*579)/1000</f>
        <v>0.33251696129956998</v>
      </c>
      <c r="H15" s="12"/>
      <c r="I15" s="12"/>
      <c r="J15" s="12"/>
      <c r="K15" s="18">
        <f>F15</f>
        <v>10.85046391088493</v>
      </c>
      <c r="L15" s="12"/>
      <c r="M15" s="12"/>
      <c r="N15" s="18"/>
      <c r="O15" s="23">
        <f>F15</f>
        <v>10.85046391088493</v>
      </c>
      <c r="P15" s="18">
        <f>F15</f>
        <v>10.85046391088493</v>
      </c>
      <c r="Q15" s="18">
        <f>F15</f>
        <v>10.85046391088493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52.928176588958962</v>
      </c>
      <c r="F16" s="18">
        <f t="shared" si="3"/>
        <v>100</v>
      </c>
      <c r="G16" s="29">
        <f t="shared" si="3"/>
        <v>2.4198045881456416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64.170358899107725</v>
      </c>
      <c r="N16" s="18">
        <f>SUM(N8:N13)</f>
        <v>0</v>
      </c>
      <c r="O16" s="23">
        <f>SUM(O8:O15)</f>
        <v>31.753461031572954</v>
      </c>
      <c r="P16" s="18">
        <f>SUM(P8:P15)</f>
        <v>49.666056381767163</v>
      </c>
      <c r="Q16" s="18">
        <f>SUM(Q8:Q15)</f>
        <v>42.246335016417596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1.2099022940728208E-2</v>
      </c>
      <c r="H17" s="36" t="s">
        <v>39</v>
      </c>
      <c r="I17" s="37"/>
      <c r="J17" s="38"/>
      <c r="K17" s="38"/>
      <c r="L17" s="38">
        <f>SUM(O16:Q16)</f>
        <v>123.66585242975771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4.8396091762912832E-2</v>
      </c>
      <c r="H18" s="41" t="s">
        <v>39</v>
      </c>
      <c r="I18" s="2"/>
      <c r="J18" s="2"/>
      <c r="K18" s="2"/>
      <c r="L18" s="42">
        <f>L17/L16</f>
        <v>1.2366585242975772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5.8999999999999999E-3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8.2027274174428531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E8A0-582D-4090-9B2E-48AC9D85E0CB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585</v>
      </c>
      <c r="C8" s="59">
        <v>3301</v>
      </c>
      <c r="D8" s="54">
        <f>(B8/C8)*((Q$4/M$4)*T$4)</f>
        <v>0.70887609815207508</v>
      </c>
      <c r="E8" s="18">
        <f>D8*($I$4/(($K$4/$M$4)*$Q$4))</f>
        <v>7.0887609815207506</v>
      </c>
      <c r="F8" s="19">
        <f t="shared" ref="F8:F15" si="0">(E8/E$16)*100</f>
        <v>20.239432902568677</v>
      </c>
      <c r="G8" s="18">
        <f>(D8*379)/1000</f>
        <v>0.26866404119963649</v>
      </c>
      <c r="H8" s="18">
        <f>F8</f>
        <v>20.239432902568677</v>
      </c>
      <c r="I8" s="12"/>
      <c r="J8" s="12"/>
      <c r="K8" s="12"/>
      <c r="L8" s="12"/>
      <c r="M8" s="20">
        <f>F8</f>
        <v>20.239432902568677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572</v>
      </c>
      <c r="C9" s="61">
        <v>6447</v>
      </c>
      <c r="D9" s="54">
        <f t="shared" ref="D9:D15" si="1">(B9/C9)*((Q$4/M$4)*T$4)</f>
        <v>0.35489374903055687</v>
      </c>
      <c r="E9" s="18">
        <f t="shared" ref="E9:E15" si="2">D9*($I$4/(($K$4/$M$4)*$Q$4))</f>
        <v>3.5489374903055686</v>
      </c>
      <c r="F9" s="19">
        <f t="shared" si="0"/>
        <v>10.132727340884427</v>
      </c>
      <c r="G9" s="18">
        <f>(D9*459)/1000</f>
        <v>0.1628962308050256</v>
      </c>
      <c r="H9" s="12"/>
      <c r="I9" s="20">
        <f>F9</f>
        <v>10.132727340884427</v>
      </c>
      <c r="J9" s="26"/>
      <c r="K9" s="12"/>
      <c r="L9" s="12"/>
      <c r="M9" s="12"/>
      <c r="N9" s="18"/>
      <c r="O9" s="23"/>
      <c r="P9" s="18">
        <f>F9</f>
        <v>10.132727340884427</v>
      </c>
      <c r="Q9" s="18"/>
      <c r="T9" s="2"/>
      <c r="U9" s="2"/>
    </row>
    <row r="10" spans="1:21" ht="15.5" x14ac:dyDescent="0.35">
      <c r="A10" s="48" t="s">
        <v>30</v>
      </c>
      <c r="B10" s="60">
        <v>527</v>
      </c>
      <c r="C10" s="61">
        <v>8625</v>
      </c>
      <c r="D10" s="54">
        <f t="shared" si="1"/>
        <v>0.24440579710144927</v>
      </c>
      <c r="E10" s="18">
        <f t="shared" si="2"/>
        <v>2.4440579710144927</v>
      </c>
      <c r="F10" s="19">
        <f t="shared" si="0"/>
        <v>6.9781372856676516</v>
      </c>
      <c r="G10" s="18">
        <f>(D10*459)/1000</f>
        <v>0.11218226086956522</v>
      </c>
      <c r="H10" s="12"/>
      <c r="I10" s="20">
        <f>F10</f>
        <v>6.9781372856676516</v>
      </c>
      <c r="J10" s="18"/>
      <c r="K10" s="12"/>
      <c r="L10" s="12"/>
      <c r="M10" s="18">
        <f>F10</f>
        <v>6.9781372856676516</v>
      </c>
      <c r="N10" s="18"/>
      <c r="O10" s="23"/>
      <c r="P10" s="18"/>
      <c r="Q10" s="18">
        <f>F10</f>
        <v>6.9781372856676516</v>
      </c>
      <c r="T10" s="2"/>
      <c r="U10" s="2"/>
    </row>
    <row r="11" spans="1:21" ht="15.5" x14ac:dyDescent="0.35">
      <c r="A11" s="49" t="s">
        <v>34</v>
      </c>
      <c r="B11" s="60">
        <v>936</v>
      </c>
      <c r="C11" s="61">
        <v>9129</v>
      </c>
      <c r="D11" s="54">
        <f t="shared" si="1"/>
        <v>0.41012159053565561</v>
      </c>
      <c r="E11" s="18">
        <f t="shared" si="2"/>
        <v>4.1012159053565558</v>
      </c>
      <c r="F11" s="19">
        <f t="shared" si="0"/>
        <v>11.709561706452703</v>
      </c>
      <c r="G11" s="18">
        <f>(D11*539)/1000</f>
        <v>0.22105553729871838</v>
      </c>
      <c r="H11" s="12"/>
      <c r="I11" s="20">
        <f>F11</f>
        <v>11.709561706452703</v>
      </c>
      <c r="J11" s="26">
        <f>F11</f>
        <v>11.709561706452703</v>
      </c>
      <c r="K11" s="12"/>
      <c r="L11" s="12"/>
      <c r="M11" s="18">
        <f>F11</f>
        <v>11.709561706452703</v>
      </c>
      <c r="N11" s="18"/>
      <c r="O11" s="23"/>
      <c r="P11" s="18">
        <f>F11</f>
        <v>11.709561706452703</v>
      </c>
      <c r="Q11" s="18">
        <f>F11</f>
        <v>11.709561706452703</v>
      </c>
      <c r="T11" s="2"/>
      <c r="U11" s="2"/>
    </row>
    <row r="12" spans="1:21" ht="15.5" x14ac:dyDescent="0.35">
      <c r="A12" s="50" t="s">
        <v>29</v>
      </c>
      <c r="B12" s="62">
        <v>510</v>
      </c>
      <c r="C12" s="63">
        <v>5314</v>
      </c>
      <c r="D12" s="55">
        <f t="shared" si="1"/>
        <v>0.38389160707564923</v>
      </c>
      <c r="E12" s="24">
        <f t="shared" si="2"/>
        <v>3.8389160707564924</v>
      </c>
      <c r="F12" s="19">
        <f t="shared" si="0"/>
        <v>10.960657925300819</v>
      </c>
      <c r="G12" s="24">
        <f>(D12*417)/1000</f>
        <v>0.16008280015054571</v>
      </c>
      <c r="H12" s="25"/>
      <c r="I12" s="26">
        <f>E12</f>
        <v>3.8389160707564924</v>
      </c>
      <c r="J12" s="26"/>
      <c r="K12" s="25"/>
      <c r="L12" s="25"/>
      <c r="M12" s="25"/>
      <c r="N12" s="24"/>
      <c r="O12" s="27">
        <f>F12</f>
        <v>10.960657925300819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633</v>
      </c>
      <c r="C13" s="63">
        <v>7624</v>
      </c>
      <c r="D13" s="55">
        <f t="shared" si="1"/>
        <v>0.33210912906610701</v>
      </c>
      <c r="E13" s="24">
        <f t="shared" si="2"/>
        <v>3.3210912906610703</v>
      </c>
      <c r="F13" s="19">
        <f t="shared" si="0"/>
        <v>9.4821936465150642</v>
      </c>
      <c r="G13" s="24">
        <f>(D13*497)/1000</f>
        <v>0.16505823714585519</v>
      </c>
      <c r="H13" s="25"/>
      <c r="I13" s="25"/>
      <c r="J13" s="26">
        <f>F13</f>
        <v>9.4821936465150642</v>
      </c>
      <c r="K13" s="24"/>
      <c r="L13" s="28"/>
      <c r="M13" s="25"/>
      <c r="N13" s="24"/>
      <c r="O13" s="27">
        <f>F13</f>
        <v>9.4821936465150642</v>
      </c>
      <c r="P13" s="24">
        <f>F13</f>
        <v>9.4821936465150642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974</v>
      </c>
      <c r="C14" s="61">
        <v>7875</v>
      </c>
      <c r="D14" s="54">
        <f t="shared" si="1"/>
        <v>0.49473015873015874</v>
      </c>
      <c r="E14" s="18">
        <f t="shared" si="2"/>
        <v>4.9473015873015873</v>
      </c>
      <c r="F14" s="19">
        <f t="shared" si="0"/>
        <v>14.1252581073034</v>
      </c>
      <c r="G14" s="18">
        <f>(D14*497)/1000</f>
        <v>0.2458808888888889</v>
      </c>
      <c r="H14" s="12"/>
      <c r="I14" s="12"/>
      <c r="J14" s="20">
        <f>F14</f>
        <v>14.1252581073034</v>
      </c>
      <c r="K14" s="12"/>
      <c r="L14" s="12"/>
      <c r="M14" s="18">
        <f>F14</f>
        <v>14.1252581073034</v>
      </c>
      <c r="N14" s="12"/>
      <c r="O14" s="21"/>
      <c r="P14" s="18">
        <f>F14</f>
        <v>14.1252581073034</v>
      </c>
      <c r="Q14" s="18">
        <f>F14</f>
        <v>14.1252581073034</v>
      </c>
      <c r="S14" s="2"/>
      <c r="T14" s="2"/>
      <c r="U14" s="2"/>
    </row>
    <row r="15" spans="1:21" ht="16" thickBot="1" x14ac:dyDescent="0.4">
      <c r="A15" s="53" t="s">
        <v>35</v>
      </c>
      <c r="B15" s="64">
        <v>1397</v>
      </c>
      <c r="C15" s="65">
        <v>9745</v>
      </c>
      <c r="D15" s="54">
        <f t="shared" si="1"/>
        <v>0.57342226782965622</v>
      </c>
      <c r="E15" s="18">
        <f t="shared" si="2"/>
        <v>5.734222678296562</v>
      </c>
      <c r="F15" s="19">
        <f t="shared" si="0"/>
        <v>16.37203108530726</v>
      </c>
      <c r="G15" s="18">
        <f>(D15*579)/1000</f>
        <v>0.33201149307337097</v>
      </c>
      <c r="H15" s="12"/>
      <c r="I15" s="12"/>
      <c r="J15" s="12"/>
      <c r="K15" s="18">
        <f>F15</f>
        <v>16.37203108530726</v>
      </c>
      <c r="L15" s="12"/>
      <c r="M15" s="12"/>
      <c r="N15" s="18"/>
      <c r="O15" s="23">
        <f>F15</f>
        <v>16.37203108530726</v>
      </c>
      <c r="P15" s="18">
        <f>F15</f>
        <v>16.37203108530726</v>
      </c>
      <c r="Q15" s="18">
        <f>F15</f>
        <v>16.37203108530726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35.024503975213079</v>
      </c>
      <c r="F16" s="18">
        <f t="shared" si="3"/>
        <v>100</v>
      </c>
      <c r="G16" s="29">
        <f t="shared" si="3"/>
        <v>1.6678314894316064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53.052390001992435</v>
      </c>
      <c r="N16" s="18">
        <f>SUM(N8:N13)</f>
        <v>0</v>
      </c>
      <c r="O16" s="23">
        <f>SUM(O8:O15)</f>
        <v>36.814882657123142</v>
      </c>
      <c r="P16" s="18">
        <f>SUM(P8:P15)</f>
        <v>61.821771886462855</v>
      </c>
      <c r="Q16" s="18">
        <f>SUM(Q8:Q15)</f>
        <v>49.184988184731012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8.3391574471580309E-3</v>
      </c>
      <c r="H17" s="36" t="s">
        <v>39</v>
      </c>
      <c r="I17" s="37"/>
      <c r="J17" s="38"/>
      <c r="K17" s="38"/>
      <c r="L17" s="38">
        <f>SUM(O16:Q16)</f>
        <v>147.82164272831699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3.3356629788632124E-2</v>
      </c>
      <c r="H18" s="41" t="s">
        <v>39</v>
      </c>
      <c r="I18" s="2"/>
      <c r="J18" s="2"/>
      <c r="K18" s="2"/>
      <c r="L18" s="42">
        <f>L17/L16</f>
        <v>1.4782164272831702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5.9565410336843074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32DF-3A72-4791-92CB-0E7D787F9F62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19212</v>
      </c>
      <c r="C8" s="59">
        <v>4964</v>
      </c>
      <c r="D8" s="54">
        <f>(B8/C8)*((Q$4/M$4)*T$4)</f>
        <v>15.481063658340048</v>
      </c>
      <c r="E8" s="18">
        <f>D8*($I$4/(($K$4/$M$4)*$Q$4))</f>
        <v>154.81063658340048</v>
      </c>
      <c r="F8" s="19">
        <f t="shared" ref="F8:F15" si="0">(E8/E$16)*100</f>
        <v>42.247051205947663</v>
      </c>
      <c r="G8" s="18">
        <f>(D8*379)/1000</f>
        <v>5.8673231265108781</v>
      </c>
      <c r="H8" s="18">
        <f>F8</f>
        <v>42.247051205947663</v>
      </c>
      <c r="I8" s="12"/>
      <c r="J8" s="12"/>
      <c r="K8" s="12"/>
      <c r="L8" s="12"/>
      <c r="M8" s="20">
        <f>F8</f>
        <v>42.247051205947663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519</v>
      </c>
      <c r="C9" s="61">
        <v>9311</v>
      </c>
      <c r="D9" s="54">
        <f t="shared" ref="D9:D15" si="1">(B9/C9)*((Q$4/M$4)*T$4)</f>
        <v>0.222962087853077</v>
      </c>
      <c r="E9" s="18">
        <f t="shared" ref="E9:E15" si="2">D9*($I$4/(($K$4/$M$4)*$Q$4))</f>
        <v>2.2296208785307701</v>
      </c>
      <c r="F9" s="19">
        <f t="shared" si="0"/>
        <v>0.60845242616384587</v>
      </c>
      <c r="G9" s="18">
        <f>(D9*459)/1000</f>
        <v>0.10233959832456234</v>
      </c>
      <c r="H9" s="12"/>
      <c r="I9" s="20">
        <f>F9</f>
        <v>0.60845242616384587</v>
      </c>
      <c r="J9" s="26"/>
      <c r="K9" s="12"/>
      <c r="L9" s="12"/>
      <c r="M9" s="12"/>
      <c r="N9" s="18"/>
      <c r="O9" s="23"/>
      <c r="P9" s="18">
        <f>F9</f>
        <v>0.60845242616384587</v>
      </c>
      <c r="Q9" s="18"/>
      <c r="T9" s="2"/>
      <c r="U9" s="2"/>
    </row>
    <row r="10" spans="1:21" ht="15.5" x14ac:dyDescent="0.35">
      <c r="A10" s="48" t="s">
        <v>30</v>
      </c>
      <c r="B10" s="60">
        <v>3547</v>
      </c>
      <c r="C10" s="61">
        <v>11320</v>
      </c>
      <c r="D10" s="54">
        <f t="shared" si="1"/>
        <v>1.2533568904593639</v>
      </c>
      <c r="E10" s="18">
        <f t="shared" si="2"/>
        <v>12.53356890459364</v>
      </c>
      <c r="F10" s="19">
        <f t="shared" si="0"/>
        <v>3.4203484914964624</v>
      </c>
      <c r="G10" s="18">
        <f>(D10*459)/1000</f>
        <v>0.57529081272084803</v>
      </c>
      <c r="H10" s="12"/>
      <c r="I10" s="20">
        <f>F10</f>
        <v>3.4203484914964624</v>
      </c>
      <c r="J10" s="18"/>
      <c r="K10" s="12"/>
      <c r="L10" s="12"/>
      <c r="M10" s="18">
        <f>F10</f>
        <v>3.4203484914964624</v>
      </c>
      <c r="N10" s="18"/>
      <c r="O10" s="23"/>
      <c r="P10" s="18"/>
      <c r="Q10" s="18">
        <f>F10</f>
        <v>3.4203484914964624</v>
      </c>
      <c r="T10" s="2"/>
      <c r="U10" s="2"/>
    </row>
    <row r="11" spans="1:21" ht="15.5" x14ac:dyDescent="0.35">
      <c r="A11" s="49" t="s">
        <v>34</v>
      </c>
      <c r="B11" s="60">
        <v>1004</v>
      </c>
      <c r="C11" s="61">
        <v>13043</v>
      </c>
      <c r="D11" s="54">
        <f t="shared" si="1"/>
        <v>0.30790462316951622</v>
      </c>
      <c r="E11" s="18">
        <f t="shared" si="2"/>
        <v>3.0790462316951621</v>
      </c>
      <c r="F11" s="19">
        <f t="shared" si="0"/>
        <v>0.84025637182770652</v>
      </c>
      <c r="G11" s="18">
        <f>(D11*539)/1000</f>
        <v>0.16596059188836923</v>
      </c>
      <c r="H11" s="12"/>
      <c r="I11" s="20">
        <f>F11</f>
        <v>0.84025637182770652</v>
      </c>
      <c r="J11" s="26">
        <f>F11</f>
        <v>0.84025637182770652</v>
      </c>
      <c r="K11" s="12"/>
      <c r="L11" s="12"/>
      <c r="M11" s="18">
        <f>F11</f>
        <v>0.84025637182770652</v>
      </c>
      <c r="N11" s="18"/>
      <c r="O11" s="23"/>
      <c r="P11" s="18">
        <f>F11</f>
        <v>0.84025637182770652</v>
      </c>
      <c r="Q11" s="18">
        <f>F11</f>
        <v>0.84025637182770652</v>
      </c>
      <c r="T11" s="2"/>
      <c r="U11" s="2"/>
    </row>
    <row r="12" spans="1:21" ht="15.5" x14ac:dyDescent="0.35">
      <c r="A12" s="50" t="s">
        <v>29</v>
      </c>
      <c r="B12" s="62">
        <v>12868</v>
      </c>
      <c r="C12" s="63">
        <v>7490</v>
      </c>
      <c r="D12" s="55">
        <f t="shared" si="1"/>
        <v>6.8720961281708943</v>
      </c>
      <c r="E12" s="24">
        <f t="shared" si="2"/>
        <v>68.720961281708938</v>
      </c>
      <c r="F12" s="19">
        <f t="shared" si="0"/>
        <v>18.75360785449806</v>
      </c>
      <c r="G12" s="24">
        <f>(D12*417)/1000</f>
        <v>2.8656640854472628</v>
      </c>
      <c r="H12" s="25"/>
      <c r="I12" s="26">
        <f>E12</f>
        <v>68.720961281708938</v>
      </c>
      <c r="J12" s="26"/>
      <c r="K12" s="25"/>
      <c r="L12" s="25"/>
      <c r="M12" s="25"/>
      <c r="N12" s="24"/>
      <c r="O12" s="27">
        <f>F12</f>
        <v>18.75360785449806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8056</v>
      </c>
      <c r="C13" s="63">
        <v>10700</v>
      </c>
      <c r="D13" s="55">
        <f t="shared" si="1"/>
        <v>3.0115887850467291</v>
      </c>
      <c r="E13" s="24">
        <f t="shared" si="2"/>
        <v>30.115887850467292</v>
      </c>
      <c r="F13" s="19">
        <f t="shared" si="0"/>
        <v>8.2184757081975057</v>
      </c>
      <c r="G13" s="24">
        <f>(D13*497)/1000</f>
        <v>1.4967596261682243</v>
      </c>
      <c r="H13" s="25"/>
      <c r="I13" s="25"/>
      <c r="J13" s="26">
        <f>F13</f>
        <v>8.2184757081975057</v>
      </c>
      <c r="K13" s="24"/>
      <c r="L13" s="28"/>
      <c r="M13" s="25"/>
      <c r="N13" s="24"/>
      <c r="O13" s="27">
        <f>F13</f>
        <v>8.2184757081975057</v>
      </c>
      <c r="P13" s="24">
        <f>F13</f>
        <v>8.2184757081975057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19859</v>
      </c>
      <c r="C14" s="61">
        <v>9369</v>
      </c>
      <c r="D14" s="54">
        <f t="shared" si="1"/>
        <v>8.4785996371010786</v>
      </c>
      <c r="E14" s="18">
        <f t="shared" si="2"/>
        <v>84.785996371010782</v>
      </c>
      <c r="F14" s="19">
        <f t="shared" si="0"/>
        <v>23.13767586830955</v>
      </c>
      <c r="G14" s="18">
        <f>(D14*497)/1000</f>
        <v>4.2138640196392361</v>
      </c>
      <c r="H14" s="12"/>
      <c r="I14" s="12"/>
      <c r="J14" s="20">
        <f>F14</f>
        <v>23.13767586830955</v>
      </c>
      <c r="K14" s="12"/>
      <c r="L14" s="12"/>
      <c r="M14" s="18">
        <f>F14</f>
        <v>23.13767586830955</v>
      </c>
      <c r="N14" s="12"/>
      <c r="O14" s="21"/>
      <c r="P14" s="18">
        <f>F14</f>
        <v>23.13767586830955</v>
      </c>
      <c r="Q14" s="18">
        <f>F14</f>
        <v>23.13767586830955</v>
      </c>
      <c r="S14" s="2"/>
      <c r="T14" s="2"/>
      <c r="U14" s="2"/>
    </row>
    <row r="15" spans="1:21" ht="16" thickBot="1" x14ac:dyDescent="0.4">
      <c r="A15" s="53" t="s">
        <v>35</v>
      </c>
      <c r="B15" s="64">
        <v>3730</v>
      </c>
      <c r="C15" s="65">
        <v>14677</v>
      </c>
      <c r="D15" s="54">
        <f t="shared" si="1"/>
        <v>1.0165565169993869</v>
      </c>
      <c r="E15" s="18">
        <f t="shared" si="2"/>
        <v>10.165565169993869</v>
      </c>
      <c r="F15" s="19">
        <f t="shared" si="0"/>
        <v>2.774132073559203</v>
      </c>
      <c r="G15" s="18">
        <f>(D15*579)/1000</f>
        <v>0.58858622334264499</v>
      </c>
      <c r="H15" s="12"/>
      <c r="I15" s="12"/>
      <c r="J15" s="12"/>
      <c r="K15" s="18">
        <f>F15</f>
        <v>2.774132073559203</v>
      </c>
      <c r="L15" s="12"/>
      <c r="M15" s="12"/>
      <c r="N15" s="18"/>
      <c r="O15" s="23">
        <f>F15</f>
        <v>2.774132073559203</v>
      </c>
      <c r="P15" s="18">
        <f>F15</f>
        <v>2.774132073559203</v>
      </c>
      <c r="Q15" s="18">
        <f>F15</f>
        <v>2.774132073559203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366.44128327140095</v>
      </c>
      <c r="F16" s="18">
        <f t="shared" si="3"/>
        <v>100</v>
      </c>
      <c r="G16" s="29">
        <f t="shared" si="3"/>
        <v>15.875788084042025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69.645331937581375</v>
      </c>
      <c r="N16" s="18">
        <f>SUM(N8:N13)</f>
        <v>0</v>
      </c>
      <c r="O16" s="23">
        <f>SUM(O8:O15)</f>
        <v>29.746215636254767</v>
      </c>
      <c r="P16" s="18">
        <f>SUM(P8:P15)</f>
        <v>35.578992448057811</v>
      </c>
      <c r="Q16" s="18">
        <f>SUM(Q8:Q15)</f>
        <v>30.17241280519292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7.9378940420210112E-2</v>
      </c>
      <c r="H17" s="36" t="s">
        <v>39</v>
      </c>
      <c r="I17" s="37"/>
      <c r="J17" s="38"/>
      <c r="K17" s="38"/>
      <c r="L17" s="38">
        <f>SUM(O16:Q16)</f>
        <v>95.497620889505498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0.31751576168084045</v>
      </c>
      <c r="H18" s="41" t="s">
        <v>39</v>
      </c>
      <c r="I18" s="2"/>
      <c r="J18" s="2"/>
      <c r="K18" s="2"/>
      <c r="L18" s="42">
        <f>L17/L16</f>
        <v>0.95497620889505508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5.4999999999999997E-3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57.730138487425542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FFCB-E82A-4DBC-B796-945113C7216E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2"/>
      <c r="E1" s="72"/>
      <c r="F1" s="72"/>
      <c r="G1" s="7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73" t="s">
        <v>0</v>
      </c>
      <c r="B3" s="73"/>
      <c r="C3" s="73"/>
      <c r="D3" s="2"/>
      <c r="E3" s="66" t="s">
        <v>1</v>
      </c>
      <c r="F3" s="66"/>
      <c r="G3" s="66"/>
      <c r="H3" s="66" t="s">
        <v>2</v>
      </c>
      <c r="I3" s="66"/>
      <c r="J3" s="66"/>
      <c r="K3" s="66"/>
      <c r="L3" s="66"/>
      <c r="M3" s="66"/>
      <c r="N3" s="66"/>
      <c r="O3" s="66"/>
      <c r="P3" s="66"/>
      <c r="Q3" s="66"/>
      <c r="R3" s="2"/>
      <c r="S3" s="66" t="s">
        <v>3</v>
      </c>
      <c r="T3" s="66"/>
      <c r="U3" s="2"/>
    </row>
    <row r="4" spans="1:21" ht="15.5" x14ac:dyDescent="0.35">
      <c r="A4" s="73" t="s">
        <v>4</v>
      </c>
      <c r="B4" s="73"/>
      <c r="C4" s="73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74" t="s">
        <v>10</v>
      </c>
      <c r="S4" s="75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6" t="s">
        <v>13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19946</v>
      </c>
      <c r="C8" s="59">
        <v>5478</v>
      </c>
      <c r="D8" s="54">
        <f>(B8/C8)*((Q$4/M$4)*T$4)</f>
        <v>14.56443957648777</v>
      </c>
      <c r="E8" s="18">
        <f>D8*($I$4/(($K$4/$M$4)*$Q$4))</f>
        <v>145.64439576487769</v>
      </c>
      <c r="F8" s="19">
        <f t="shared" ref="F8:F15" si="0">(E8/E$16)*100</f>
        <v>42.418593252517503</v>
      </c>
      <c r="G8" s="18">
        <f>(D8*379)/1000</f>
        <v>5.519922599488865</v>
      </c>
      <c r="H8" s="18">
        <f>F8</f>
        <v>42.418593252517503</v>
      </c>
      <c r="I8" s="12"/>
      <c r="J8" s="12"/>
      <c r="K8" s="12"/>
      <c r="L8" s="12"/>
      <c r="M8" s="20">
        <f>F8</f>
        <v>42.418593252517503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421</v>
      </c>
      <c r="C9" s="61">
        <v>10404</v>
      </c>
      <c r="D9" s="54">
        <f t="shared" ref="D9:D15" si="1">(B9/C9)*((Q$4/M$4)*T$4)</f>
        <v>0.16186082276047675</v>
      </c>
      <c r="E9" s="18">
        <f t="shared" ref="E9:E15" si="2">D9*($I$4/(($K$4/$M$4)*$Q$4))</f>
        <v>1.6186082276047675</v>
      </c>
      <c r="F9" s="19">
        <f t="shared" si="0"/>
        <v>0.471415900909674</v>
      </c>
      <c r="G9" s="18">
        <f>(D9*459)/1000</f>
        <v>7.429411764705883E-2</v>
      </c>
      <c r="H9" s="12"/>
      <c r="I9" s="20">
        <f>F9</f>
        <v>0.471415900909674</v>
      </c>
      <c r="J9" s="26"/>
      <c r="K9" s="12"/>
      <c r="L9" s="12"/>
      <c r="M9" s="12"/>
      <c r="N9" s="18"/>
      <c r="O9" s="23"/>
      <c r="P9" s="18">
        <f>F9</f>
        <v>0.471415900909674</v>
      </c>
      <c r="Q9" s="18"/>
      <c r="T9" s="2"/>
      <c r="U9" s="2"/>
    </row>
    <row r="10" spans="1:21" ht="15.5" x14ac:dyDescent="0.35">
      <c r="A10" s="48" t="s">
        <v>30</v>
      </c>
      <c r="B10" s="60">
        <v>3517</v>
      </c>
      <c r="C10" s="61">
        <v>13260</v>
      </c>
      <c r="D10" s="54">
        <f t="shared" si="1"/>
        <v>1.0609351432880845</v>
      </c>
      <c r="E10" s="18">
        <f t="shared" si="2"/>
        <v>10.609351432880844</v>
      </c>
      <c r="F10" s="19">
        <f t="shared" si="0"/>
        <v>3.0899490553066133</v>
      </c>
      <c r="G10" s="18">
        <f>(D10*459)/1000</f>
        <v>0.48696923076923077</v>
      </c>
      <c r="H10" s="12"/>
      <c r="I10" s="20">
        <f>F10</f>
        <v>3.0899490553066133</v>
      </c>
      <c r="J10" s="18"/>
      <c r="K10" s="12"/>
      <c r="L10" s="12"/>
      <c r="M10" s="18">
        <f>F10</f>
        <v>3.0899490553066133</v>
      </c>
      <c r="N10" s="18"/>
      <c r="O10" s="23"/>
      <c r="P10" s="18"/>
      <c r="Q10" s="18">
        <f>F10</f>
        <v>3.0899490553066133</v>
      </c>
      <c r="T10" s="2"/>
      <c r="U10" s="2"/>
    </row>
    <row r="11" spans="1:21" ht="15.5" x14ac:dyDescent="0.35">
      <c r="A11" s="49" t="s">
        <v>34</v>
      </c>
      <c r="B11" s="60">
        <v>1039</v>
      </c>
      <c r="C11" s="61">
        <v>14665</v>
      </c>
      <c r="D11" s="54">
        <f t="shared" si="1"/>
        <v>0.28339584043641325</v>
      </c>
      <c r="E11" s="18">
        <f t="shared" si="2"/>
        <v>2.8339584043641324</v>
      </c>
      <c r="F11" s="19">
        <f t="shared" si="0"/>
        <v>0.82538382763001628</v>
      </c>
      <c r="G11" s="18">
        <f>(D11*539)/1000</f>
        <v>0.15275035799522674</v>
      </c>
      <c r="H11" s="12"/>
      <c r="I11" s="20">
        <f>F11</f>
        <v>0.82538382763001628</v>
      </c>
      <c r="J11" s="26">
        <f>F11</f>
        <v>0.82538382763001628</v>
      </c>
      <c r="K11" s="12"/>
      <c r="L11" s="12"/>
      <c r="M11" s="18">
        <f>F11</f>
        <v>0.82538382763001628</v>
      </c>
      <c r="N11" s="18"/>
      <c r="O11" s="23"/>
      <c r="P11" s="18">
        <f>F11</f>
        <v>0.82538382763001628</v>
      </c>
      <c r="Q11" s="18">
        <f>F11</f>
        <v>0.82538382763001628</v>
      </c>
      <c r="T11" s="2"/>
      <c r="U11" s="2"/>
    </row>
    <row r="12" spans="1:21" ht="15.5" x14ac:dyDescent="0.35">
      <c r="A12" s="50" t="s">
        <v>29</v>
      </c>
      <c r="B12" s="62">
        <v>13687</v>
      </c>
      <c r="C12" s="63">
        <v>7748</v>
      </c>
      <c r="D12" s="55">
        <f t="shared" si="1"/>
        <v>7.0660815694372738</v>
      </c>
      <c r="E12" s="24">
        <f t="shared" si="2"/>
        <v>70.660815694372744</v>
      </c>
      <c r="F12" s="19">
        <f t="shared" si="0"/>
        <v>20.579799065317093</v>
      </c>
      <c r="G12" s="24">
        <f>(D12*417)/1000</f>
        <v>2.9465560144553433</v>
      </c>
      <c r="H12" s="25"/>
      <c r="I12" s="26">
        <f>E12</f>
        <v>70.660815694372744</v>
      </c>
      <c r="J12" s="26"/>
      <c r="K12" s="25"/>
      <c r="L12" s="25"/>
      <c r="M12" s="25"/>
      <c r="N12" s="24"/>
      <c r="O12" s="27">
        <f>F12</f>
        <v>20.579799065317093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8684</v>
      </c>
      <c r="C13" s="63">
        <v>12024</v>
      </c>
      <c r="D13" s="55">
        <f t="shared" si="1"/>
        <v>2.8888888888888888</v>
      </c>
      <c r="E13" s="24">
        <f t="shared" si="2"/>
        <v>28.888888888888889</v>
      </c>
      <c r="F13" s="19">
        <f t="shared" si="0"/>
        <v>8.4138220414139901</v>
      </c>
      <c r="G13" s="24">
        <f>(D13*497)/1000</f>
        <v>1.4357777777777778</v>
      </c>
      <c r="H13" s="25"/>
      <c r="I13" s="25"/>
      <c r="J13" s="26">
        <f>F13</f>
        <v>8.4138220414139901</v>
      </c>
      <c r="K13" s="24"/>
      <c r="L13" s="28"/>
      <c r="M13" s="25"/>
      <c r="N13" s="24"/>
      <c r="O13" s="27">
        <f>F13</f>
        <v>8.4138220414139901</v>
      </c>
      <c r="P13" s="24">
        <f>F13</f>
        <v>8.4138220414139901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18875</v>
      </c>
      <c r="C14" s="61">
        <v>10289</v>
      </c>
      <c r="D14" s="54">
        <f t="shared" si="1"/>
        <v>7.3379337156186217</v>
      </c>
      <c r="E14" s="18">
        <f t="shared" si="2"/>
        <v>73.37933715618621</v>
      </c>
      <c r="F14" s="19">
        <f t="shared" si="0"/>
        <v>21.371562150544666</v>
      </c>
      <c r="G14" s="18">
        <f>(D14*497)/1000</f>
        <v>3.6469530566624551</v>
      </c>
      <c r="H14" s="12"/>
      <c r="I14" s="12"/>
      <c r="J14" s="20">
        <f>F14</f>
        <v>21.371562150544666</v>
      </c>
      <c r="K14" s="12"/>
      <c r="L14" s="12"/>
      <c r="M14" s="18">
        <f>F14</f>
        <v>21.371562150544666</v>
      </c>
      <c r="N14" s="12"/>
      <c r="O14" s="21"/>
      <c r="P14" s="18">
        <f>F14</f>
        <v>21.371562150544666</v>
      </c>
      <c r="Q14" s="18">
        <f>F14</f>
        <v>21.371562150544666</v>
      </c>
      <c r="S14" s="2"/>
      <c r="T14" s="2"/>
      <c r="U14" s="2"/>
    </row>
    <row r="15" spans="1:21" ht="16" thickBot="1" x14ac:dyDescent="0.4">
      <c r="A15" s="53" t="s">
        <v>35</v>
      </c>
      <c r="B15" s="64">
        <v>4014</v>
      </c>
      <c r="C15" s="65">
        <v>16527</v>
      </c>
      <c r="D15" s="54">
        <f t="shared" si="1"/>
        <v>0.97150117988745688</v>
      </c>
      <c r="E15" s="18">
        <f t="shared" si="2"/>
        <v>9.7150117988745688</v>
      </c>
      <c r="F15" s="19">
        <f t="shared" si="0"/>
        <v>2.8294747063604246</v>
      </c>
      <c r="G15" s="18">
        <f>(D15*579)/1000</f>
        <v>0.56249918315483749</v>
      </c>
      <c r="H15" s="12"/>
      <c r="I15" s="12"/>
      <c r="J15" s="12"/>
      <c r="K15" s="18">
        <f>F15</f>
        <v>2.8294747063604246</v>
      </c>
      <c r="L15" s="12"/>
      <c r="M15" s="12"/>
      <c r="N15" s="18"/>
      <c r="O15" s="23">
        <f>F15</f>
        <v>2.8294747063604246</v>
      </c>
      <c r="P15" s="18">
        <f>F15</f>
        <v>2.8294747063604246</v>
      </c>
      <c r="Q15" s="18">
        <f>F15</f>
        <v>2.8294747063604246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343.35036736804989</v>
      </c>
      <c r="F16" s="18">
        <f t="shared" si="3"/>
        <v>99.999999999999986</v>
      </c>
      <c r="G16" s="29">
        <f t="shared" si="3"/>
        <v>14.825722337950793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67.705488285998797</v>
      </c>
      <c r="N16" s="18">
        <f>SUM(N8:N13)</f>
        <v>0</v>
      </c>
      <c r="O16" s="23">
        <f>SUM(O8:O15)</f>
        <v>31.823095813091509</v>
      </c>
      <c r="P16" s="18">
        <f>SUM(P8:P15)</f>
        <v>33.911658626858767</v>
      </c>
      <c r="Q16" s="18">
        <f>SUM(Q8:Q15)</f>
        <v>28.116369739841719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7.4128611689753973E-2</v>
      </c>
      <c r="H17" s="36" t="s">
        <v>39</v>
      </c>
      <c r="I17" s="37"/>
      <c r="J17" s="38"/>
      <c r="K17" s="38"/>
      <c r="L17" s="38">
        <f>SUM(O16:Q16)</f>
        <v>93.851124179791995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67" t="s">
        <v>40</v>
      </c>
      <c r="F18" s="68"/>
      <c r="G18" s="40">
        <f>G17*(100/F4)*(I4/K4)</f>
        <v>0.29651444675901589</v>
      </c>
      <c r="H18" s="41" t="s">
        <v>39</v>
      </c>
      <c r="I18" s="2"/>
      <c r="J18" s="2"/>
      <c r="K18" s="2"/>
      <c r="L18" s="42">
        <f>L17/L16</f>
        <v>0.93851124179792011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69" t="s">
        <v>42</v>
      </c>
      <c r="E20" s="69"/>
      <c r="F20" s="69"/>
      <c r="G20" s="2">
        <v>4.7999999999999996E-3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61.773843074794982</v>
      </c>
      <c r="H22" s="70" t="s">
        <v>44</v>
      </c>
      <c r="I22" s="71"/>
      <c r="L22" s="45"/>
    </row>
  </sheetData>
  <mergeCells count="11">
    <mergeCell ref="A3:C3"/>
    <mergeCell ref="E3:G3"/>
    <mergeCell ref="H3:Q3"/>
    <mergeCell ref="S3:T3"/>
    <mergeCell ref="A4:C4"/>
    <mergeCell ref="R4:S4"/>
    <mergeCell ref="H6:R6"/>
    <mergeCell ref="E18:F18"/>
    <mergeCell ref="D20:F20"/>
    <mergeCell ref="H22:I22"/>
    <mergeCell ref="D1:G1"/>
  </mergeCells>
  <pageMargins left="0.75" right="0.75" top="1" bottom="1" header="0.5" footer="0.5"/>
  <pageSetup scale="55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WG2-R7</vt:lpstr>
      <vt:lpstr>WG2-R6</vt:lpstr>
      <vt:lpstr>WG2-R5</vt:lpstr>
      <vt:lpstr>WG2-R4</vt:lpstr>
      <vt:lpstr>WG2-R3</vt:lpstr>
      <vt:lpstr>WG2-R2</vt:lpstr>
      <vt:lpstr>WG2-R1</vt:lpstr>
      <vt:lpstr>W422X-R7</vt:lpstr>
      <vt:lpstr>W422X-R6</vt:lpstr>
      <vt:lpstr>W422X-R5</vt:lpstr>
      <vt:lpstr>W422X-R4</vt:lpstr>
      <vt:lpstr>W422X-R3</vt:lpstr>
      <vt:lpstr>W422X-R2</vt:lpstr>
      <vt:lpstr>W422X-R1</vt:lpstr>
      <vt:lpstr>Y160C-R7</vt:lpstr>
      <vt:lpstr>Y160C-R6</vt:lpstr>
      <vt:lpstr>Y160C-R5</vt:lpstr>
      <vt:lpstr>Y160C-R4</vt:lpstr>
      <vt:lpstr>Y160C-R3</vt:lpstr>
      <vt:lpstr>Y160C-R2</vt:lpstr>
      <vt:lpstr>Y160C-R1</vt:lpstr>
      <vt:lpstr>KO-R7</vt:lpstr>
      <vt:lpstr>KO-R6</vt:lpstr>
      <vt:lpstr>KO-R5</vt:lpstr>
      <vt:lpstr>KO-R4</vt:lpstr>
      <vt:lpstr>KO-R3</vt:lpstr>
      <vt:lpstr>KO-R2</vt:lpstr>
      <vt:lpstr>KO-R1</vt:lpstr>
      <vt:lpstr>TEMPLATE</vt:lpstr>
      <vt:lpstr>'KO-R1'!Print_Area</vt:lpstr>
      <vt:lpstr>'KO-R2'!Print_Area</vt:lpstr>
      <vt:lpstr>'KO-R3'!Print_Area</vt:lpstr>
      <vt:lpstr>'KO-R4'!Print_Area</vt:lpstr>
      <vt:lpstr>'KO-R5'!Print_Area</vt:lpstr>
      <vt:lpstr>'KO-R6'!Print_Area</vt:lpstr>
      <vt:lpstr>'KO-R7'!Print_Area</vt:lpstr>
      <vt:lpstr>TEMPLATE!Print_Area</vt:lpstr>
      <vt:lpstr>'W422X-R1'!Print_Area</vt:lpstr>
      <vt:lpstr>'W422X-R2'!Print_Area</vt:lpstr>
      <vt:lpstr>'W422X-R3'!Print_Area</vt:lpstr>
      <vt:lpstr>'W422X-R4'!Print_Area</vt:lpstr>
      <vt:lpstr>'W422X-R5'!Print_Area</vt:lpstr>
      <vt:lpstr>'W422X-R6'!Print_Area</vt:lpstr>
      <vt:lpstr>'W422X-R7'!Print_Area</vt:lpstr>
      <vt:lpstr>'WG2-R1'!Print_Area</vt:lpstr>
      <vt:lpstr>'WG2-R2'!Print_Area</vt:lpstr>
      <vt:lpstr>'WG2-R3'!Print_Area</vt:lpstr>
      <vt:lpstr>'WG2-R4'!Print_Area</vt:lpstr>
      <vt:lpstr>'WG2-R5'!Print_Area</vt:lpstr>
      <vt:lpstr>'WG2-R6'!Print_Area</vt:lpstr>
      <vt:lpstr>'WG2-R7'!Print_Area</vt:lpstr>
      <vt:lpstr>'Y160C-R1'!Print_Area</vt:lpstr>
      <vt:lpstr>'Y160C-R2'!Print_Area</vt:lpstr>
      <vt:lpstr>'Y160C-R3'!Print_Area</vt:lpstr>
      <vt:lpstr>'Y160C-R4'!Print_Area</vt:lpstr>
      <vt:lpstr>'Y160C-R5'!Print_Area</vt:lpstr>
      <vt:lpstr>'Y160C-R6'!Print_Area</vt:lpstr>
      <vt:lpstr>'Y160C-R7'!Print_Area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 Lab</dc:creator>
  <cp:lastModifiedBy>Amrita Basu</cp:lastModifiedBy>
  <dcterms:created xsi:type="dcterms:W3CDTF">2024-04-02T10:29:45Z</dcterms:created>
  <dcterms:modified xsi:type="dcterms:W3CDTF">2024-12-10T23:44:31Z</dcterms:modified>
</cp:coreProperties>
</file>