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A4DA270-7A9B-41F6-A695-DDFD6EC4C801}" xr6:coauthVersionLast="47" xr6:coauthVersionMax="47" xr10:uidLastSave="{00000000-0000-0000-0000-000000000000}"/>
  <bookViews>
    <workbookView xWindow="-108" yWindow="-108" windowWidth="23256" windowHeight="13176" xr2:uid="{349C346B-98A3-4678-975F-217DFFBF5CF5}"/>
  </bookViews>
  <sheets>
    <sheet name="Tapşırıq-1" sheetId="2" r:id="rId1"/>
    <sheet name="Tapşırıq-2" sheetId="3" r:id="rId2"/>
    <sheet name="Tapşırıq-3" sheetId="5" r:id="rId3"/>
    <sheet name="Tapşırıq-4" sheetId="8" r:id="rId4"/>
    <sheet name="Tapşırıq-5" sheetId="9" r:id="rId5"/>
    <sheet name="Tapşırıq-6" sheetId="10" r:id="rId6"/>
    <sheet name="Tapşırıq-7" sheetId="12" r:id="rId7"/>
  </sheets>
  <definedNames>
    <definedName name="_xlnm._FilterDatabase" localSheetId="3" hidden="1">'Tapşırıq-4'!$A$1:$G$43</definedName>
    <definedName name="_xlnm._FilterDatabase" localSheetId="5" hidden="1">'Tapşırıq-6'!$A$6:$J$29</definedName>
    <definedName name="_xlnm.Criteria" localSheetId="5">'Tapşırıq-6'!$A$1:$B$2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9" l="1"/>
  <c r="J10" i="8"/>
  <c r="J8" i="8"/>
  <c r="J6" i="8"/>
  <c r="J4" i="8"/>
  <c r="J2" i="8"/>
  <c r="D2" i="5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4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5" i="2"/>
  <c r="B4" i="12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</calcChain>
</file>

<file path=xl/sharedStrings.xml><?xml version="1.0" encoding="utf-8"?>
<sst xmlns="http://schemas.openxmlformats.org/spreadsheetml/2006/main" count="336" uniqueCount="137">
  <si>
    <t>İD kod</t>
  </si>
  <si>
    <t>Təhsili</t>
  </si>
  <si>
    <t>Magistratura</t>
  </si>
  <si>
    <t>Orta peşə</t>
  </si>
  <si>
    <t>Doktorantura</t>
  </si>
  <si>
    <t>Kredit miqdarı</t>
  </si>
  <si>
    <t>Ay</t>
  </si>
  <si>
    <t>Faiz dərəcəsi(İllik)</t>
  </si>
  <si>
    <t>Ödəniləcək əsas məbləğ</t>
  </si>
  <si>
    <t>Faiz miqdarı</t>
  </si>
  <si>
    <t>Tarix</t>
  </si>
  <si>
    <t>Kuryer</t>
  </si>
  <si>
    <t>Şəhər</t>
  </si>
  <si>
    <t>Çatdıralacaq məhsul</t>
  </si>
  <si>
    <t>Maaş</t>
  </si>
  <si>
    <t>Babayev Vüsal</t>
  </si>
  <si>
    <t>Sumqayit</t>
  </si>
  <si>
    <t>Geyim</t>
  </si>
  <si>
    <t>Həsənli Murad</t>
  </si>
  <si>
    <t>Gəncə</t>
  </si>
  <si>
    <t>Kitab</t>
  </si>
  <si>
    <t>Əkbərzadə Aysel</t>
  </si>
  <si>
    <t>Lenkeran</t>
  </si>
  <si>
    <t>Erzaq</t>
  </si>
  <si>
    <t>Sadıqova Nuray</t>
  </si>
  <si>
    <t>Masalli</t>
  </si>
  <si>
    <t>Eldənizli Uğur</t>
  </si>
  <si>
    <t>Oğuz</t>
  </si>
  <si>
    <t>Hüseynli Həsən</t>
  </si>
  <si>
    <t>Balakən</t>
  </si>
  <si>
    <t>Nuriyeva Aytən</t>
  </si>
  <si>
    <t>Qəbələ</t>
  </si>
  <si>
    <t>Əliyeva Aynur</t>
  </si>
  <si>
    <t>İsmayıllı</t>
  </si>
  <si>
    <t>Ehtiyat hisse</t>
  </si>
  <si>
    <t>Nəcəfova Gülay</t>
  </si>
  <si>
    <t>Xizi</t>
  </si>
  <si>
    <t>Allahquliyev Nahid</t>
  </si>
  <si>
    <t>Kurdemir</t>
  </si>
  <si>
    <t>Ağasənli  Ramin</t>
  </si>
  <si>
    <t>Astara</t>
  </si>
  <si>
    <t>Əsədullayev Şamil</t>
  </si>
  <si>
    <t>Yanvar</t>
  </si>
  <si>
    <t>Sumqayıt</t>
  </si>
  <si>
    <t>Fevral</t>
  </si>
  <si>
    <t>Mart</t>
  </si>
  <si>
    <t>Aprel</t>
  </si>
  <si>
    <t>May</t>
  </si>
  <si>
    <t>İyun</t>
  </si>
  <si>
    <t>Avqust</t>
  </si>
  <si>
    <t>Sentyabr</t>
  </si>
  <si>
    <t>Regionlar</t>
  </si>
  <si>
    <t>Filiallar</t>
  </si>
  <si>
    <t>Məhsul</t>
  </si>
  <si>
    <t>Sayı</t>
  </si>
  <si>
    <t>Məhsulun qiyməti</t>
  </si>
  <si>
    <t>Məbləğ</t>
  </si>
  <si>
    <t>Şərq</t>
  </si>
  <si>
    <t>Bakı 1</t>
  </si>
  <si>
    <t>Məhsul 1</t>
  </si>
  <si>
    <t>Bakı filiallarında satılmış Məhsul 2-lərin sayı</t>
  </si>
  <si>
    <t>Şimal</t>
  </si>
  <si>
    <t>Quba</t>
  </si>
  <si>
    <t>Məhsul 2</t>
  </si>
  <si>
    <t>Qərb</t>
  </si>
  <si>
    <t>Gəncə 1</t>
  </si>
  <si>
    <t>Məhsul 3</t>
  </si>
  <si>
    <t>Sumqayıt filialında gəlirin miqdarı(ümumi məbləğ)</t>
  </si>
  <si>
    <t>Tovuz</t>
  </si>
  <si>
    <t>Avqust və sentyabr aylarında satış sayı</t>
  </si>
  <si>
    <t>Cənub</t>
  </si>
  <si>
    <t>Lənkəran</t>
  </si>
  <si>
    <t>Bakı 2</t>
  </si>
  <si>
    <t>Qərb regionundan başqa digər filiallarda satılmış Məhsul 3-lərin sayı</t>
  </si>
  <si>
    <t>Masallı</t>
  </si>
  <si>
    <t>Məhsul 4</t>
  </si>
  <si>
    <t>Birdəfəyə 300-dən çox satılmış məhsullardan əldə olunmuş gəlir</t>
  </si>
  <si>
    <t>Xaçmaz</t>
  </si>
  <si>
    <t>Abşeron</t>
  </si>
  <si>
    <t>Məhsul 5</t>
  </si>
  <si>
    <t>Gəncə 2</t>
  </si>
  <si>
    <t>Tam adı</t>
  </si>
  <si>
    <t>Cins</t>
  </si>
  <si>
    <t>Filial</t>
  </si>
  <si>
    <t>GV</t>
  </si>
  <si>
    <t>İşə giriş tarixi</t>
  </si>
  <si>
    <t>İşə başladığı ay</t>
  </si>
  <si>
    <t>Uşaqların sayı</t>
  </si>
  <si>
    <t>Sahib Kərimov</t>
  </si>
  <si>
    <t>kişi</t>
  </si>
  <si>
    <t>ağstafa</t>
  </si>
  <si>
    <t>Adilə Babayeva</t>
  </si>
  <si>
    <t>qadın</t>
  </si>
  <si>
    <t>Ağstafa</t>
  </si>
  <si>
    <t>Noyabr</t>
  </si>
  <si>
    <t>Abbas Ramazanov</t>
  </si>
  <si>
    <t>Ağsu</t>
  </si>
  <si>
    <t>İlkin peşə</t>
  </si>
  <si>
    <t>Adilə Əliyeva</t>
  </si>
  <si>
    <t>Abbasəli Bayramov</t>
  </si>
  <si>
    <t>Beyləqan</t>
  </si>
  <si>
    <t>Niyazi İsmayılov</t>
  </si>
  <si>
    <t>Culfa</t>
  </si>
  <si>
    <t>Fərid Ağayev</t>
  </si>
  <si>
    <t>Gədəbəy</t>
  </si>
  <si>
    <t>Məmməd İlyasov</t>
  </si>
  <si>
    <t>Goranboy</t>
  </si>
  <si>
    <t>Ruslan Etibarov</t>
  </si>
  <si>
    <t>Göyçay</t>
  </si>
  <si>
    <t>Dekabr</t>
  </si>
  <si>
    <t>Natiq İsmayılov</t>
  </si>
  <si>
    <t>Oktyabr</t>
  </si>
  <si>
    <t>Həsən Əhmədov</t>
  </si>
  <si>
    <t>Abbas Əliyev</t>
  </si>
  <si>
    <t>Həsən Məmmədov</t>
  </si>
  <si>
    <t>Salyan</t>
  </si>
  <si>
    <t>Səadət Qarayeva</t>
  </si>
  <si>
    <t>Siyəzən</t>
  </si>
  <si>
    <t>Novruz Əhmədov</t>
  </si>
  <si>
    <t>Abbas  Əliyev</t>
  </si>
  <si>
    <t>Samir Əliyev</t>
  </si>
  <si>
    <t>Nuan Mustafayeva</t>
  </si>
  <si>
    <t>Abbas Ələkbərov</t>
  </si>
  <si>
    <t>Xırdalan</t>
  </si>
  <si>
    <t>Vidadi Əliyev</t>
  </si>
  <si>
    <t>Xudat</t>
  </si>
  <si>
    <t>Sənan İbadov</t>
  </si>
  <si>
    <t>Şəki</t>
  </si>
  <si>
    <t>Adil? Qarayeva</t>
  </si>
  <si>
    <t>&gt;500</t>
  </si>
  <si>
    <t>İllik faiz dərəcəsi</t>
  </si>
  <si>
    <t>Ödəniş müddəti(il)</t>
  </si>
  <si>
    <t>Aylıq ödəniş</t>
  </si>
  <si>
    <t>Rate</t>
  </si>
  <si>
    <t>Nper</t>
  </si>
  <si>
    <t>PV</t>
  </si>
  <si>
    <t>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</si>
</sst>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\ &quot;₼&quot;_-;\-* #,##0.00\ &quot;₼&quot;_-;_-* &quot;-&quot;??\ &quot;₼&quot;_-;_-@_-"/>
    <numFmt numFmtId="165" formatCode="#,##0.00\ [$₼-42C]"/>
    <numFmt numFmtId="166" formatCode="#,##0.0\ [$₼-42C]"/>
    <numFmt numFmtId="167" formatCode="#,##0\ [$₼-42C]"/>
    <numFmt numFmtId="168" formatCode="_-* #,##0.0\ [$₼-42C]_-;\-* #,##0.0\ [$₼-42C]_-;_-* &quot;-&quot;??\ [$₼-42C]_-;_-@_-"/>
    <numFmt numFmtId="169" formatCode="0\ &quot;ədəd&quot;"/>
    <numFmt numFmtId="170" formatCode="_-&quot;₼&quot;\ * #,##0.00_-;\-&quot;₼&quot;\ * #,##0.00_-;_-&quot;₼&quot;\ * &quot;-&quot;??_-;_-@_-"/>
    <numFmt numFmtId="171" formatCode="_-* #,##0.00\ [$₼-42C]_-;\-* #,##0.00\ [$₼-42C]_-;_-* &quot;-&quot;??\ [$₼-42C]_-;_-@_-"/>
    <numFmt numFmtId="172" formatCode="#,##0\ [$₼-42C];[Red]\-#,##0\ [$₼-42C]"/>
    <numFmt numFmtId="173" formatCode="dd\.mm\.yyyy;@"/>
    <numFmt numFmtId="174" formatCode="_(&quot;$&quot;* #,##0_);_(&quot;$&quot;* \(#,##0\);_(&quot;$&quot;* &quot;-&quot;??_);_(@_)"/>
    <numFmt numFmtId="17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  <charset val="186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3" xfId="0" applyFont="1" applyBorder="1"/>
    <xf numFmtId="167" fontId="4" fillId="0" borderId="3" xfId="0" applyNumberFormat="1" applyFont="1" applyBorder="1"/>
    <xf numFmtId="10" fontId="4" fillId="0" borderId="3" xfId="0" applyNumberFormat="1" applyFont="1" applyBorder="1"/>
    <xf numFmtId="0" fontId="5" fillId="2" borderId="3" xfId="0" applyFont="1" applyFill="1" applyBorder="1"/>
    <xf numFmtId="166" fontId="4" fillId="0" borderId="3" xfId="0" applyNumberFormat="1" applyFont="1" applyBorder="1"/>
    <xf numFmtId="165" fontId="0" fillId="0" borderId="3" xfId="0" applyNumberFormat="1" applyBorder="1"/>
    <xf numFmtId="0" fontId="2" fillId="3" borderId="1" xfId="3" applyFont="1" applyFill="1" applyBorder="1" applyAlignment="1">
      <alignment horizontal="center" vertical="center"/>
    </xf>
    <xf numFmtId="168" fontId="2" fillId="3" borderId="1" xfId="3" applyNumberFormat="1" applyFont="1" applyFill="1" applyBorder="1" applyAlignment="1">
      <alignment horizontal="center" vertical="center" wrapText="1"/>
    </xf>
    <xf numFmtId="168" fontId="2" fillId="3" borderId="1" xfId="3" applyNumberFormat="1" applyFont="1" applyFill="1" applyBorder="1" applyAlignment="1">
      <alignment horizontal="center" vertical="center"/>
    </xf>
    <xf numFmtId="14" fontId="2" fillId="3" borderId="2" xfId="3" applyNumberFormat="1" applyFont="1" applyFill="1" applyBorder="1" applyAlignment="1">
      <alignment horizontal="center" vertical="center"/>
    </xf>
    <xf numFmtId="0" fontId="1" fillId="0" borderId="0" xfId="3"/>
    <xf numFmtId="0" fontId="1" fillId="0" borderId="1" xfId="3" applyBorder="1" applyAlignment="1">
      <alignment horizontal="center" vertical="center"/>
    </xf>
    <xf numFmtId="169" fontId="1" fillId="0" borderId="1" xfId="3" applyNumberFormat="1" applyBorder="1" applyAlignment="1">
      <alignment horizontal="center" vertical="center"/>
    </xf>
    <xf numFmtId="168" fontId="1" fillId="0" borderId="1" xfId="3" applyNumberFormat="1" applyBorder="1" applyAlignment="1">
      <alignment horizontal="center" vertical="center"/>
    </xf>
    <xf numFmtId="14" fontId="1" fillId="0" borderId="2" xfId="3" applyNumberFormat="1" applyBorder="1" applyAlignment="1">
      <alignment horizontal="center" vertical="center"/>
    </xf>
    <xf numFmtId="0" fontId="1" fillId="0" borderId="5" xfId="3" applyBorder="1" applyAlignment="1">
      <alignment horizontal="center" vertical="center"/>
    </xf>
    <xf numFmtId="169" fontId="1" fillId="0" borderId="5" xfId="3" applyNumberFormat="1" applyBorder="1" applyAlignment="1">
      <alignment horizontal="center" vertical="center"/>
    </xf>
    <xf numFmtId="168" fontId="1" fillId="0" borderId="5" xfId="3" applyNumberFormat="1" applyBorder="1" applyAlignment="1">
      <alignment horizontal="center" vertical="center"/>
    </xf>
    <xf numFmtId="14" fontId="1" fillId="0" borderId="3" xfId="3" applyNumberFormat="1" applyBorder="1" applyAlignment="1">
      <alignment horizontal="center" vertical="center"/>
    </xf>
    <xf numFmtId="8" fontId="0" fillId="0" borderId="0" xfId="0" applyNumberFormat="1"/>
    <xf numFmtId="172" fontId="0" fillId="0" borderId="0" xfId="0" applyNumberFormat="1"/>
    <xf numFmtId="0" fontId="8" fillId="5" borderId="3" xfId="0" applyFont="1" applyFill="1" applyBorder="1"/>
    <xf numFmtId="0" fontId="6" fillId="0" borderId="3" xfId="0" applyFont="1" applyBorder="1"/>
    <xf numFmtId="173" fontId="6" fillId="0" borderId="3" xfId="0" applyNumberFormat="1" applyFont="1" applyBorder="1"/>
    <xf numFmtId="0" fontId="9" fillId="2" borderId="3" xfId="0" applyFont="1" applyFill="1" applyBorder="1"/>
    <xf numFmtId="174" fontId="10" fillId="0" borderId="3" xfId="5" applyNumberFormat="1" applyFont="1" applyBorder="1"/>
    <xf numFmtId="175" fontId="10" fillId="0" borderId="3" xfId="0" applyNumberFormat="1" applyFont="1" applyBorder="1"/>
    <xf numFmtId="0" fontId="10" fillId="0" borderId="3" xfId="0" applyFont="1" applyBorder="1"/>
    <xf numFmtId="0" fontId="6" fillId="4" borderId="2" xfId="3" applyFont="1" applyFill="1" applyBorder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 wrapText="1"/>
    </xf>
    <xf numFmtId="171" fontId="7" fillId="4" borderId="2" xfId="4" applyNumberFormat="1" applyFont="1" applyFill="1" applyBorder="1" applyAlignment="1">
      <alignment horizontal="center" vertical="center" wrapText="1"/>
    </xf>
    <xf numFmtId="171" fontId="7" fillId="4" borderId="4" xfId="4" applyNumberFormat="1" applyFont="1" applyFill="1" applyBorder="1" applyAlignment="1">
      <alignment horizontal="center" vertical="center" wrapText="1"/>
    </xf>
    <xf numFmtId="8" fontId="10" fillId="0" borderId="3" xfId="0" applyNumberFormat="1" applyFont="1" applyBorder="1"/>
    <xf numFmtId="0" fontId="11" fillId="0" borderId="0" xfId="0" applyFont="1"/>
    <xf numFmtId="9" fontId="11" fillId="0" borderId="0" xfId="0" applyNumberFormat="1" applyFont="1"/>
    <xf numFmtId="0" fontId="11" fillId="5" borderId="0" xfId="0" applyFont="1" applyFill="1"/>
    <xf numFmtId="8" fontId="11" fillId="5" borderId="0" xfId="0" applyNumberFormat="1" applyFont="1" applyFill="1"/>
    <xf numFmtId="165" fontId="0" fillId="0" borderId="0" xfId="0" applyNumberFormat="1"/>
  </cellXfs>
  <cellStyles count="6">
    <cellStyle name="Currency" xfId="5" builtinId="4"/>
    <cellStyle name="Currency 2" xfId="2" xr:uid="{CF858DF5-5F18-4224-85A3-DA5EF8DF0BD6}"/>
    <cellStyle name="Currency 4" xfId="4" xr:uid="{20780ADA-5ECC-4DED-91AF-6B4C3FDF574F}"/>
    <cellStyle name="Normal" xfId="0" builtinId="0"/>
    <cellStyle name="Normal 2 2" xfId="1" xr:uid="{39EE5F5A-94D0-4DA8-A497-FF053DDA81CA}"/>
    <cellStyle name="Normal 3" xfId="3" xr:uid="{027ED631-5665-49E1-A6D1-479FA1415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3</xdr:row>
      <xdr:rowOff>129540</xdr:rowOff>
    </xdr:from>
    <xdr:to>
      <xdr:col>14</xdr:col>
      <xdr:colOff>541020</xdr:colOff>
      <xdr:row>8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5FB118-FCE1-DA51-AB03-86E168ED191C}"/>
            </a:ext>
          </a:extLst>
        </xdr:cNvPr>
        <xdr:cNvSpPr txBox="1"/>
      </xdr:nvSpPr>
      <xdr:spPr>
        <a:xfrm>
          <a:off x="8663940" y="845820"/>
          <a:ext cx="3497580" cy="79248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000" b="1"/>
            <a:t>Database funksiyası köməyi ilə Maaş -ı tap</a:t>
          </a:r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</xdr:row>
      <xdr:rowOff>38100</xdr:rowOff>
    </xdr:from>
    <xdr:to>
      <xdr:col>15</xdr:col>
      <xdr:colOff>556260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3D8D02-7957-F99D-531C-FB73D695AF94}"/>
            </a:ext>
          </a:extLst>
        </xdr:cNvPr>
        <xdr:cNvSpPr txBox="1"/>
      </xdr:nvSpPr>
      <xdr:spPr>
        <a:xfrm>
          <a:off x="990600" y="403860"/>
          <a:ext cx="8709660" cy="105918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000" b="1"/>
            <a:t>Mən İllik 24% lə 3 il müddətinə Bankdan 6000 Azn pul götürmüşəm.Mənə</a:t>
          </a:r>
          <a:r>
            <a:rPr lang="az-Latn-AZ" sz="2000" b="1" baseline="0"/>
            <a:t> illik faiz dərəcəsinin və aylıq ödəyəcəyim məbləğin sabit olacağı bildirilib.İndi mənim aylıq ödəyəcəyim məbləğ nə qədərdir</a:t>
          </a:r>
          <a:r>
            <a:rPr lang="en-US" sz="2000" b="1" baseline="0"/>
            <a:t>?</a:t>
          </a:r>
          <a:endParaRPr lang="en-US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3A54-37EC-49CF-801C-448AEEF3C59A}">
  <dimension ref="A2:G28"/>
  <sheetViews>
    <sheetView tabSelected="1" workbookViewId="0">
      <selection activeCell="G5" sqref="G5"/>
    </sheetView>
  </sheetViews>
  <sheetFormatPr defaultRowHeight="14.4" x14ac:dyDescent="0.3"/>
  <cols>
    <col min="1" max="1" width="26.21875" customWidth="1"/>
    <col min="2" max="2" width="22.77734375" customWidth="1"/>
    <col min="3" max="3" width="13.33203125" customWidth="1"/>
    <col min="7" max="7" width="32.5546875" customWidth="1"/>
  </cols>
  <sheetData>
    <row r="2" spans="1:7" ht="21" x14ac:dyDescent="0.4">
      <c r="A2" s="4" t="s">
        <v>5</v>
      </c>
      <c r="B2" s="4" t="s">
        <v>7</v>
      </c>
      <c r="C2" s="4" t="s">
        <v>6</v>
      </c>
    </row>
    <row r="3" spans="1:7" ht="21" x14ac:dyDescent="0.4">
      <c r="A3" s="2">
        <v>10000</v>
      </c>
      <c r="B3" s="3">
        <v>0.22500000000000001</v>
      </c>
      <c r="C3" s="1">
        <v>24</v>
      </c>
    </row>
    <row r="4" spans="1:7" ht="21" x14ac:dyDescent="0.4">
      <c r="F4" s="4" t="s">
        <v>6</v>
      </c>
      <c r="G4" s="4" t="s">
        <v>8</v>
      </c>
    </row>
    <row r="5" spans="1:7" ht="21" x14ac:dyDescent="0.4">
      <c r="F5" s="1">
        <v>1</v>
      </c>
      <c r="G5" s="2">
        <f>PPMT($B$3/12,F5,$C$3,$A$3)*-1</f>
        <v>333.75399863854085</v>
      </c>
    </row>
    <row r="6" spans="1:7" ht="21" x14ac:dyDescent="0.4">
      <c r="F6" s="1">
        <v>2</v>
      </c>
      <c r="G6" s="2">
        <f t="shared" ref="G6:G28" si="0">PPMT($B$3/12,F6,$C$3,$A$3)*-1</f>
        <v>340.01188611301353</v>
      </c>
    </row>
    <row r="7" spans="1:7" ht="21" x14ac:dyDescent="0.4">
      <c r="F7" s="1">
        <v>3</v>
      </c>
      <c r="G7" s="2">
        <f t="shared" si="0"/>
        <v>346.38710897763252</v>
      </c>
    </row>
    <row r="8" spans="1:7" ht="21" x14ac:dyDescent="0.4">
      <c r="F8" s="1">
        <v>4</v>
      </c>
      <c r="G8" s="2">
        <f t="shared" si="0"/>
        <v>352.88186727096308</v>
      </c>
    </row>
    <row r="9" spans="1:7" ht="21" x14ac:dyDescent="0.4">
      <c r="F9" s="1">
        <v>5</v>
      </c>
      <c r="G9" s="2">
        <f t="shared" si="0"/>
        <v>359.49840228229374</v>
      </c>
    </row>
    <row r="10" spans="1:7" ht="21" x14ac:dyDescent="0.4">
      <c r="F10" s="1">
        <v>6</v>
      </c>
      <c r="G10" s="2">
        <f t="shared" si="0"/>
        <v>366.23899732508664</v>
      </c>
    </row>
    <row r="11" spans="1:7" ht="21" x14ac:dyDescent="0.4">
      <c r="F11" s="1">
        <v>7</v>
      </c>
      <c r="G11" s="2">
        <f t="shared" si="0"/>
        <v>373.10597852493203</v>
      </c>
    </row>
    <row r="12" spans="1:7" ht="21" x14ac:dyDescent="0.4">
      <c r="F12" s="1">
        <v>8</v>
      </c>
      <c r="G12" s="2">
        <f t="shared" si="0"/>
        <v>380.10171562227453</v>
      </c>
    </row>
    <row r="13" spans="1:7" ht="21" x14ac:dyDescent="0.4">
      <c r="F13" s="1">
        <v>9</v>
      </c>
      <c r="G13" s="2">
        <f t="shared" si="0"/>
        <v>387.22862279019216</v>
      </c>
    </row>
    <row r="14" spans="1:7" ht="21" x14ac:dyDescent="0.4">
      <c r="F14" s="1">
        <v>10</v>
      </c>
      <c r="G14" s="2">
        <f t="shared" si="0"/>
        <v>394.48915946750822</v>
      </c>
    </row>
    <row r="15" spans="1:7" ht="21" x14ac:dyDescent="0.4">
      <c r="F15" s="1">
        <v>11</v>
      </c>
      <c r="G15" s="2">
        <f t="shared" si="0"/>
        <v>401.88583120752406</v>
      </c>
    </row>
    <row r="16" spans="1:7" ht="21" x14ac:dyDescent="0.4">
      <c r="F16" s="1">
        <v>12</v>
      </c>
      <c r="G16" s="2">
        <f t="shared" si="0"/>
        <v>409.4211905426651</v>
      </c>
    </row>
    <row r="17" spans="6:7" ht="21" x14ac:dyDescent="0.4">
      <c r="F17" s="1">
        <v>13</v>
      </c>
      <c r="G17" s="2">
        <f t="shared" si="0"/>
        <v>417.09783786534007</v>
      </c>
    </row>
    <row r="18" spans="6:7" ht="21" x14ac:dyDescent="0.4">
      <c r="F18" s="1">
        <v>14</v>
      </c>
      <c r="G18" s="2">
        <f t="shared" si="0"/>
        <v>424.91842232531525</v>
      </c>
    </row>
    <row r="19" spans="6:7" ht="21" x14ac:dyDescent="0.4">
      <c r="F19" s="1">
        <v>15</v>
      </c>
      <c r="G19" s="2">
        <f t="shared" si="0"/>
        <v>432.88564274391496</v>
      </c>
    </row>
    <row r="20" spans="6:7" ht="21" x14ac:dyDescent="0.4">
      <c r="F20" s="1">
        <v>16</v>
      </c>
      <c r="G20" s="2">
        <f t="shared" si="0"/>
        <v>441.00224854536333</v>
      </c>
    </row>
    <row r="21" spans="6:7" ht="21" x14ac:dyDescent="0.4">
      <c r="F21" s="1">
        <v>17</v>
      </c>
      <c r="G21" s="2">
        <f t="shared" si="0"/>
        <v>449.27104070558886</v>
      </c>
    </row>
    <row r="22" spans="6:7" ht="21" x14ac:dyDescent="0.4">
      <c r="F22" s="1">
        <v>18</v>
      </c>
      <c r="G22" s="2">
        <f t="shared" si="0"/>
        <v>457.69487271881866</v>
      </c>
    </row>
    <row r="23" spans="6:7" ht="21" x14ac:dyDescent="0.4">
      <c r="F23" s="1">
        <v>19</v>
      </c>
      <c r="G23" s="2">
        <f t="shared" si="0"/>
        <v>466.27665158229649</v>
      </c>
    </row>
    <row r="24" spans="6:7" ht="21" x14ac:dyDescent="0.4">
      <c r="F24" s="1">
        <v>20</v>
      </c>
      <c r="G24" s="2">
        <f t="shared" si="0"/>
        <v>475.01933879946455</v>
      </c>
    </row>
    <row r="25" spans="6:7" ht="21" x14ac:dyDescent="0.4">
      <c r="F25" s="1">
        <v>21</v>
      </c>
      <c r="G25" s="2">
        <f t="shared" si="0"/>
        <v>483.92595140195448</v>
      </c>
    </row>
    <row r="26" spans="6:7" ht="21" x14ac:dyDescent="0.4">
      <c r="F26" s="1">
        <v>22</v>
      </c>
      <c r="G26" s="2">
        <f t="shared" si="0"/>
        <v>492.99956299074114</v>
      </c>
    </row>
    <row r="27" spans="6:7" ht="21" x14ac:dyDescent="0.4">
      <c r="F27" s="1">
        <v>23</v>
      </c>
      <c r="G27" s="2">
        <f t="shared" si="0"/>
        <v>502.24330479681754</v>
      </c>
    </row>
    <row r="28" spans="6:7" ht="21" x14ac:dyDescent="0.4">
      <c r="F28" s="1">
        <v>24</v>
      </c>
      <c r="G28" s="2">
        <f t="shared" si="0"/>
        <v>511.66036676175793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8272-A070-4260-8386-1447B36453F0}">
  <dimension ref="A1:I27"/>
  <sheetViews>
    <sheetView workbookViewId="0">
      <selection activeCell="H4" sqref="H4"/>
    </sheetView>
  </sheetViews>
  <sheetFormatPr defaultRowHeight="14.4" x14ac:dyDescent="0.3"/>
  <cols>
    <col min="1" max="1" width="26.21875" customWidth="1"/>
    <col min="2" max="2" width="22.77734375" customWidth="1"/>
    <col min="3" max="3" width="13.33203125" customWidth="1"/>
    <col min="7" max="7" width="32.5546875" customWidth="1"/>
    <col min="8" max="8" width="18.44140625" customWidth="1"/>
  </cols>
  <sheetData>
    <row r="1" spans="1:9" ht="21" x14ac:dyDescent="0.4">
      <c r="A1" s="4" t="s">
        <v>5</v>
      </c>
      <c r="B1" s="4" t="s">
        <v>7</v>
      </c>
      <c r="C1" s="4" t="s">
        <v>6</v>
      </c>
    </row>
    <row r="2" spans="1:9" ht="21" x14ac:dyDescent="0.4">
      <c r="A2" s="2">
        <v>10000</v>
      </c>
      <c r="B2" s="3">
        <v>0.22500000000000001</v>
      </c>
      <c r="C2" s="1">
        <v>24</v>
      </c>
    </row>
    <row r="3" spans="1:9" ht="21" x14ac:dyDescent="0.4">
      <c r="F3" s="4" t="s">
        <v>6</v>
      </c>
      <c r="G3" s="4" t="s">
        <v>8</v>
      </c>
      <c r="H3" s="4" t="s">
        <v>9</v>
      </c>
    </row>
    <row r="4" spans="1:9" ht="21" x14ac:dyDescent="0.4">
      <c r="F4" s="1">
        <v>1</v>
      </c>
      <c r="G4" s="5">
        <f>PPMT($B$2/12,F4,$C$2,$A$2)*-1</f>
        <v>333.75399863854085</v>
      </c>
      <c r="H4" s="6">
        <f>IPMT($B$2/12,F4,$C$2,$A$2)*-1</f>
        <v>187.5</v>
      </c>
      <c r="I4" s="38"/>
    </row>
    <row r="5" spans="1:9" ht="21" x14ac:dyDescent="0.4">
      <c r="F5" s="1">
        <v>2</v>
      </c>
      <c r="G5" s="5">
        <f t="shared" ref="G5:G27" si="0">PPMT($B$2/12,F5,$C$2,$A$2)*-1</f>
        <v>340.01188611301353</v>
      </c>
      <c r="H5" s="6">
        <f t="shared" ref="H5:H27" si="1">IPMT($B$2/12,F5,$C$2,$A$2)*-1</f>
        <v>181.24211252552738</v>
      </c>
    </row>
    <row r="6" spans="1:9" ht="21" x14ac:dyDescent="0.4">
      <c r="F6" s="1">
        <v>3</v>
      </c>
      <c r="G6" s="5">
        <f t="shared" si="0"/>
        <v>346.38710897763252</v>
      </c>
      <c r="H6" s="6">
        <f t="shared" si="1"/>
        <v>174.86688966090836</v>
      </c>
    </row>
    <row r="7" spans="1:9" ht="21" x14ac:dyDescent="0.4">
      <c r="F7" s="1">
        <v>4</v>
      </c>
      <c r="G7" s="5">
        <f t="shared" si="0"/>
        <v>352.88186727096308</v>
      </c>
      <c r="H7" s="6">
        <f t="shared" si="1"/>
        <v>168.37213136757771</v>
      </c>
    </row>
    <row r="8" spans="1:9" ht="21" x14ac:dyDescent="0.4">
      <c r="F8" s="1">
        <v>5</v>
      </c>
      <c r="G8" s="5">
        <f t="shared" si="0"/>
        <v>359.49840228229374</v>
      </c>
      <c r="H8" s="6">
        <f t="shared" si="1"/>
        <v>161.7555963562472</v>
      </c>
    </row>
    <row r="9" spans="1:9" ht="21" x14ac:dyDescent="0.4">
      <c r="F9" s="1">
        <v>6</v>
      </c>
      <c r="G9" s="5">
        <f t="shared" si="0"/>
        <v>366.23899732508664</v>
      </c>
      <c r="H9" s="6">
        <f t="shared" si="1"/>
        <v>155.01500131345415</v>
      </c>
    </row>
    <row r="10" spans="1:9" ht="21" x14ac:dyDescent="0.4">
      <c r="F10" s="1">
        <v>7</v>
      </c>
      <c r="G10" s="5">
        <f t="shared" si="0"/>
        <v>373.10597852493203</v>
      </c>
      <c r="H10" s="6">
        <f t="shared" si="1"/>
        <v>148.14802011360879</v>
      </c>
    </row>
    <row r="11" spans="1:9" ht="21" x14ac:dyDescent="0.4">
      <c r="F11" s="1">
        <v>8</v>
      </c>
      <c r="G11" s="5">
        <f t="shared" si="0"/>
        <v>380.10171562227453</v>
      </c>
      <c r="H11" s="6">
        <f t="shared" si="1"/>
        <v>141.15228301626632</v>
      </c>
    </row>
    <row r="12" spans="1:9" ht="21" x14ac:dyDescent="0.4">
      <c r="F12" s="1">
        <v>9</v>
      </c>
      <c r="G12" s="5">
        <f t="shared" si="0"/>
        <v>387.22862279019216</v>
      </c>
      <c r="H12" s="6">
        <f t="shared" si="1"/>
        <v>134.02537584834866</v>
      </c>
    </row>
    <row r="13" spans="1:9" ht="21" x14ac:dyDescent="0.4">
      <c r="F13" s="1">
        <v>10</v>
      </c>
      <c r="G13" s="5">
        <f t="shared" si="0"/>
        <v>394.48915946750822</v>
      </c>
      <c r="H13" s="6">
        <f t="shared" si="1"/>
        <v>126.76483917103256</v>
      </c>
    </row>
    <row r="14" spans="1:9" ht="21" x14ac:dyDescent="0.4">
      <c r="F14" s="1">
        <v>11</v>
      </c>
      <c r="G14" s="5">
        <f t="shared" si="0"/>
        <v>401.88583120752406</v>
      </c>
      <c r="H14" s="6">
        <f t="shared" si="1"/>
        <v>119.36816743101679</v>
      </c>
    </row>
    <row r="15" spans="1:9" ht="21" x14ac:dyDescent="0.4">
      <c r="F15" s="1">
        <v>12</v>
      </c>
      <c r="G15" s="5">
        <f t="shared" si="0"/>
        <v>409.4211905426651</v>
      </c>
      <c r="H15" s="6">
        <f t="shared" si="1"/>
        <v>111.83280809587571</v>
      </c>
    </row>
    <row r="16" spans="1:9" ht="21" x14ac:dyDescent="0.4">
      <c r="F16" s="1">
        <v>13</v>
      </c>
      <c r="G16" s="5">
        <f t="shared" si="0"/>
        <v>417.09783786534007</v>
      </c>
      <c r="H16" s="6">
        <f t="shared" si="1"/>
        <v>104.15616077320074</v>
      </c>
    </row>
    <row r="17" spans="6:8" ht="21" x14ac:dyDescent="0.4">
      <c r="F17" s="1">
        <v>14</v>
      </c>
      <c r="G17" s="5">
        <f t="shared" si="0"/>
        <v>424.91842232531525</v>
      </c>
      <c r="H17" s="6">
        <f t="shared" si="1"/>
        <v>96.335576313225616</v>
      </c>
    </row>
    <row r="18" spans="6:8" ht="21" x14ac:dyDescent="0.4">
      <c r="F18" s="1">
        <v>15</v>
      </c>
      <c r="G18" s="5">
        <f t="shared" si="0"/>
        <v>432.88564274391496</v>
      </c>
      <c r="H18" s="6">
        <f t="shared" si="1"/>
        <v>88.36835589462595</v>
      </c>
    </row>
    <row r="19" spans="6:8" ht="21" x14ac:dyDescent="0.4">
      <c r="F19" s="1">
        <v>16</v>
      </c>
      <c r="G19" s="5">
        <f t="shared" si="0"/>
        <v>441.00224854536333</v>
      </c>
      <c r="H19" s="6">
        <f t="shared" si="1"/>
        <v>80.251750093177563</v>
      </c>
    </row>
    <row r="20" spans="6:8" ht="21" x14ac:dyDescent="0.4">
      <c r="F20" s="1">
        <v>17</v>
      </c>
      <c r="G20" s="5">
        <f t="shared" si="0"/>
        <v>449.27104070558886</v>
      </c>
      <c r="H20" s="6">
        <f t="shared" si="1"/>
        <v>71.982957932952004</v>
      </c>
    </row>
    <row r="21" spans="6:8" ht="21" x14ac:dyDescent="0.4">
      <c r="F21" s="1">
        <v>18</v>
      </c>
      <c r="G21" s="5">
        <f t="shared" si="0"/>
        <v>457.69487271881866</v>
      </c>
      <c r="H21" s="6">
        <f t="shared" si="1"/>
        <v>63.559125919722213</v>
      </c>
    </row>
    <row r="22" spans="6:8" ht="21" x14ac:dyDescent="0.4">
      <c r="F22" s="1">
        <v>19</v>
      </c>
      <c r="G22" s="5">
        <f t="shared" si="0"/>
        <v>466.27665158229649</v>
      </c>
      <c r="H22" s="6">
        <f t="shared" si="1"/>
        <v>54.977347056244348</v>
      </c>
    </row>
    <row r="23" spans="6:8" ht="21" x14ac:dyDescent="0.4">
      <c r="F23" s="1">
        <v>20</v>
      </c>
      <c r="G23" s="5">
        <f t="shared" si="0"/>
        <v>475.01933879946455</v>
      </c>
      <c r="H23" s="6">
        <f t="shared" si="1"/>
        <v>46.234659839076294</v>
      </c>
    </row>
    <row r="24" spans="6:8" ht="21" x14ac:dyDescent="0.4">
      <c r="F24" s="1">
        <v>21</v>
      </c>
      <c r="G24" s="5">
        <f t="shared" si="0"/>
        <v>483.92595140195448</v>
      </c>
      <c r="H24" s="6">
        <f t="shared" si="1"/>
        <v>37.328047236586329</v>
      </c>
    </row>
    <row r="25" spans="6:8" ht="21" x14ac:dyDescent="0.4">
      <c r="F25" s="1">
        <v>22</v>
      </c>
      <c r="G25" s="5">
        <f t="shared" si="0"/>
        <v>492.99956299074114</v>
      </c>
      <c r="H25" s="6">
        <f t="shared" si="1"/>
        <v>28.254435647799689</v>
      </c>
    </row>
    <row r="26" spans="6:8" ht="21" x14ac:dyDescent="0.4">
      <c r="F26" s="1">
        <v>23</v>
      </c>
      <c r="G26" s="5">
        <f t="shared" si="0"/>
        <v>502.24330479681754</v>
      </c>
      <c r="H26" s="6">
        <f t="shared" si="1"/>
        <v>19.010693841723292</v>
      </c>
    </row>
    <row r="27" spans="6:8" ht="21" x14ac:dyDescent="0.4">
      <c r="F27" s="1">
        <v>24</v>
      </c>
      <c r="G27" s="5">
        <f t="shared" si="0"/>
        <v>511.66036676175793</v>
      </c>
      <c r="H27" s="6">
        <f t="shared" si="1"/>
        <v>9.5936318767829594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9BBF-012E-4A7C-AC7B-2A9DA0AD7994}">
  <dimension ref="A1:D23"/>
  <sheetViews>
    <sheetView workbookViewId="0">
      <selection activeCell="D2" sqref="D2"/>
    </sheetView>
  </sheetViews>
  <sheetFormatPr defaultRowHeight="14.4" x14ac:dyDescent="0.3"/>
  <cols>
    <col min="1" max="1" width="24.6640625" customWidth="1"/>
    <col min="2" max="2" width="14.77734375" customWidth="1"/>
    <col min="3" max="3" width="28.88671875" customWidth="1"/>
    <col min="4" max="4" width="12.21875" customWidth="1"/>
  </cols>
  <sheetData>
    <row r="1" spans="1:4" ht="21" x14ac:dyDescent="0.4">
      <c r="A1" s="4" t="s">
        <v>11</v>
      </c>
      <c r="B1" s="4" t="s">
        <v>12</v>
      </c>
      <c r="C1" s="4" t="s">
        <v>13</v>
      </c>
      <c r="D1" s="4" t="s">
        <v>14</v>
      </c>
    </row>
    <row r="2" spans="1:4" ht="21" x14ac:dyDescent="0.4">
      <c r="A2" s="1" t="s">
        <v>35</v>
      </c>
      <c r="B2" s="1" t="s">
        <v>36</v>
      </c>
      <c r="C2" s="1" t="s">
        <v>17</v>
      </c>
      <c r="D2" s="1">
        <f>DGET(A10:D23,D1,A1:C2)</f>
        <v>430</v>
      </c>
    </row>
    <row r="10" spans="1:4" ht="21" x14ac:dyDescent="0.4">
      <c r="A10" s="4" t="s">
        <v>11</v>
      </c>
      <c r="B10" s="4" t="s">
        <v>12</v>
      </c>
      <c r="C10" s="4" t="s">
        <v>13</v>
      </c>
      <c r="D10" s="4" t="s">
        <v>14</v>
      </c>
    </row>
    <row r="11" spans="1:4" ht="21" x14ac:dyDescent="0.4">
      <c r="A11" s="1" t="s">
        <v>15</v>
      </c>
      <c r="B11" s="1" t="s">
        <v>16</v>
      </c>
      <c r="C11" s="1" t="s">
        <v>17</v>
      </c>
      <c r="D11" s="1">
        <v>550</v>
      </c>
    </row>
    <row r="12" spans="1:4" ht="21" x14ac:dyDescent="0.4">
      <c r="A12" s="1" t="s">
        <v>18</v>
      </c>
      <c r="B12" s="1" t="s">
        <v>19</v>
      </c>
      <c r="C12" s="1" t="s">
        <v>20</v>
      </c>
      <c r="D12" s="1">
        <v>600</v>
      </c>
    </row>
    <row r="13" spans="1:4" ht="21" x14ac:dyDescent="0.4">
      <c r="A13" s="1" t="s">
        <v>21</v>
      </c>
      <c r="B13" s="1" t="s">
        <v>22</v>
      </c>
      <c r="C13" s="1" t="s">
        <v>23</v>
      </c>
      <c r="D13" s="1">
        <v>480</v>
      </c>
    </row>
    <row r="14" spans="1:4" ht="21" x14ac:dyDescent="0.4">
      <c r="A14" s="1" t="s">
        <v>24</v>
      </c>
      <c r="B14" s="1" t="s">
        <v>25</v>
      </c>
      <c r="C14" s="1" t="s">
        <v>23</v>
      </c>
      <c r="D14" s="1">
        <v>450</v>
      </c>
    </row>
    <row r="15" spans="1:4" ht="21" x14ac:dyDescent="0.4">
      <c r="A15" s="1" t="s">
        <v>26</v>
      </c>
      <c r="B15" s="1" t="s">
        <v>27</v>
      </c>
      <c r="C15" s="1" t="s">
        <v>20</v>
      </c>
      <c r="D15" s="1">
        <v>380</v>
      </c>
    </row>
    <row r="16" spans="1:4" ht="21" x14ac:dyDescent="0.4">
      <c r="A16" s="1" t="s">
        <v>28</v>
      </c>
      <c r="B16" s="1" t="s">
        <v>29</v>
      </c>
      <c r="C16" s="1" t="s">
        <v>20</v>
      </c>
      <c r="D16" s="1">
        <v>500</v>
      </c>
    </row>
    <row r="17" spans="1:4" ht="21" x14ac:dyDescent="0.4">
      <c r="A17" s="1" t="s">
        <v>30</v>
      </c>
      <c r="B17" s="1" t="s">
        <v>31</v>
      </c>
      <c r="C17" s="1" t="s">
        <v>20</v>
      </c>
      <c r="D17" s="1">
        <v>640</v>
      </c>
    </row>
    <row r="18" spans="1:4" ht="21" x14ac:dyDescent="0.4">
      <c r="A18" s="1" t="s">
        <v>32</v>
      </c>
      <c r="B18" s="1" t="s">
        <v>33</v>
      </c>
      <c r="C18" s="1" t="s">
        <v>34</v>
      </c>
      <c r="D18" s="1">
        <v>700</v>
      </c>
    </row>
    <row r="19" spans="1:4" ht="21" x14ac:dyDescent="0.4">
      <c r="A19" s="1" t="s">
        <v>35</v>
      </c>
      <c r="B19" s="1" t="s">
        <v>36</v>
      </c>
      <c r="C19" s="1" t="s">
        <v>17</v>
      </c>
      <c r="D19" s="1">
        <v>430</v>
      </c>
    </row>
    <row r="20" spans="1:4" ht="21" x14ac:dyDescent="0.4">
      <c r="A20" s="1" t="s">
        <v>37</v>
      </c>
      <c r="B20" s="1" t="s">
        <v>38</v>
      </c>
      <c r="C20" s="1" t="s">
        <v>20</v>
      </c>
      <c r="D20" s="1">
        <v>350</v>
      </c>
    </row>
    <row r="21" spans="1:4" ht="21" x14ac:dyDescent="0.4">
      <c r="A21" s="1" t="s">
        <v>39</v>
      </c>
      <c r="B21" s="1" t="s">
        <v>40</v>
      </c>
      <c r="C21" s="1" t="s">
        <v>20</v>
      </c>
      <c r="D21" s="1">
        <v>780</v>
      </c>
    </row>
    <row r="22" spans="1:4" ht="21" x14ac:dyDescent="0.4">
      <c r="A22" s="1" t="s">
        <v>35</v>
      </c>
      <c r="B22" s="1" t="s">
        <v>36</v>
      </c>
      <c r="C22" s="1" t="s">
        <v>20</v>
      </c>
      <c r="D22" s="1">
        <v>430</v>
      </c>
    </row>
    <row r="23" spans="1:4" ht="21" x14ac:dyDescent="0.4">
      <c r="A23" s="1" t="s">
        <v>41</v>
      </c>
      <c r="B23" s="1" t="s">
        <v>22</v>
      </c>
      <c r="C23" s="1" t="s">
        <v>20</v>
      </c>
      <c r="D23" s="1">
        <v>657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7908-3CCE-4C70-A453-B63BB3E05504}">
  <dimension ref="A1:J43"/>
  <sheetViews>
    <sheetView workbookViewId="0">
      <selection activeCell="J10" sqref="J10:J11"/>
    </sheetView>
  </sheetViews>
  <sheetFormatPr defaultRowHeight="14.4" x14ac:dyDescent="0.3"/>
  <cols>
    <col min="1" max="1" width="11" customWidth="1"/>
    <col min="2" max="2" width="9.21875" customWidth="1"/>
    <col min="3" max="3" width="9.33203125" customWidth="1"/>
    <col min="4" max="4" width="10.88671875"/>
    <col min="5" max="5" width="12" customWidth="1"/>
    <col min="6" max="6" width="13.21875" bestFit="1" customWidth="1"/>
    <col min="7" max="7" width="11.77734375" customWidth="1"/>
    <col min="8" max="8" width="2.5546875" customWidth="1"/>
    <col min="9" max="9" width="32.33203125" customWidth="1"/>
    <col min="10" max="10" width="13.88671875" customWidth="1"/>
  </cols>
  <sheetData>
    <row r="1" spans="1:10" ht="28.8" x14ac:dyDescent="0.3">
      <c r="A1" s="7" t="s">
        <v>51</v>
      </c>
      <c r="B1" s="7" t="s">
        <v>52</v>
      </c>
      <c r="C1" s="7" t="s">
        <v>53</v>
      </c>
      <c r="D1" s="7" t="s">
        <v>54</v>
      </c>
      <c r="E1" s="8" t="s">
        <v>55</v>
      </c>
      <c r="F1" s="9" t="s">
        <v>56</v>
      </c>
      <c r="G1" s="10" t="s">
        <v>10</v>
      </c>
      <c r="H1" s="11"/>
      <c r="I1" s="11"/>
      <c r="J1" s="11"/>
    </row>
    <row r="2" spans="1:10" x14ac:dyDescent="0.3">
      <c r="A2" s="12" t="s">
        <v>57</v>
      </c>
      <c r="B2" s="12" t="s">
        <v>58</v>
      </c>
      <c r="C2" s="12" t="s">
        <v>59</v>
      </c>
      <c r="D2" s="13">
        <v>288</v>
      </c>
      <c r="E2" s="14">
        <v>25</v>
      </c>
      <c r="F2" s="14">
        <f t="shared" ref="F2:F43" si="0">D2*E2</f>
        <v>7200</v>
      </c>
      <c r="G2" s="15">
        <v>43860</v>
      </c>
      <c r="H2" s="11"/>
      <c r="I2" s="29" t="s">
        <v>60</v>
      </c>
      <c r="J2" s="29">
        <f>SUMIFS(D2:D43,B2:B43, "Bakı*", C2:C43, "Məhsul 2")</f>
        <v>1366</v>
      </c>
    </row>
    <row r="3" spans="1:10" x14ac:dyDescent="0.3">
      <c r="A3" s="12" t="s">
        <v>61</v>
      </c>
      <c r="B3" s="12" t="s">
        <v>62</v>
      </c>
      <c r="C3" s="12" t="s">
        <v>63</v>
      </c>
      <c r="D3" s="13">
        <v>411</v>
      </c>
      <c r="E3" s="14">
        <v>20</v>
      </c>
      <c r="F3" s="14">
        <f t="shared" si="0"/>
        <v>8220</v>
      </c>
      <c r="G3" s="15">
        <v>43971</v>
      </c>
      <c r="H3" s="11"/>
      <c r="I3" s="30"/>
      <c r="J3" s="30"/>
    </row>
    <row r="4" spans="1:10" x14ac:dyDescent="0.3">
      <c r="A4" s="12" t="s">
        <v>64</v>
      </c>
      <c r="B4" s="12" t="s">
        <v>65</v>
      </c>
      <c r="C4" s="12" t="s">
        <v>66</v>
      </c>
      <c r="D4" s="13">
        <v>270</v>
      </c>
      <c r="E4" s="14">
        <v>45</v>
      </c>
      <c r="F4" s="14">
        <f t="shared" si="0"/>
        <v>12150</v>
      </c>
      <c r="G4" s="15">
        <v>44063</v>
      </c>
      <c r="H4" s="11"/>
      <c r="I4" s="29" t="s">
        <v>67</v>
      </c>
      <c r="J4" s="31">
        <f>SUMIFS(F2:F43,B2:B43,"Sumqayıt")</f>
        <v>22095</v>
      </c>
    </row>
    <row r="5" spans="1:10" x14ac:dyDescent="0.3">
      <c r="A5" s="12" t="s">
        <v>57</v>
      </c>
      <c r="B5" s="12" t="s">
        <v>43</v>
      </c>
      <c r="C5" s="12" t="s">
        <v>63</v>
      </c>
      <c r="D5" s="13">
        <v>324</v>
      </c>
      <c r="E5" s="14">
        <v>20</v>
      </c>
      <c r="F5" s="14">
        <f t="shared" si="0"/>
        <v>6480</v>
      </c>
      <c r="G5" s="15">
        <v>44075</v>
      </c>
      <c r="H5" s="11"/>
      <c r="I5" s="30"/>
      <c r="J5" s="32"/>
    </row>
    <row r="6" spans="1:10" x14ac:dyDescent="0.3">
      <c r="A6" s="12" t="s">
        <v>64</v>
      </c>
      <c r="B6" s="12" t="s">
        <v>68</v>
      </c>
      <c r="C6" s="12" t="s">
        <v>59</v>
      </c>
      <c r="D6" s="13">
        <v>483</v>
      </c>
      <c r="E6" s="14">
        <v>25</v>
      </c>
      <c r="F6" s="14">
        <f t="shared" si="0"/>
        <v>12075</v>
      </c>
      <c r="G6" s="15">
        <v>44063</v>
      </c>
      <c r="H6" s="11"/>
      <c r="I6" s="29" t="s">
        <v>69</v>
      </c>
      <c r="J6" s="29">
        <f>SUMIFS(D2:D43, G2:G43, "&gt;="&amp;"8/1/2020",G2:G43, "&lt;="&amp;"9/30/2020")</f>
        <v>2497</v>
      </c>
    </row>
    <row r="7" spans="1:10" x14ac:dyDescent="0.3">
      <c r="A7" s="12" t="s">
        <v>70</v>
      </c>
      <c r="B7" s="12" t="s">
        <v>71</v>
      </c>
      <c r="C7" s="12" t="s">
        <v>66</v>
      </c>
      <c r="D7" s="13">
        <v>223</v>
      </c>
      <c r="E7" s="14">
        <v>45</v>
      </c>
      <c r="F7" s="14">
        <f t="shared" si="0"/>
        <v>10035</v>
      </c>
      <c r="G7" s="15">
        <v>43977</v>
      </c>
      <c r="H7" s="11"/>
      <c r="I7" s="30"/>
      <c r="J7" s="30"/>
    </row>
    <row r="8" spans="1:10" x14ac:dyDescent="0.3">
      <c r="A8" s="12" t="s">
        <v>57</v>
      </c>
      <c r="B8" s="12" t="s">
        <v>72</v>
      </c>
      <c r="C8" s="12" t="s">
        <v>63</v>
      </c>
      <c r="D8" s="13">
        <v>415</v>
      </c>
      <c r="E8" s="14">
        <v>20</v>
      </c>
      <c r="F8" s="14">
        <f t="shared" si="0"/>
        <v>8300</v>
      </c>
      <c r="G8" s="15">
        <v>44061</v>
      </c>
      <c r="H8" s="11"/>
      <c r="I8" s="29" t="s">
        <v>73</v>
      </c>
      <c r="J8" s="29">
        <f>SUMIFS(D2:D43,A2:A43,"&lt;&gt;"&amp;"Qərb",C2:C43,"Məhsul 3")</f>
        <v>1479</v>
      </c>
    </row>
    <row r="9" spans="1:10" x14ac:dyDescent="0.3">
      <c r="A9" s="12" t="s">
        <v>70</v>
      </c>
      <c r="B9" s="12" t="s">
        <v>74</v>
      </c>
      <c r="C9" s="12" t="s">
        <v>75</v>
      </c>
      <c r="D9" s="13">
        <v>258</v>
      </c>
      <c r="E9" s="14">
        <v>50</v>
      </c>
      <c r="F9" s="14">
        <f t="shared" si="0"/>
        <v>12900</v>
      </c>
      <c r="G9" s="15">
        <v>43928</v>
      </c>
      <c r="H9" s="11"/>
      <c r="I9" s="30"/>
      <c r="J9" s="30"/>
    </row>
    <row r="10" spans="1:10" x14ac:dyDescent="0.3">
      <c r="A10" s="12" t="s">
        <v>57</v>
      </c>
      <c r="B10" s="12" t="s">
        <v>72</v>
      </c>
      <c r="C10" s="12" t="s">
        <v>59</v>
      </c>
      <c r="D10" s="13">
        <v>229</v>
      </c>
      <c r="E10" s="14">
        <v>25</v>
      </c>
      <c r="F10" s="14">
        <f t="shared" si="0"/>
        <v>5725</v>
      </c>
      <c r="G10" s="15">
        <v>43914</v>
      </c>
      <c r="H10" s="11"/>
      <c r="I10" s="29" t="s">
        <v>76</v>
      </c>
      <c r="J10" s="31">
        <f>SUMIFS(F2:F43,D2:D43, "&gt;300")</f>
        <v>334960</v>
      </c>
    </row>
    <row r="11" spans="1:10" x14ac:dyDescent="0.3">
      <c r="A11" s="12" t="s">
        <v>61</v>
      </c>
      <c r="B11" s="12" t="s">
        <v>77</v>
      </c>
      <c r="C11" s="12" t="s">
        <v>75</v>
      </c>
      <c r="D11" s="13">
        <v>492</v>
      </c>
      <c r="E11" s="14">
        <v>50</v>
      </c>
      <c r="F11" s="14">
        <f t="shared" si="0"/>
        <v>24600</v>
      </c>
      <c r="G11" s="15">
        <v>43959</v>
      </c>
      <c r="H11" s="11"/>
      <c r="I11" s="30"/>
      <c r="J11" s="32"/>
    </row>
    <row r="12" spans="1:10" x14ac:dyDescent="0.3">
      <c r="A12" s="12" t="s">
        <v>64</v>
      </c>
      <c r="B12" s="12" t="s">
        <v>68</v>
      </c>
      <c r="C12" s="12" t="s">
        <v>63</v>
      </c>
      <c r="D12" s="13">
        <v>238</v>
      </c>
      <c r="E12" s="14">
        <v>20</v>
      </c>
      <c r="F12" s="14">
        <f t="shared" si="0"/>
        <v>4760</v>
      </c>
      <c r="G12" s="15">
        <v>43867</v>
      </c>
      <c r="H12" s="11"/>
      <c r="I12" s="11"/>
      <c r="J12" s="11"/>
    </row>
    <row r="13" spans="1:10" x14ac:dyDescent="0.3">
      <c r="A13" s="12" t="s">
        <v>57</v>
      </c>
      <c r="B13" s="12" t="s">
        <v>43</v>
      </c>
      <c r="C13" s="12" t="s">
        <v>59</v>
      </c>
      <c r="D13" s="13">
        <v>311</v>
      </c>
      <c r="E13" s="14">
        <v>25</v>
      </c>
      <c r="F13" s="14">
        <f t="shared" si="0"/>
        <v>7775</v>
      </c>
      <c r="G13" s="15">
        <v>44019</v>
      </c>
      <c r="H13" s="11"/>
      <c r="I13" s="11"/>
      <c r="J13" s="11"/>
    </row>
    <row r="14" spans="1:10" x14ac:dyDescent="0.3">
      <c r="A14" s="12" t="s">
        <v>70</v>
      </c>
      <c r="B14" s="12" t="s">
        <v>71</v>
      </c>
      <c r="C14" s="12" t="s">
        <v>75</v>
      </c>
      <c r="D14" s="13">
        <v>340</v>
      </c>
      <c r="E14" s="14">
        <v>50</v>
      </c>
      <c r="F14" s="14">
        <f t="shared" si="0"/>
        <v>17000</v>
      </c>
      <c r="G14" s="15">
        <v>44068</v>
      </c>
      <c r="H14" s="11"/>
      <c r="I14" s="11"/>
      <c r="J14" s="11"/>
    </row>
    <row r="15" spans="1:10" x14ac:dyDescent="0.3">
      <c r="A15" s="12" t="s">
        <v>70</v>
      </c>
      <c r="B15" s="12" t="s">
        <v>74</v>
      </c>
      <c r="C15" s="12" t="s">
        <v>66</v>
      </c>
      <c r="D15" s="13">
        <v>334</v>
      </c>
      <c r="E15" s="14">
        <v>45</v>
      </c>
      <c r="F15" s="14">
        <f t="shared" si="0"/>
        <v>15030</v>
      </c>
      <c r="G15" s="15">
        <v>44063</v>
      </c>
      <c r="H15" s="11"/>
      <c r="I15" s="11"/>
      <c r="J15" s="11"/>
    </row>
    <row r="16" spans="1:10" x14ac:dyDescent="0.3">
      <c r="A16" s="12" t="s">
        <v>61</v>
      </c>
      <c r="B16" s="12" t="s">
        <v>62</v>
      </c>
      <c r="C16" s="12" t="s">
        <v>75</v>
      </c>
      <c r="D16" s="13">
        <v>203</v>
      </c>
      <c r="E16" s="14">
        <v>50</v>
      </c>
      <c r="F16" s="14">
        <f t="shared" si="0"/>
        <v>10150</v>
      </c>
      <c r="G16" s="15">
        <v>43963</v>
      </c>
      <c r="H16" s="11"/>
      <c r="I16" s="11"/>
      <c r="J16" s="11"/>
    </row>
    <row r="17" spans="1:10" x14ac:dyDescent="0.3">
      <c r="A17" s="12" t="s">
        <v>57</v>
      </c>
      <c r="B17" s="12" t="s">
        <v>72</v>
      </c>
      <c r="C17" s="12" t="s">
        <v>63</v>
      </c>
      <c r="D17" s="13">
        <v>487</v>
      </c>
      <c r="E17" s="14">
        <v>20</v>
      </c>
      <c r="F17" s="14">
        <f t="shared" si="0"/>
        <v>9740</v>
      </c>
      <c r="G17" s="15">
        <v>43955</v>
      </c>
      <c r="H17" s="11"/>
      <c r="I17" s="11"/>
      <c r="J17" s="11"/>
    </row>
    <row r="18" spans="1:10" x14ac:dyDescent="0.3">
      <c r="A18" s="12" t="s">
        <v>64</v>
      </c>
      <c r="B18" s="12" t="s">
        <v>65</v>
      </c>
      <c r="C18" s="12" t="s">
        <v>75</v>
      </c>
      <c r="D18" s="13">
        <v>383</v>
      </c>
      <c r="E18" s="14">
        <v>50</v>
      </c>
      <c r="F18" s="14">
        <f t="shared" si="0"/>
        <v>19150</v>
      </c>
      <c r="G18" s="15">
        <v>43998</v>
      </c>
      <c r="H18" s="11"/>
      <c r="I18" s="11"/>
      <c r="J18" s="11"/>
    </row>
    <row r="19" spans="1:10" x14ac:dyDescent="0.3">
      <c r="A19" s="12" t="s">
        <v>57</v>
      </c>
      <c r="B19" s="12" t="s">
        <v>78</v>
      </c>
      <c r="C19" s="12" t="s">
        <v>59</v>
      </c>
      <c r="D19" s="13">
        <v>212</v>
      </c>
      <c r="E19" s="14">
        <v>25</v>
      </c>
      <c r="F19" s="14">
        <f t="shared" si="0"/>
        <v>5300</v>
      </c>
      <c r="G19" s="15">
        <v>44031</v>
      </c>
      <c r="H19" s="11"/>
      <c r="I19" s="11"/>
      <c r="J19" s="11"/>
    </row>
    <row r="20" spans="1:10" x14ac:dyDescent="0.3">
      <c r="A20" s="12" t="s">
        <v>57</v>
      </c>
      <c r="B20" s="12" t="s">
        <v>72</v>
      </c>
      <c r="C20" s="12" t="s">
        <v>79</v>
      </c>
      <c r="D20" s="13">
        <v>302</v>
      </c>
      <c r="E20" s="14">
        <v>30</v>
      </c>
      <c r="F20" s="14">
        <f t="shared" si="0"/>
        <v>9060</v>
      </c>
      <c r="G20" s="15">
        <v>43906</v>
      </c>
      <c r="H20" s="11"/>
      <c r="I20" s="11"/>
      <c r="J20" s="11"/>
    </row>
    <row r="21" spans="1:10" x14ac:dyDescent="0.3">
      <c r="A21" s="12" t="s">
        <v>70</v>
      </c>
      <c r="B21" s="12" t="s">
        <v>74</v>
      </c>
      <c r="C21" s="12" t="s">
        <v>63</v>
      </c>
      <c r="D21" s="13">
        <v>210</v>
      </c>
      <c r="E21" s="14">
        <v>20</v>
      </c>
      <c r="F21" s="14">
        <f t="shared" si="0"/>
        <v>4200</v>
      </c>
      <c r="G21" s="15">
        <v>44034</v>
      </c>
      <c r="H21" s="11"/>
      <c r="I21" s="11"/>
      <c r="J21" s="11"/>
    </row>
    <row r="22" spans="1:10" x14ac:dyDescent="0.3">
      <c r="A22" s="12" t="s">
        <v>61</v>
      </c>
      <c r="B22" s="12" t="s">
        <v>62</v>
      </c>
      <c r="C22" s="12" t="s">
        <v>66</v>
      </c>
      <c r="D22" s="13">
        <v>281</v>
      </c>
      <c r="E22" s="14">
        <v>45</v>
      </c>
      <c r="F22" s="14">
        <f t="shared" si="0"/>
        <v>12645</v>
      </c>
      <c r="G22" s="15">
        <v>43859</v>
      </c>
      <c r="H22" s="11"/>
      <c r="I22" s="11"/>
      <c r="J22" s="11"/>
    </row>
    <row r="23" spans="1:10" x14ac:dyDescent="0.3">
      <c r="A23" s="12" t="s">
        <v>70</v>
      </c>
      <c r="B23" s="12" t="s">
        <v>71</v>
      </c>
      <c r="C23" s="12" t="s">
        <v>59</v>
      </c>
      <c r="D23" s="13">
        <v>454</v>
      </c>
      <c r="E23" s="14">
        <v>25</v>
      </c>
      <c r="F23" s="14">
        <f t="shared" si="0"/>
        <v>11350</v>
      </c>
      <c r="G23" s="15">
        <v>44006</v>
      </c>
      <c r="H23" s="11"/>
      <c r="I23" s="11"/>
      <c r="J23" s="11"/>
    </row>
    <row r="24" spans="1:10" x14ac:dyDescent="0.3">
      <c r="A24" s="12" t="s">
        <v>57</v>
      </c>
      <c r="B24" s="12" t="s">
        <v>58</v>
      </c>
      <c r="C24" s="12" t="s">
        <v>79</v>
      </c>
      <c r="D24" s="13">
        <v>357</v>
      </c>
      <c r="E24" s="14">
        <v>30</v>
      </c>
      <c r="F24" s="14">
        <f t="shared" si="0"/>
        <v>10710</v>
      </c>
      <c r="G24" s="15">
        <v>43925</v>
      </c>
      <c r="H24" s="11"/>
      <c r="I24" s="11"/>
      <c r="J24" s="11"/>
    </row>
    <row r="25" spans="1:10" x14ac:dyDescent="0.3">
      <c r="A25" s="12" t="s">
        <v>64</v>
      </c>
      <c r="B25" s="12" t="s">
        <v>80</v>
      </c>
      <c r="C25" s="12" t="s">
        <v>79</v>
      </c>
      <c r="D25" s="13">
        <v>254</v>
      </c>
      <c r="E25" s="14">
        <v>30</v>
      </c>
      <c r="F25" s="14">
        <f t="shared" si="0"/>
        <v>7620</v>
      </c>
      <c r="G25" s="15">
        <v>44019</v>
      </c>
      <c r="H25" s="11"/>
      <c r="I25" s="11"/>
      <c r="J25" s="11"/>
    </row>
    <row r="26" spans="1:10" x14ac:dyDescent="0.3">
      <c r="A26" s="12" t="s">
        <v>57</v>
      </c>
      <c r="B26" s="12" t="s">
        <v>72</v>
      </c>
      <c r="C26" s="12" t="s">
        <v>63</v>
      </c>
      <c r="D26" s="13">
        <v>464</v>
      </c>
      <c r="E26" s="14">
        <v>20</v>
      </c>
      <c r="F26" s="14">
        <f t="shared" si="0"/>
        <v>9280</v>
      </c>
      <c r="G26" s="15">
        <v>43877</v>
      </c>
      <c r="H26" s="11"/>
      <c r="I26" s="11"/>
      <c r="J26" s="11"/>
    </row>
    <row r="27" spans="1:10" x14ac:dyDescent="0.3">
      <c r="A27" s="12" t="s">
        <v>61</v>
      </c>
      <c r="B27" s="12" t="s">
        <v>77</v>
      </c>
      <c r="C27" s="12" t="s">
        <v>75</v>
      </c>
      <c r="D27" s="13">
        <v>489</v>
      </c>
      <c r="E27" s="14">
        <v>50</v>
      </c>
      <c r="F27" s="14">
        <f t="shared" si="0"/>
        <v>24450</v>
      </c>
      <c r="G27" s="15">
        <v>43914</v>
      </c>
      <c r="H27" s="11"/>
      <c r="I27" s="11"/>
      <c r="J27" s="11"/>
    </row>
    <row r="28" spans="1:10" x14ac:dyDescent="0.3">
      <c r="A28" s="12" t="s">
        <v>57</v>
      </c>
      <c r="B28" s="12" t="s">
        <v>78</v>
      </c>
      <c r="C28" s="12" t="s">
        <v>59</v>
      </c>
      <c r="D28" s="13">
        <v>367</v>
      </c>
      <c r="E28" s="14">
        <v>25</v>
      </c>
      <c r="F28" s="14">
        <f t="shared" si="0"/>
        <v>9175</v>
      </c>
      <c r="G28" s="15">
        <v>43949</v>
      </c>
      <c r="H28" s="11"/>
      <c r="I28" s="11"/>
      <c r="J28" s="11"/>
    </row>
    <row r="29" spans="1:10" x14ac:dyDescent="0.3">
      <c r="A29" s="12" t="s">
        <v>70</v>
      </c>
      <c r="B29" s="12" t="s">
        <v>71</v>
      </c>
      <c r="C29" s="12" t="s">
        <v>79</v>
      </c>
      <c r="D29" s="13">
        <v>418</v>
      </c>
      <c r="E29" s="14">
        <v>30</v>
      </c>
      <c r="F29" s="14">
        <f t="shared" si="0"/>
        <v>12540</v>
      </c>
      <c r="G29" s="15">
        <v>43917</v>
      </c>
      <c r="H29" s="11"/>
      <c r="I29" s="11"/>
      <c r="J29" s="11"/>
    </row>
    <row r="30" spans="1:10" x14ac:dyDescent="0.3">
      <c r="A30" s="12" t="s">
        <v>64</v>
      </c>
      <c r="B30" s="12" t="s">
        <v>65</v>
      </c>
      <c r="C30" s="12" t="s">
        <v>66</v>
      </c>
      <c r="D30" s="13">
        <v>247</v>
      </c>
      <c r="E30" s="14">
        <v>45</v>
      </c>
      <c r="F30" s="14">
        <f t="shared" si="0"/>
        <v>11115</v>
      </c>
      <c r="G30" s="15">
        <v>43882</v>
      </c>
      <c r="H30" s="11"/>
      <c r="I30" s="11"/>
      <c r="J30" s="11"/>
    </row>
    <row r="31" spans="1:10" x14ac:dyDescent="0.3">
      <c r="A31" s="12" t="s">
        <v>61</v>
      </c>
      <c r="B31" s="12" t="s">
        <v>62</v>
      </c>
      <c r="C31" s="12" t="s">
        <v>63</v>
      </c>
      <c r="D31" s="13">
        <v>250</v>
      </c>
      <c r="E31" s="14">
        <v>20</v>
      </c>
      <c r="F31" s="14">
        <f t="shared" si="0"/>
        <v>5000</v>
      </c>
      <c r="G31" s="15">
        <v>43938</v>
      </c>
      <c r="H31" s="11"/>
      <c r="I31" s="11"/>
      <c r="J31" s="11"/>
    </row>
    <row r="32" spans="1:10" x14ac:dyDescent="0.3">
      <c r="A32" s="12" t="s">
        <v>70</v>
      </c>
      <c r="B32" s="12" t="s">
        <v>74</v>
      </c>
      <c r="C32" s="12" t="s">
        <v>79</v>
      </c>
      <c r="D32" s="13">
        <v>293</v>
      </c>
      <c r="E32" s="14">
        <v>30</v>
      </c>
      <c r="F32" s="14">
        <f t="shared" si="0"/>
        <v>8790</v>
      </c>
      <c r="G32" s="15">
        <v>44041</v>
      </c>
      <c r="H32" s="11"/>
      <c r="I32" s="11"/>
      <c r="J32" s="11"/>
    </row>
    <row r="33" spans="1:10" x14ac:dyDescent="0.3">
      <c r="A33" s="12" t="s">
        <v>57</v>
      </c>
      <c r="B33" s="12" t="s">
        <v>72</v>
      </c>
      <c r="C33" s="12" t="s">
        <v>75</v>
      </c>
      <c r="D33" s="13">
        <v>418</v>
      </c>
      <c r="E33" s="14">
        <v>50</v>
      </c>
      <c r="F33" s="14">
        <f t="shared" si="0"/>
        <v>20900</v>
      </c>
      <c r="G33" s="15">
        <v>43931</v>
      </c>
      <c r="H33" s="11"/>
      <c r="I33" s="11"/>
      <c r="J33" s="11"/>
    </row>
    <row r="34" spans="1:10" x14ac:dyDescent="0.3">
      <c r="A34" s="12" t="s">
        <v>57</v>
      </c>
      <c r="B34" s="12" t="s">
        <v>58</v>
      </c>
      <c r="C34" s="12" t="s">
        <v>59</v>
      </c>
      <c r="D34" s="13">
        <v>475</v>
      </c>
      <c r="E34" s="14">
        <v>25</v>
      </c>
      <c r="F34" s="14">
        <f t="shared" si="0"/>
        <v>11875</v>
      </c>
      <c r="G34" s="15">
        <v>43838</v>
      </c>
      <c r="H34" s="11"/>
      <c r="I34" s="11"/>
      <c r="J34" s="11"/>
    </row>
    <row r="35" spans="1:10" x14ac:dyDescent="0.3">
      <c r="A35" s="12" t="s">
        <v>70</v>
      </c>
      <c r="B35" s="12" t="s">
        <v>71</v>
      </c>
      <c r="C35" s="12" t="s">
        <v>79</v>
      </c>
      <c r="D35" s="13">
        <v>291</v>
      </c>
      <c r="E35" s="14">
        <v>30</v>
      </c>
      <c r="F35" s="14">
        <f t="shared" si="0"/>
        <v>8730</v>
      </c>
      <c r="G35" s="15">
        <v>43930</v>
      </c>
      <c r="H35" s="11"/>
      <c r="I35" s="11"/>
      <c r="J35" s="11"/>
    </row>
    <row r="36" spans="1:10" x14ac:dyDescent="0.3">
      <c r="A36" s="12" t="s">
        <v>61</v>
      </c>
      <c r="B36" s="12" t="s">
        <v>77</v>
      </c>
      <c r="C36" s="12" t="s">
        <v>66</v>
      </c>
      <c r="D36" s="13">
        <v>310</v>
      </c>
      <c r="E36" s="14">
        <v>45</v>
      </c>
      <c r="F36" s="14">
        <f t="shared" si="0"/>
        <v>13950</v>
      </c>
      <c r="G36" s="15">
        <v>43839</v>
      </c>
      <c r="H36" s="11"/>
      <c r="I36" s="11"/>
      <c r="J36" s="11"/>
    </row>
    <row r="37" spans="1:10" x14ac:dyDescent="0.3">
      <c r="A37" s="12" t="s">
        <v>57</v>
      </c>
      <c r="B37" s="12" t="s">
        <v>43</v>
      </c>
      <c r="C37" s="12" t="s">
        <v>63</v>
      </c>
      <c r="D37" s="13">
        <v>392</v>
      </c>
      <c r="E37" s="14">
        <v>20</v>
      </c>
      <c r="F37" s="14">
        <f t="shared" si="0"/>
        <v>7840</v>
      </c>
      <c r="G37" s="15">
        <v>43973</v>
      </c>
      <c r="H37" s="11"/>
      <c r="I37" s="11"/>
      <c r="J37" s="11"/>
    </row>
    <row r="38" spans="1:10" x14ac:dyDescent="0.3">
      <c r="A38" s="12" t="s">
        <v>70</v>
      </c>
      <c r="B38" s="12" t="s">
        <v>74</v>
      </c>
      <c r="C38" s="12" t="s">
        <v>75</v>
      </c>
      <c r="D38" s="13">
        <v>392</v>
      </c>
      <c r="E38" s="14">
        <v>50</v>
      </c>
      <c r="F38" s="14">
        <f t="shared" si="0"/>
        <v>19600</v>
      </c>
      <c r="G38" s="15">
        <v>44000</v>
      </c>
      <c r="H38" s="11"/>
      <c r="I38" s="11"/>
      <c r="J38" s="11"/>
    </row>
    <row r="39" spans="1:10" x14ac:dyDescent="0.3">
      <c r="A39" s="12" t="s">
        <v>64</v>
      </c>
      <c r="B39" s="12" t="s">
        <v>68</v>
      </c>
      <c r="C39" s="12" t="s">
        <v>79</v>
      </c>
      <c r="D39" s="13">
        <v>358</v>
      </c>
      <c r="E39" s="14">
        <v>30</v>
      </c>
      <c r="F39" s="14">
        <f t="shared" si="0"/>
        <v>10740</v>
      </c>
      <c r="G39" s="15">
        <v>43979</v>
      </c>
      <c r="H39" s="11"/>
      <c r="I39" s="11"/>
      <c r="J39" s="11"/>
    </row>
    <row r="40" spans="1:10" x14ac:dyDescent="0.3">
      <c r="A40" s="12" t="s">
        <v>61</v>
      </c>
      <c r="B40" s="12" t="s">
        <v>62</v>
      </c>
      <c r="C40" s="12" t="s">
        <v>59</v>
      </c>
      <c r="D40" s="13">
        <v>221</v>
      </c>
      <c r="E40" s="14">
        <v>25</v>
      </c>
      <c r="F40" s="14">
        <f t="shared" si="0"/>
        <v>5525</v>
      </c>
      <c r="G40" s="15">
        <v>43844</v>
      </c>
      <c r="H40" s="11"/>
      <c r="I40" s="11"/>
      <c r="J40" s="11"/>
    </row>
    <row r="41" spans="1:10" x14ac:dyDescent="0.3">
      <c r="A41" s="12" t="s">
        <v>57</v>
      </c>
      <c r="B41" s="12" t="s">
        <v>58</v>
      </c>
      <c r="C41" s="12" t="s">
        <v>66</v>
      </c>
      <c r="D41" s="13">
        <v>331</v>
      </c>
      <c r="E41" s="14">
        <v>45</v>
      </c>
      <c r="F41" s="14">
        <f t="shared" si="0"/>
        <v>14895</v>
      </c>
      <c r="G41" s="15">
        <v>44071</v>
      </c>
      <c r="H41" s="11"/>
      <c r="I41" s="11"/>
      <c r="J41" s="11"/>
    </row>
    <row r="42" spans="1:10" x14ac:dyDescent="0.3">
      <c r="A42" s="12" t="s">
        <v>64</v>
      </c>
      <c r="B42" s="12" t="s">
        <v>80</v>
      </c>
      <c r="C42" s="12" t="s">
        <v>63</v>
      </c>
      <c r="D42" s="13">
        <v>420</v>
      </c>
      <c r="E42" s="14">
        <v>20</v>
      </c>
      <c r="F42" s="14">
        <f t="shared" si="0"/>
        <v>8400</v>
      </c>
      <c r="G42" s="15">
        <v>43927</v>
      </c>
      <c r="H42" s="11"/>
      <c r="I42" s="11"/>
      <c r="J42" s="11"/>
    </row>
    <row r="43" spans="1:10" x14ac:dyDescent="0.3">
      <c r="A43" s="16" t="s">
        <v>57</v>
      </c>
      <c r="B43" s="16" t="s">
        <v>58</v>
      </c>
      <c r="C43" s="16" t="s">
        <v>59</v>
      </c>
      <c r="D43" s="17">
        <v>473</v>
      </c>
      <c r="E43" s="18">
        <v>25</v>
      </c>
      <c r="F43" s="18">
        <f t="shared" si="0"/>
        <v>11825</v>
      </c>
      <c r="G43" s="19">
        <v>44022</v>
      </c>
      <c r="H43" s="11"/>
      <c r="I43" s="11"/>
      <c r="J43" s="11"/>
    </row>
  </sheetData>
  <mergeCells count="10">
    <mergeCell ref="I8:I9"/>
    <mergeCell ref="J8:J9"/>
    <mergeCell ref="I10:I11"/>
    <mergeCell ref="J10:J11"/>
    <mergeCell ref="I2:I3"/>
    <mergeCell ref="J2:J3"/>
    <mergeCell ref="I4:I5"/>
    <mergeCell ref="J4:J5"/>
    <mergeCell ref="I6:I7"/>
    <mergeCell ref="J6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7D46-163D-49BD-9BB3-AF27170FCEFF}">
  <dimension ref="F11:I20"/>
  <sheetViews>
    <sheetView workbookViewId="0">
      <selection activeCell="H20" sqref="H20"/>
    </sheetView>
  </sheetViews>
  <sheetFormatPr defaultRowHeight="14.4" x14ac:dyDescent="0.3"/>
  <cols>
    <col min="6" max="6" width="12.44140625" customWidth="1"/>
    <col min="7" max="7" width="15.88671875" customWidth="1"/>
    <col min="8" max="8" width="30.21875" customWidth="1"/>
  </cols>
  <sheetData>
    <row r="11" spans="6:9" x14ac:dyDescent="0.3">
      <c r="G11" s="21"/>
      <c r="I11" s="20"/>
    </row>
    <row r="13" spans="6:9" ht="31.2" x14ac:dyDescent="0.6">
      <c r="F13" s="34" t="s">
        <v>133</v>
      </c>
      <c r="G13" s="35">
        <v>0.24</v>
      </c>
    </row>
    <row r="14" spans="6:9" ht="31.2" x14ac:dyDescent="0.6">
      <c r="F14" s="34" t="s">
        <v>134</v>
      </c>
      <c r="G14" s="34">
        <v>3</v>
      </c>
    </row>
    <row r="15" spans="6:9" ht="31.2" x14ac:dyDescent="0.6">
      <c r="F15" s="34" t="s">
        <v>135</v>
      </c>
      <c r="G15" s="34">
        <v>6000</v>
      </c>
    </row>
    <row r="20" spans="7:8" ht="31.2" x14ac:dyDescent="0.6">
      <c r="G20" s="36" t="s">
        <v>136</v>
      </c>
      <c r="H20" s="37">
        <f>PMT(G13/12,G14*12,-G15)</f>
        <v>235.39711558678891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A6E0-C388-406E-91BE-DD8A56D1C207}">
  <sheetPr filterMode="1"/>
  <dimension ref="A1:J29"/>
  <sheetViews>
    <sheetView workbookViewId="0">
      <selection activeCell="C2" sqref="C2"/>
    </sheetView>
  </sheetViews>
  <sheetFormatPr defaultRowHeight="14.4" x14ac:dyDescent="0.3"/>
  <cols>
    <col min="1" max="1" width="25.77734375" customWidth="1"/>
    <col min="2" max="2" width="15.109375" customWidth="1"/>
    <col min="4" max="4" width="11.6640625" customWidth="1"/>
    <col min="5" max="5" width="16.6640625" customWidth="1"/>
    <col min="6" max="6" width="15.6640625" customWidth="1"/>
    <col min="7" max="8" width="18.77734375" customWidth="1"/>
    <col min="9" max="9" width="20.21875" customWidth="1"/>
    <col min="10" max="10" width="22.21875" customWidth="1"/>
  </cols>
  <sheetData>
    <row r="1" spans="1:10" x14ac:dyDescent="0.3">
      <c r="A1" t="s">
        <v>14</v>
      </c>
      <c r="B1" t="s">
        <v>86</v>
      </c>
    </row>
    <row r="2" spans="1:10" x14ac:dyDescent="0.3">
      <c r="A2" t="s">
        <v>129</v>
      </c>
      <c r="B2" t="s">
        <v>42</v>
      </c>
    </row>
    <row r="6" spans="1:10" x14ac:dyDescent="0.3">
      <c r="A6" s="22" t="s">
        <v>81</v>
      </c>
      <c r="B6" s="22" t="s">
        <v>82</v>
      </c>
      <c r="C6" s="22" t="s">
        <v>83</v>
      </c>
      <c r="D6" s="22" t="s">
        <v>14</v>
      </c>
      <c r="E6" s="22" t="s">
        <v>84</v>
      </c>
      <c r="F6" s="22" t="s">
        <v>0</v>
      </c>
      <c r="G6" s="22" t="s">
        <v>85</v>
      </c>
      <c r="H6" s="22" t="s">
        <v>86</v>
      </c>
      <c r="I6" s="22" t="s">
        <v>1</v>
      </c>
      <c r="J6" s="22" t="s">
        <v>87</v>
      </c>
    </row>
    <row r="7" spans="1:10" hidden="1" x14ac:dyDescent="0.3">
      <c r="A7" s="23" t="s">
        <v>88</v>
      </c>
      <c r="B7" s="23" t="s">
        <v>89</v>
      </c>
      <c r="C7" s="23" t="s">
        <v>90</v>
      </c>
      <c r="D7" s="23">
        <v>367</v>
      </c>
      <c r="E7" s="23">
        <v>51.38</v>
      </c>
      <c r="F7" s="23">
        <v>13660</v>
      </c>
      <c r="G7" s="24">
        <v>42407</v>
      </c>
      <c r="H7" s="24" t="s">
        <v>44</v>
      </c>
      <c r="I7" s="23" t="s">
        <v>2</v>
      </c>
      <c r="J7" s="23">
        <v>3</v>
      </c>
    </row>
    <row r="8" spans="1:10" hidden="1" x14ac:dyDescent="0.3">
      <c r="A8" s="23" t="s">
        <v>91</v>
      </c>
      <c r="B8" s="23" t="s">
        <v>92</v>
      </c>
      <c r="C8" s="23" t="s">
        <v>93</v>
      </c>
      <c r="D8" s="23">
        <v>367</v>
      </c>
      <c r="E8" s="23">
        <v>77.7</v>
      </c>
      <c r="F8" s="23">
        <v>13697</v>
      </c>
      <c r="G8" s="24">
        <v>42326</v>
      </c>
      <c r="H8" s="24" t="s">
        <v>94</v>
      </c>
      <c r="I8" s="23" t="s">
        <v>2</v>
      </c>
      <c r="J8" s="23">
        <v>1</v>
      </c>
    </row>
    <row r="9" spans="1:10" hidden="1" x14ac:dyDescent="0.3">
      <c r="A9" s="23" t="s">
        <v>95</v>
      </c>
      <c r="B9" s="23" t="s">
        <v>89</v>
      </c>
      <c r="C9" s="23" t="s">
        <v>96</v>
      </c>
      <c r="D9" s="23">
        <v>700</v>
      </c>
      <c r="E9" s="23">
        <v>98</v>
      </c>
      <c r="F9" s="23">
        <v>13640</v>
      </c>
      <c r="G9" s="24">
        <v>42276</v>
      </c>
      <c r="H9" s="24" t="s">
        <v>50</v>
      </c>
      <c r="I9" s="23" t="s">
        <v>97</v>
      </c>
      <c r="J9" s="23">
        <v>4</v>
      </c>
    </row>
    <row r="10" spans="1:10" hidden="1" x14ac:dyDescent="0.3">
      <c r="A10" s="23" t="s">
        <v>98</v>
      </c>
      <c r="B10" s="23" t="s">
        <v>92</v>
      </c>
      <c r="C10" s="23" t="s">
        <v>96</v>
      </c>
      <c r="D10" s="23">
        <v>539</v>
      </c>
      <c r="E10" s="23">
        <v>75.459999999999994</v>
      </c>
      <c r="F10" s="23">
        <v>13684</v>
      </c>
      <c r="G10" s="24">
        <v>42226</v>
      </c>
      <c r="H10" s="24" t="s">
        <v>49</v>
      </c>
      <c r="I10" s="23" t="s">
        <v>2</v>
      </c>
      <c r="J10" s="23">
        <v>4</v>
      </c>
    </row>
    <row r="11" spans="1:10" hidden="1" x14ac:dyDescent="0.3">
      <c r="A11" s="23" t="s">
        <v>99</v>
      </c>
      <c r="B11" s="23" t="s">
        <v>89</v>
      </c>
      <c r="C11" s="23" t="s">
        <v>100</v>
      </c>
      <c r="D11" s="23">
        <v>350</v>
      </c>
      <c r="E11" s="23">
        <v>49</v>
      </c>
      <c r="F11" s="23">
        <v>13654</v>
      </c>
      <c r="G11" s="24">
        <v>42176</v>
      </c>
      <c r="H11" s="24" t="s">
        <v>48</v>
      </c>
      <c r="I11" s="23" t="s">
        <v>2</v>
      </c>
      <c r="J11" s="23">
        <v>2</v>
      </c>
    </row>
    <row r="12" spans="1:10" hidden="1" x14ac:dyDescent="0.3">
      <c r="A12" s="23" t="s">
        <v>101</v>
      </c>
      <c r="B12" s="23" t="s">
        <v>89</v>
      </c>
      <c r="C12" s="23" t="s">
        <v>102</v>
      </c>
      <c r="D12" s="23">
        <v>311</v>
      </c>
      <c r="E12" s="23">
        <v>43.54</v>
      </c>
      <c r="F12" s="23">
        <v>13587</v>
      </c>
      <c r="G12" s="24">
        <v>42126</v>
      </c>
      <c r="H12" s="24" t="s">
        <v>47</v>
      </c>
      <c r="I12" s="23" t="s">
        <v>2</v>
      </c>
      <c r="J12" s="23">
        <v>2</v>
      </c>
    </row>
    <row r="13" spans="1:10" hidden="1" x14ac:dyDescent="0.3">
      <c r="A13" s="23" t="s">
        <v>103</v>
      </c>
      <c r="B13" s="23" t="s">
        <v>89</v>
      </c>
      <c r="C13" s="23" t="s">
        <v>104</v>
      </c>
      <c r="D13" s="23">
        <v>484</v>
      </c>
      <c r="E13" s="23">
        <v>67.760000000000005</v>
      </c>
      <c r="F13" s="23">
        <v>13588</v>
      </c>
      <c r="G13" s="24">
        <v>42076</v>
      </c>
      <c r="H13" s="24" t="s">
        <v>45</v>
      </c>
      <c r="I13" s="23" t="s">
        <v>97</v>
      </c>
      <c r="J13" s="23">
        <v>3</v>
      </c>
    </row>
    <row r="14" spans="1:10" x14ac:dyDescent="0.3">
      <c r="A14" s="23" t="s">
        <v>105</v>
      </c>
      <c r="B14" s="23" t="s">
        <v>89</v>
      </c>
      <c r="C14" s="23" t="s">
        <v>106</v>
      </c>
      <c r="D14" s="23">
        <v>674</v>
      </c>
      <c r="E14" s="23">
        <v>94.36</v>
      </c>
      <c r="F14" s="23">
        <v>13671</v>
      </c>
      <c r="G14" s="24">
        <v>42026</v>
      </c>
      <c r="H14" s="24" t="s">
        <v>42</v>
      </c>
      <c r="I14" s="23" t="s">
        <v>4</v>
      </c>
      <c r="J14" s="23">
        <v>3</v>
      </c>
    </row>
    <row r="15" spans="1:10" x14ac:dyDescent="0.3">
      <c r="A15" s="23" t="s">
        <v>107</v>
      </c>
      <c r="B15" s="23" t="s">
        <v>89</v>
      </c>
      <c r="C15" s="23" t="s">
        <v>108</v>
      </c>
      <c r="D15" s="23">
        <v>621</v>
      </c>
      <c r="E15" s="23">
        <v>86.94</v>
      </c>
      <c r="F15" s="23">
        <v>13639</v>
      </c>
      <c r="G15" s="24">
        <v>41976</v>
      </c>
      <c r="H15" s="24" t="s">
        <v>42</v>
      </c>
      <c r="I15" s="23" t="s">
        <v>97</v>
      </c>
      <c r="J15" s="23">
        <v>4</v>
      </c>
    </row>
    <row r="16" spans="1:10" hidden="1" x14ac:dyDescent="0.3">
      <c r="A16" s="23" t="s">
        <v>110</v>
      </c>
      <c r="B16" s="23" t="s">
        <v>89</v>
      </c>
      <c r="C16" s="23" t="s">
        <v>108</v>
      </c>
      <c r="D16" s="23">
        <v>502</v>
      </c>
      <c r="E16" s="23">
        <v>70.28</v>
      </c>
      <c r="F16" s="23">
        <v>13641</v>
      </c>
      <c r="G16" s="24">
        <v>41926</v>
      </c>
      <c r="H16" s="24" t="s">
        <v>111</v>
      </c>
      <c r="I16" s="23" t="s">
        <v>97</v>
      </c>
      <c r="J16" s="23">
        <v>5</v>
      </c>
    </row>
    <row r="17" spans="1:10" hidden="1" x14ac:dyDescent="0.3">
      <c r="A17" s="23" t="s">
        <v>112</v>
      </c>
      <c r="B17" s="23" t="s">
        <v>89</v>
      </c>
      <c r="C17" s="23" t="s">
        <v>108</v>
      </c>
      <c r="D17" s="23">
        <v>317</v>
      </c>
      <c r="E17" s="23">
        <v>44.38</v>
      </c>
      <c r="F17" s="23">
        <v>13681</v>
      </c>
      <c r="G17" s="24">
        <v>41876</v>
      </c>
      <c r="H17" s="24" t="s">
        <v>49</v>
      </c>
      <c r="I17" s="23" t="s">
        <v>97</v>
      </c>
      <c r="J17" s="23">
        <v>5</v>
      </c>
    </row>
    <row r="18" spans="1:10" hidden="1" x14ac:dyDescent="0.3">
      <c r="A18" s="23" t="s">
        <v>113</v>
      </c>
      <c r="B18" s="23" t="s">
        <v>89</v>
      </c>
      <c r="C18" s="23" t="s">
        <v>31</v>
      </c>
      <c r="D18" s="23">
        <v>438</v>
      </c>
      <c r="E18" s="23">
        <v>61.32</v>
      </c>
      <c r="F18" s="23">
        <v>13585</v>
      </c>
      <c r="G18" s="24">
        <v>41926</v>
      </c>
      <c r="H18" s="24" t="s">
        <v>111</v>
      </c>
      <c r="I18" s="23" t="s">
        <v>3</v>
      </c>
      <c r="J18" s="23">
        <v>1</v>
      </c>
    </row>
    <row r="19" spans="1:10" hidden="1" x14ac:dyDescent="0.3">
      <c r="A19" s="23" t="s">
        <v>114</v>
      </c>
      <c r="B19" s="23" t="s">
        <v>89</v>
      </c>
      <c r="C19" s="23" t="s">
        <v>115</v>
      </c>
      <c r="D19" s="23">
        <v>555</v>
      </c>
      <c r="E19" s="23">
        <v>77.7</v>
      </c>
      <c r="F19" s="23">
        <v>14001</v>
      </c>
      <c r="G19" s="24">
        <v>41976</v>
      </c>
      <c r="H19" s="24" t="s">
        <v>109</v>
      </c>
      <c r="I19" s="23" t="s">
        <v>4</v>
      </c>
      <c r="J19" s="23">
        <v>2</v>
      </c>
    </row>
    <row r="20" spans="1:10" x14ac:dyDescent="0.3">
      <c r="A20" s="23" t="s">
        <v>116</v>
      </c>
      <c r="B20" s="23" t="s">
        <v>92</v>
      </c>
      <c r="C20" s="23" t="s">
        <v>117</v>
      </c>
      <c r="D20" s="23">
        <v>721</v>
      </c>
      <c r="E20" s="23">
        <v>100.94</v>
      </c>
      <c r="F20" s="23">
        <v>13694</v>
      </c>
      <c r="G20" s="24">
        <v>42026</v>
      </c>
      <c r="H20" s="24" t="s">
        <v>42</v>
      </c>
      <c r="I20" s="23" t="s">
        <v>3</v>
      </c>
      <c r="J20" s="23">
        <v>2</v>
      </c>
    </row>
    <row r="21" spans="1:10" hidden="1" x14ac:dyDescent="0.3">
      <c r="A21" s="23" t="s">
        <v>99</v>
      </c>
      <c r="B21" s="23" t="s">
        <v>89</v>
      </c>
      <c r="C21" s="23" t="s">
        <v>117</v>
      </c>
      <c r="D21" s="23">
        <v>712</v>
      </c>
      <c r="E21" s="23">
        <v>99.68</v>
      </c>
      <c r="F21" s="23">
        <v>13655</v>
      </c>
      <c r="G21" s="24">
        <v>42076</v>
      </c>
      <c r="H21" s="24" t="s">
        <v>45</v>
      </c>
      <c r="I21" s="23" t="s">
        <v>97</v>
      </c>
      <c r="J21" s="23">
        <v>1</v>
      </c>
    </row>
    <row r="22" spans="1:10" hidden="1" x14ac:dyDescent="0.3">
      <c r="A22" s="23" t="s">
        <v>118</v>
      </c>
      <c r="B22" s="23" t="s">
        <v>89</v>
      </c>
      <c r="C22" s="23" t="s">
        <v>117</v>
      </c>
      <c r="D22" s="23">
        <v>621</v>
      </c>
      <c r="E22" s="23">
        <v>86.94</v>
      </c>
      <c r="F22" s="23">
        <v>13648</v>
      </c>
      <c r="G22" s="24">
        <v>42126</v>
      </c>
      <c r="H22" s="24" t="s">
        <v>47</v>
      </c>
      <c r="I22" s="23" t="s">
        <v>3</v>
      </c>
      <c r="J22" s="23">
        <v>5</v>
      </c>
    </row>
    <row r="23" spans="1:10" hidden="1" x14ac:dyDescent="0.3">
      <c r="A23" s="23" t="s">
        <v>119</v>
      </c>
      <c r="B23" s="23" t="s">
        <v>89</v>
      </c>
      <c r="C23" s="23" t="s">
        <v>117</v>
      </c>
      <c r="D23" s="23">
        <v>500</v>
      </c>
      <c r="E23" s="23">
        <v>70</v>
      </c>
      <c r="F23" s="23">
        <v>13666</v>
      </c>
      <c r="G23" s="24">
        <v>42176</v>
      </c>
      <c r="H23" s="24" t="s">
        <v>48</v>
      </c>
      <c r="I23" s="23" t="s">
        <v>4</v>
      </c>
      <c r="J23" s="23">
        <v>4</v>
      </c>
    </row>
    <row r="24" spans="1:10" hidden="1" x14ac:dyDescent="0.3">
      <c r="A24" s="23" t="s">
        <v>120</v>
      </c>
      <c r="B24" s="23" t="s">
        <v>89</v>
      </c>
      <c r="C24" s="23" t="s">
        <v>117</v>
      </c>
      <c r="D24" s="23">
        <v>440</v>
      </c>
      <c r="E24" s="23">
        <v>61.6</v>
      </c>
      <c r="F24" s="23">
        <v>13664</v>
      </c>
      <c r="G24" s="24">
        <v>42226</v>
      </c>
      <c r="H24" s="24" t="s">
        <v>49</v>
      </c>
      <c r="I24" s="23" t="s">
        <v>3</v>
      </c>
      <c r="J24" s="23">
        <v>2</v>
      </c>
    </row>
    <row r="25" spans="1:10" hidden="1" x14ac:dyDescent="0.3">
      <c r="A25" s="23" t="s">
        <v>121</v>
      </c>
      <c r="B25" s="23" t="s">
        <v>92</v>
      </c>
      <c r="C25" s="23" t="s">
        <v>117</v>
      </c>
      <c r="D25" s="23">
        <v>327</v>
      </c>
      <c r="E25" s="23">
        <v>45.78</v>
      </c>
      <c r="F25" s="23">
        <v>13692</v>
      </c>
      <c r="G25" s="24">
        <v>42276</v>
      </c>
      <c r="H25" s="24" t="s">
        <v>50</v>
      </c>
      <c r="I25" s="23" t="s">
        <v>2</v>
      </c>
      <c r="J25" s="23">
        <v>5</v>
      </c>
    </row>
    <row r="26" spans="1:10" hidden="1" x14ac:dyDescent="0.3">
      <c r="A26" s="23" t="s">
        <v>122</v>
      </c>
      <c r="B26" s="23" t="s">
        <v>89</v>
      </c>
      <c r="C26" s="23" t="s">
        <v>123</v>
      </c>
      <c r="D26" s="23">
        <v>713</v>
      </c>
      <c r="E26" s="23">
        <v>99.82</v>
      </c>
      <c r="F26" s="23">
        <v>13595</v>
      </c>
      <c r="G26" s="24">
        <v>42326</v>
      </c>
      <c r="H26" s="24" t="s">
        <v>94</v>
      </c>
      <c r="I26" s="23" t="s">
        <v>97</v>
      </c>
      <c r="J26" s="23">
        <v>4</v>
      </c>
    </row>
    <row r="27" spans="1:10" hidden="1" x14ac:dyDescent="0.3">
      <c r="A27" s="23" t="s">
        <v>124</v>
      </c>
      <c r="B27" s="23" t="s">
        <v>89</v>
      </c>
      <c r="C27" s="23" t="s">
        <v>125</v>
      </c>
      <c r="D27" s="23">
        <v>468</v>
      </c>
      <c r="E27" s="23">
        <v>65.52</v>
      </c>
      <c r="F27" s="23">
        <v>13677</v>
      </c>
      <c r="G27" s="24">
        <v>42376</v>
      </c>
      <c r="H27" s="24" t="s">
        <v>42</v>
      </c>
      <c r="I27" s="23" t="s">
        <v>4</v>
      </c>
      <c r="J27" s="23">
        <v>2</v>
      </c>
    </row>
    <row r="28" spans="1:10" hidden="1" x14ac:dyDescent="0.3">
      <c r="A28" s="23" t="s">
        <v>126</v>
      </c>
      <c r="B28" s="23" t="s">
        <v>89</v>
      </c>
      <c r="C28" s="23" t="s">
        <v>127</v>
      </c>
      <c r="D28" s="23">
        <v>700</v>
      </c>
      <c r="E28" s="23">
        <v>98</v>
      </c>
      <c r="F28" s="23">
        <v>13665</v>
      </c>
      <c r="G28" s="24">
        <v>42426</v>
      </c>
      <c r="H28" s="24" t="s">
        <v>44</v>
      </c>
      <c r="I28" s="23" t="s">
        <v>2</v>
      </c>
      <c r="J28" s="23">
        <v>2</v>
      </c>
    </row>
    <row r="29" spans="1:10" hidden="1" x14ac:dyDescent="0.3">
      <c r="A29" s="23" t="s">
        <v>128</v>
      </c>
      <c r="B29" s="23" t="s">
        <v>92</v>
      </c>
      <c r="C29" s="23" t="s">
        <v>127</v>
      </c>
      <c r="D29" s="23">
        <v>686</v>
      </c>
      <c r="E29" s="23">
        <v>96.04</v>
      </c>
      <c r="F29" s="23">
        <v>13695</v>
      </c>
      <c r="G29" s="24">
        <v>42476</v>
      </c>
      <c r="H29" s="24" t="s">
        <v>46</v>
      </c>
      <c r="I29" s="23" t="s">
        <v>2</v>
      </c>
      <c r="J29" s="23">
        <v>3</v>
      </c>
    </row>
  </sheetData>
  <conditionalFormatting sqref="D7:D2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5D9F-5860-4306-AB76-A07876AF71CB}">
  <dimension ref="A1:B4"/>
  <sheetViews>
    <sheetView workbookViewId="0">
      <selection activeCell="B4" sqref="B4"/>
    </sheetView>
  </sheetViews>
  <sheetFormatPr defaultRowHeight="14.4" x14ac:dyDescent="0.3"/>
  <cols>
    <col min="1" max="1" width="33.88671875" customWidth="1"/>
    <col min="2" max="2" width="27.5546875" customWidth="1"/>
  </cols>
  <sheetData>
    <row r="1" spans="1:2" ht="28.8" x14ac:dyDescent="0.55000000000000004">
      <c r="A1" s="25" t="s">
        <v>5</v>
      </c>
      <c r="B1" s="26">
        <v>430000</v>
      </c>
    </row>
    <row r="2" spans="1:2" ht="28.8" x14ac:dyDescent="0.55000000000000004">
      <c r="A2" s="25" t="s">
        <v>130</v>
      </c>
      <c r="B2" s="27">
        <v>8.7999999999999995E-2</v>
      </c>
    </row>
    <row r="3" spans="1:2" ht="28.8" x14ac:dyDescent="0.55000000000000004">
      <c r="A3" s="25" t="s">
        <v>131</v>
      </c>
      <c r="B3" s="28">
        <v>20</v>
      </c>
    </row>
    <row r="4" spans="1:2" ht="28.8" x14ac:dyDescent="0.55000000000000004">
      <c r="A4" s="25" t="s">
        <v>132</v>
      </c>
      <c r="B4" s="33">
        <f>PMT(B2/12,B3*12,B1)*-1</f>
        <v>3813.6855008323882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Tapşırıq-1</vt:lpstr>
      <vt:lpstr>Tapşırıq-2</vt:lpstr>
      <vt:lpstr>Tapşırıq-3</vt:lpstr>
      <vt:lpstr>Tapşırıq-4</vt:lpstr>
      <vt:lpstr>Tapşırıq-5</vt:lpstr>
      <vt:lpstr>Tapşırıq-6</vt:lpstr>
      <vt:lpstr>Tapşırıq-7</vt:lpstr>
      <vt:lpstr>'Tapşırıq-6'!Criteria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Emil Bashirov</cp:lastModifiedBy>
  <dcterms:created xsi:type="dcterms:W3CDTF">2022-11-14T12:38:04Z</dcterms:created>
  <dcterms:modified xsi:type="dcterms:W3CDTF">2024-11-04T20:41:31Z</dcterms:modified>
</cp:coreProperties>
</file>