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08E8D25-B7BC-4821-B2ED-AD8A67C33A36}" xr6:coauthVersionLast="47" xr6:coauthVersionMax="47" xr10:uidLastSave="{00000000-0000-0000-0000-000000000000}"/>
  <bookViews>
    <workbookView xWindow="-108" yWindow="-108" windowWidth="23256" windowHeight="13176" firstSheet="5" activeTab="12" xr2:uid="{AF3FC647-A6E8-4253-A6A0-85A431B0DCC6}"/>
  </bookViews>
  <sheets>
    <sheet name="Tapşırıq-1" sheetId="3" r:id="rId1"/>
    <sheet name="Tapşırıq-2" sheetId="4" r:id="rId2"/>
    <sheet name="Tapşırıq-3" sheetId="5" r:id="rId3"/>
    <sheet name="Tapşırıq-5" sheetId="7" r:id="rId4"/>
    <sheet name="Tapşırıq-6" sheetId="8" r:id="rId5"/>
    <sheet name="Tapşırıq-7" sheetId="9" r:id="rId6"/>
    <sheet name="Tapşırıq-8" sheetId="10" r:id="rId7"/>
    <sheet name="Tapşırıq-9" sheetId="11" r:id="rId8"/>
    <sheet name="Tapşırıq-10" sheetId="12" r:id="rId9"/>
    <sheet name="Tapşırıq-11" sheetId="13" r:id="rId10"/>
    <sheet name="Tapşırıq-12" sheetId="14" r:id="rId11"/>
    <sheet name="Tapşırıq-13" sheetId="15" r:id="rId12"/>
    <sheet name="Tapşırıq-14" sheetId="16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7" i="15"/>
  <c r="D8" i="15"/>
  <c r="D9" i="15"/>
  <c r="D10" i="15"/>
  <c r="D11" i="15"/>
  <c r="D12" i="15"/>
  <c r="D13" i="15"/>
  <c r="D14" i="15"/>
  <c r="D2" i="15"/>
  <c r="D3" i="5"/>
  <c r="D4" i="5"/>
  <c r="D5" i="5"/>
  <c r="D6" i="5"/>
  <c r="D7" i="5"/>
  <c r="D8" i="5"/>
  <c r="D2" i="5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2" i="7"/>
  <c r="I4" i="12"/>
  <c r="I5" i="12"/>
  <c r="I6" i="12"/>
  <c r="I7" i="12"/>
  <c r="I8" i="12"/>
  <c r="I9" i="12"/>
  <c r="I10" i="12"/>
  <c r="I11" i="12"/>
  <c r="I12" i="12"/>
  <c r="I3" i="12"/>
  <c r="H4" i="12"/>
  <c r="H5" i="12"/>
  <c r="H6" i="12"/>
  <c r="H7" i="12"/>
  <c r="H8" i="12"/>
  <c r="H9" i="12"/>
  <c r="H10" i="12"/>
  <c r="H11" i="12"/>
  <c r="H12" i="12"/>
  <c r="H3" i="12"/>
  <c r="O19" i="14"/>
  <c r="N19" i="14"/>
  <c r="M19" i="14"/>
  <c r="O18" i="14"/>
  <c r="N18" i="14"/>
  <c r="M18" i="14"/>
  <c r="O17" i="14"/>
  <c r="N17" i="14"/>
  <c r="M17" i="14"/>
  <c r="O16" i="14"/>
  <c r="N16" i="14"/>
  <c r="M16" i="14"/>
  <c r="O15" i="14"/>
  <c r="N15" i="14"/>
  <c r="M15" i="14"/>
  <c r="O14" i="14"/>
  <c r="N14" i="14"/>
  <c r="M14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2" i="14"/>
  <c r="D3" i="16"/>
  <c r="D4" i="16"/>
  <c r="D5" i="16"/>
  <c r="D6" i="16"/>
  <c r="D2" i="16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3" i="13"/>
  <c r="F3" i="11"/>
  <c r="E3" i="11"/>
  <c r="D3" i="11"/>
  <c r="C3" i="11"/>
  <c r="B3" i="11"/>
  <c r="D15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2" i="9"/>
  <c r="C5" i="8"/>
  <c r="C6" i="8"/>
  <c r="C7" i="8"/>
  <c r="C8" i="8"/>
  <c r="C9" i="8"/>
  <c r="C10" i="8"/>
  <c r="C11" i="8"/>
  <c r="C12" i="8"/>
  <c r="C13" i="8"/>
  <c r="C14" i="8"/>
  <c r="C4" i="8"/>
  <c r="D3" i="4"/>
  <c r="D4" i="4"/>
  <c r="D5" i="4"/>
  <c r="D6" i="4"/>
  <c r="D7" i="4"/>
  <c r="D8" i="4"/>
  <c r="D9" i="4"/>
  <c r="D10" i="4"/>
  <c r="D11" i="4"/>
  <c r="D12" i="4"/>
  <c r="D13" i="4"/>
  <c r="D14" i="4"/>
  <c r="D2" i="4"/>
  <c r="D3" i="3"/>
  <c r="D4" i="3"/>
  <c r="D5" i="3"/>
  <c r="D6" i="3"/>
  <c r="D7" i="3"/>
  <c r="D8" i="3"/>
  <c r="D9" i="3"/>
  <c r="D10" i="3"/>
  <c r="D11" i="3"/>
  <c r="D12" i="3"/>
  <c r="D13" i="3"/>
  <c r="D2" i="3"/>
  <c r="C3" i="3"/>
  <c r="C4" i="3"/>
  <c r="C5" i="3"/>
  <c r="C6" i="3"/>
  <c r="C7" i="3"/>
  <c r="C8" i="3"/>
  <c r="C9" i="3"/>
  <c r="C10" i="3"/>
  <c r="C11" i="3"/>
  <c r="C12" i="3"/>
  <c r="C13" i="3"/>
  <c r="C2" i="3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D4" i="10" l="1"/>
  <c r="D5" i="10"/>
  <c r="D6" i="10"/>
  <c r="D7" i="10"/>
  <c r="D8" i="10"/>
  <c r="D9" i="10"/>
  <c r="D10" i="10"/>
  <c r="D11" i="10"/>
  <c r="D12" i="10"/>
  <c r="D13" i="10"/>
  <c r="D3" i="10"/>
</calcChain>
</file>

<file path=xl/sharedStrings.xml><?xml version="1.0" encoding="utf-8"?>
<sst xmlns="http://schemas.openxmlformats.org/spreadsheetml/2006/main" count="3457" uniqueCount="319">
  <si>
    <t>Məbləğ</t>
  </si>
  <si>
    <t>Bonus</t>
  </si>
  <si>
    <t>Əmək haqqı</t>
  </si>
  <si>
    <t>İş günü sayı</t>
  </si>
  <si>
    <t>Qeyri-iş günü</t>
  </si>
  <si>
    <t>Qeyri-iş günləri</t>
  </si>
  <si>
    <t>Başlanğıc</t>
  </si>
  <si>
    <t>Son</t>
  </si>
  <si>
    <t>Ad&amp;Soyad</t>
  </si>
  <si>
    <t>İşə giriş tarixi</t>
  </si>
  <si>
    <t>Maaş</t>
  </si>
  <si>
    <t>Adilə Eldarova</t>
  </si>
  <si>
    <t>Adilə Rəhmanova</t>
  </si>
  <si>
    <t>Afaq Babaşlı</t>
  </si>
  <si>
    <t>Aftandil Baxşəliyev</t>
  </si>
  <si>
    <t>Akif Əliyev</t>
  </si>
  <si>
    <t>Akif Əmrahov</t>
  </si>
  <si>
    <t>Akif Ismayılov</t>
  </si>
  <si>
    <t>Akif Kərimov</t>
  </si>
  <si>
    <t>Aydın Əliyev</t>
  </si>
  <si>
    <t>Aydın Əsgərov</t>
  </si>
  <si>
    <t>Aydın Rüstəmzadə</t>
  </si>
  <si>
    <t>Aydın Yaqubov</t>
  </si>
  <si>
    <t>Çimnaz Ismayilova</t>
  </si>
  <si>
    <t>Müştərilər</t>
  </si>
  <si>
    <t>Sifarişləri</t>
  </si>
  <si>
    <t>Sifariş tarixi</t>
  </si>
  <si>
    <t>Hazır olma tarixi</t>
  </si>
  <si>
    <t>Babayev Vüsal</t>
  </si>
  <si>
    <t>Allahquliyev Nahid</t>
  </si>
  <si>
    <t>Xıdırov Murad</t>
  </si>
  <si>
    <t>Cəfərov Qafqaz</t>
  </si>
  <si>
    <t>Babazadə Sənan</t>
  </si>
  <si>
    <t>Əzimzadə Əli</t>
  </si>
  <si>
    <t>Babayev Muxtar</t>
  </si>
  <si>
    <t>Sport geyim</t>
  </si>
  <si>
    <t>Həftə sonu- Bazar</t>
  </si>
  <si>
    <t>Deyilən tarix- 25 iş günü sonra</t>
  </si>
  <si>
    <t>Bayram tarixləri</t>
  </si>
  <si>
    <t>Gün</t>
  </si>
  <si>
    <t>Ay</t>
  </si>
  <si>
    <t>2 ay sonra</t>
  </si>
  <si>
    <t>Departament</t>
  </si>
  <si>
    <t>Vəzifə</t>
  </si>
  <si>
    <t>Giriş</t>
  </si>
  <si>
    <t>Çıxış</t>
  </si>
  <si>
    <t xml:space="preserve">Bonus  </t>
  </si>
  <si>
    <t>Hüquq departamenti</t>
  </si>
  <si>
    <t>Aparıcı hüquq məsləhətçisi</t>
  </si>
  <si>
    <t>İnsan resurslarının idarəedilməsi departamenti</t>
  </si>
  <si>
    <t>Aparıcı mütəxəssis</t>
  </si>
  <si>
    <t>Strateji inkişaf departamenti</t>
  </si>
  <si>
    <t>Mütəxəssis</t>
  </si>
  <si>
    <t>SƏTƏM Departamenti</t>
  </si>
  <si>
    <t>Mühəndis (sertifikatlaşdırma üzrə)</t>
  </si>
  <si>
    <t>Satınalmalar departamenti</t>
  </si>
  <si>
    <t>Layihələrin idarə edilməsi departamenti</t>
  </si>
  <si>
    <t>Layihə üzrə koordinator</t>
  </si>
  <si>
    <t>Maliyyə və uçot departamenti</t>
  </si>
  <si>
    <t>Aparıcı iqtisadçı</t>
  </si>
  <si>
    <t>Mühasib</t>
  </si>
  <si>
    <t>İctimaiyyətlə əlaqələr departamenti</t>
  </si>
  <si>
    <t>İnzibati işlər departamenti</t>
  </si>
  <si>
    <t>Arxiv müdiri</t>
  </si>
  <si>
    <t>Aparıcı mühasib</t>
  </si>
  <si>
    <t>Koordinator</t>
  </si>
  <si>
    <t>İnformasiya texnologiyaları departamenti</t>
  </si>
  <si>
    <t>Aparıcı mütəxəssis(Proqram tərtibatçısı)</t>
  </si>
  <si>
    <t>Audit departamenti</t>
  </si>
  <si>
    <t>Baş auditor</t>
  </si>
  <si>
    <t>Referent</t>
  </si>
  <si>
    <t>Sənədlərlə iş üzrə mütəxəssis</t>
  </si>
  <si>
    <t>Mühəndis (ətraf mühitin mühafizəsi üzrə)</t>
  </si>
  <si>
    <t>Mütəxəssis (Sistem inzibatçısı)</t>
  </si>
  <si>
    <t>Risklərin idarəedilməsi departamenti</t>
  </si>
  <si>
    <t>Daxili auditor</t>
  </si>
  <si>
    <t>Aparıcı mütəxəssis - sistem arxitektoru</t>
  </si>
  <si>
    <t>Hüquq məsləhətçisi</t>
  </si>
  <si>
    <t>Departament rəisinin müavini</t>
  </si>
  <si>
    <t>İqtisadi təhlil və proqnozlaşdırma departamenti</t>
  </si>
  <si>
    <t>İqtisadçı</t>
  </si>
  <si>
    <t>Aparıcı mütəxəssis (Şəbəkə inzibatçısı)</t>
  </si>
  <si>
    <t>Departament rəisi</t>
  </si>
  <si>
    <t>Gənclərlə iş üzrə koordinator</t>
  </si>
  <si>
    <t>Texnik</t>
  </si>
  <si>
    <t>Çilingər-santexnik</t>
  </si>
  <si>
    <t>Aparıcı mühəndis</t>
  </si>
  <si>
    <t>Auditor</t>
  </si>
  <si>
    <t>Təlim üzrə koordinator</t>
  </si>
  <si>
    <t>Mütəxəssis (Proqram tərtibatçısı)</t>
  </si>
  <si>
    <t>Satış üzrə mütəxəssis</t>
  </si>
  <si>
    <t>Tarix</t>
  </si>
  <si>
    <t>Müştəri çek nömrəsi</t>
  </si>
  <si>
    <t>Bank Tarixi</t>
  </si>
  <si>
    <t>Bank açıqlaması</t>
  </si>
  <si>
    <t>Çek No : 619726 ödəniş</t>
  </si>
  <si>
    <t>619720 nömrəli çek ödənişi</t>
  </si>
  <si>
    <t>Çek ödənişi : 619724 No</t>
  </si>
  <si>
    <t>Çek ödənişi : 619725 No çek</t>
  </si>
  <si>
    <t>Çek No : 619729 ödəniş</t>
  </si>
  <si>
    <t>619731 nömrəli çek ödənişi</t>
  </si>
  <si>
    <t>Çek ödənişi : 619727 No</t>
  </si>
  <si>
    <t>Çek No : 619732 ödəniş</t>
  </si>
  <si>
    <t>Çek No : 619733 ödəniş</t>
  </si>
  <si>
    <t>619730 nömrəli çek ödənişi</t>
  </si>
  <si>
    <t>619728 nömrəli çek ödənişi</t>
  </si>
  <si>
    <t>Tap</t>
  </si>
  <si>
    <t>Ödəniş</t>
  </si>
  <si>
    <t>Seriya N</t>
  </si>
  <si>
    <t>Əməkdaş</t>
  </si>
  <si>
    <t>Şöbə</t>
  </si>
  <si>
    <t>Montaj</t>
  </si>
  <si>
    <t>Həsənli Murad</t>
  </si>
  <si>
    <t>Boya</t>
  </si>
  <si>
    <t>Mustafayeva Səmra</t>
  </si>
  <si>
    <t>Satış</t>
  </si>
  <si>
    <t>Sadıqova Səbinə</t>
  </si>
  <si>
    <t>Maliyyə</t>
  </si>
  <si>
    <t>Nəbizadə Nicat</t>
  </si>
  <si>
    <t>Data təhlili</t>
  </si>
  <si>
    <t>Vətəndaş qəbulu</t>
  </si>
  <si>
    <t>Qəmbərli Vüsal</t>
  </si>
  <si>
    <t>Əlizadə Elvin</t>
  </si>
  <si>
    <t>Babazadə Muxtar</t>
  </si>
  <si>
    <t>Proqramlaşdırma</t>
  </si>
  <si>
    <t>Nəbisoy Atilla</t>
  </si>
  <si>
    <t>Nuriyeva Aydan</t>
  </si>
  <si>
    <t>Bayramov Turan</t>
  </si>
  <si>
    <t>Alisoy Alpaqut</t>
  </si>
  <si>
    <t>Ad günü</t>
  </si>
  <si>
    <t>Xatırlatma</t>
  </si>
  <si>
    <t>619726 çek</t>
  </si>
  <si>
    <t>çek 619727</t>
  </si>
  <si>
    <t>nomre 619728</t>
  </si>
  <si>
    <t>619729 nomreli çek ödənişi</t>
  </si>
  <si>
    <t>nömrəli çek ödənişi 619731</t>
  </si>
  <si>
    <t>Məhsul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</si>
  <si>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</si>
  <si>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</si>
  <si>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</si>
  <si>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</si>
  <si>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</si>
  <si>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</si>
  <si>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</si>
  <si>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</si>
  <si>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</si>
  <si>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</si>
  <si>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</si>
  <si>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Say</t>
  </si>
  <si>
    <t>Qiymət</t>
  </si>
  <si>
    <t>n</t>
  </si>
  <si>
    <t>Toplam</t>
  </si>
  <si>
    <t>Cəm</t>
  </si>
  <si>
    <t>Mövcud ayın son günü</t>
  </si>
  <si>
    <t>Növbəti ayın ilk günü</t>
  </si>
  <si>
    <t>Keçən ayın sonu</t>
  </si>
  <si>
    <t>Keçən ayın ilk günü</t>
  </si>
  <si>
    <t>Satıcılar</t>
  </si>
  <si>
    <t>I</t>
  </si>
  <si>
    <t>II</t>
  </si>
  <si>
    <t>III</t>
  </si>
  <si>
    <t>IV</t>
  </si>
  <si>
    <t>V</t>
  </si>
  <si>
    <t>Toplam neçə saat işləyib?</t>
  </si>
  <si>
    <t>Staj müddəti</t>
  </si>
  <si>
    <t>Giriş tarixi</t>
  </si>
  <si>
    <t>Çıxış tarixi</t>
  </si>
  <si>
    <t xml:space="preserve">İl </t>
  </si>
  <si>
    <t>Ümumi</t>
  </si>
  <si>
    <t>Toplam Neçə saat işləməli idi?</t>
  </si>
  <si>
    <t>Satış kodu</t>
  </si>
  <si>
    <t>Ad</t>
  </si>
  <si>
    <t>Soyad</t>
  </si>
  <si>
    <t>Filial</t>
  </si>
  <si>
    <t>Kateqoriya</t>
  </si>
  <si>
    <t>Qiyməti</t>
  </si>
  <si>
    <t>Satış tarixi</t>
  </si>
  <si>
    <t>Kod</t>
  </si>
  <si>
    <t>Novruz</t>
  </si>
  <si>
    <t>Əhmədov</t>
  </si>
  <si>
    <t>Şəmkir</t>
  </si>
  <si>
    <t>Məhsul 13</t>
  </si>
  <si>
    <t>Mebel</t>
  </si>
  <si>
    <t>Xəlil</t>
  </si>
  <si>
    <t>Ələkbərov</t>
  </si>
  <si>
    <t>Xıradalan</t>
  </si>
  <si>
    <t>Məhsul 12</t>
  </si>
  <si>
    <t>Elektronika</t>
  </si>
  <si>
    <t>Məhsul 7</t>
  </si>
  <si>
    <t>Məişət texnikası</t>
  </si>
  <si>
    <t>Nizami</t>
  </si>
  <si>
    <t>Niftəliyev</t>
  </si>
  <si>
    <t>Qaradağ</t>
  </si>
  <si>
    <t>Məhsul 8</t>
  </si>
  <si>
    <t>Səxavət</t>
  </si>
  <si>
    <t>Bəşirov</t>
  </si>
  <si>
    <t>Məhsul 10</t>
  </si>
  <si>
    <t>Akif</t>
  </si>
  <si>
    <t>Kərimov</t>
  </si>
  <si>
    <t>Nəsimi</t>
  </si>
  <si>
    <t>Məhsul 5</t>
  </si>
  <si>
    <t>Namiq</t>
  </si>
  <si>
    <t>Ramazanov</t>
  </si>
  <si>
    <t>Məhsul 3</t>
  </si>
  <si>
    <t>Vidadi</t>
  </si>
  <si>
    <t>Əliyev</t>
  </si>
  <si>
    <t>Vüqar</t>
  </si>
  <si>
    <t>Orucov</t>
  </si>
  <si>
    <t>Məhsul 4</t>
  </si>
  <si>
    <t>Imamov</t>
  </si>
  <si>
    <t>Mətanət</t>
  </si>
  <si>
    <t>Zöhrabova</t>
  </si>
  <si>
    <t>Məhsul 9</t>
  </si>
  <si>
    <t>Ramin</t>
  </si>
  <si>
    <t>Aslanov</t>
  </si>
  <si>
    <t>Sumqayıt</t>
  </si>
  <si>
    <t>Məhsul 2</t>
  </si>
  <si>
    <t>Ismayılov</t>
  </si>
  <si>
    <t>Məhsul 6</t>
  </si>
  <si>
    <t>Adilə</t>
  </si>
  <si>
    <t>Rəhmanova</t>
  </si>
  <si>
    <t>Yasamal</t>
  </si>
  <si>
    <t>Leyla</t>
  </si>
  <si>
    <t>Cəfərova</t>
  </si>
  <si>
    <t>Şamil</t>
  </si>
  <si>
    <t>Rəşad</t>
  </si>
  <si>
    <t>Vəlizadə</t>
  </si>
  <si>
    <t>Məhsul 1</t>
  </si>
  <si>
    <t>Fəridə</t>
  </si>
  <si>
    <t>Tağıyeva</t>
  </si>
  <si>
    <t>Aydın</t>
  </si>
  <si>
    <t>Rüstəmzadə</t>
  </si>
  <si>
    <t>Məhsul 14</t>
  </si>
  <si>
    <t>Qəzənfər</t>
  </si>
  <si>
    <t>Məşədiyev</t>
  </si>
  <si>
    <t>Qürbətov</t>
  </si>
  <si>
    <t>Nazim</t>
  </si>
  <si>
    <t>Quliyev</t>
  </si>
  <si>
    <t>Seccad</t>
  </si>
  <si>
    <t>Vahid</t>
  </si>
  <si>
    <t>Şahverdiyev</t>
  </si>
  <si>
    <t>Allahverdiyev</t>
  </si>
  <si>
    <t>Tamerlan</t>
  </si>
  <si>
    <t>Sadiqov</t>
  </si>
  <si>
    <t>Aftandil</t>
  </si>
  <si>
    <t>Baxşəliyev</t>
  </si>
  <si>
    <t>Yaqubov</t>
  </si>
  <si>
    <t>Nəsrutdin</t>
  </si>
  <si>
    <t>Nəbiyeva</t>
  </si>
  <si>
    <t>Məhsul 11</t>
  </si>
  <si>
    <t>Ramiz</t>
  </si>
  <si>
    <t>Bayramov</t>
  </si>
  <si>
    <t>Babayeva</t>
  </si>
  <si>
    <t>Səmədli</t>
  </si>
  <si>
    <t>Əhmədova</t>
  </si>
  <si>
    <t>Nader</t>
  </si>
  <si>
    <t>Şəmsiyev</t>
  </si>
  <si>
    <t>Minəxanım</t>
  </si>
  <si>
    <t>Mustafayeva</t>
  </si>
  <si>
    <t>Qoşqar</t>
  </si>
  <si>
    <t>Əliyeva</t>
  </si>
  <si>
    <t>Seyfullayev</t>
  </si>
  <si>
    <t>Natiq</t>
  </si>
  <si>
    <t>Əhədzadə</t>
  </si>
  <si>
    <t>Qurbanov</t>
  </si>
  <si>
    <t>Aytən</t>
  </si>
  <si>
    <t>Əsgərov</t>
  </si>
  <si>
    <t>Vadim</t>
  </si>
  <si>
    <t>Çimnaz</t>
  </si>
  <si>
    <t>Ismayilova</t>
  </si>
  <si>
    <t>Teymur</t>
  </si>
  <si>
    <t>Xanməmmədov</t>
  </si>
  <si>
    <t>Sahib</t>
  </si>
  <si>
    <t>İmanov</t>
  </si>
  <si>
    <t>Qarayeva</t>
  </si>
  <si>
    <t>Ruslan</t>
  </si>
  <si>
    <t>Əmrahov</t>
  </si>
  <si>
    <t>Məhsul 15</t>
  </si>
  <si>
    <t>Ismayilov</t>
  </si>
  <si>
    <t>Şükür</t>
  </si>
  <si>
    <t>Xəlilov</t>
  </si>
  <si>
    <t>Bədəlov</t>
  </si>
  <si>
    <t>Səadət</t>
  </si>
  <si>
    <t>Qabil</t>
  </si>
  <si>
    <t>Həsənli</t>
  </si>
  <si>
    <t>Sənan</t>
  </si>
  <si>
    <t>Ibadov</t>
  </si>
  <si>
    <t>Xamis</t>
  </si>
  <si>
    <t>Afaq</t>
  </si>
  <si>
    <t>Babaşlı</t>
  </si>
  <si>
    <t>Yasif</t>
  </si>
  <si>
    <t>Salmanov</t>
  </si>
  <si>
    <t>Teyyub</t>
  </si>
  <si>
    <t>Qocayev</t>
  </si>
  <si>
    <t>Rüfət</t>
  </si>
  <si>
    <t>Əzizov</t>
  </si>
  <si>
    <t>Eldarova</t>
  </si>
  <si>
    <t>Aliyə</t>
  </si>
  <si>
    <t>Səfərov</t>
  </si>
  <si>
    <t>Şahəddin</t>
  </si>
  <si>
    <t>Ağayev</t>
  </si>
  <si>
    <t>Ürfət</t>
  </si>
  <si>
    <t>Vaqif</t>
  </si>
  <si>
    <t>Samir</t>
  </si>
  <si>
    <t>Ədalət</t>
  </si>
  <si>
    <t>Sedai</t>
  </si>
  <si>
    <t>Part</t>
  </si>
  <si>
    <t>Part number</t>
  </si>
  <si>
    <t>Son hissəni ayır</t>
  </si>
  <si>
    <t>Resistors</t>
  </si>
  <si>
    <t>Capacitors</t>
  </si>
  <si>
    <t>Transistors</t>
  </si>
  <si>
    <t>LEDs</t>
  </si>
  <si>
    <t>Ics</t>
  </si>
  <si>
    <t>783-5</t>
  </si>
  <si>
    <t>56-23</t>
  </si>
  <si>
    <t>8435-2345</t>
  </si>
  <si>
    <t>2222-86</t>
  </si>
  <si>
    <t>3245-89000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</si>
</sst>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_-* #,##0.00\ &quot;₼&quot;_-;\-* #,##0.00\ &quot;₼&quot;_-;_-* &quot;-&quot;??\ &quot;₼&quot;_-;_-@_-"/>
    <numFmt numFmtId="165" formatCode="_-&quot;₼&quot;\ * #,##0.00_-;\-&quot;₼&quot;\ * #,##0.00_-;_-&quot;₼&quot;\ * &quot;-&quot;??_-;_-@_-"/>
    <numFmt numFmtId="166" formatCode="#,##0.00\ &quot;₼&quot;"/>
    <numFmt numFmtId="167" formatCode="_-[$₼-42C]\ * #,##0.00_-;\-[$₼-42C]\ * #,##0.00_-;_-[$₼-42C]\ * &quot;-&quot;??_-;_-@_-"/>
    <numFmt numFmtId="168" formatCode="hh:mm\ "/>
    <numFmt numFmtId="169" formatCode="#,##0\ [$₼-42C]"/>
    <numFmt numFmtId="170" formatCode="0\ &quot;saat&quot;"/>
    <numFmt numFmtId="171" formatCode="_-* #,##0\ &quot;₼&quot;_-;\-* #,##0\ &quot;₼&quot;_-;_-* &quot;-&quot;??\ &quot;₼&quot;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4"/>
      <color theme="0"/>
      <name val="Calibri"/>
      <family val="2"/>
    </font>
    <font>
      <sz val="14"/>
      <color theme="1"/>
      <name val="Calibri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  <charset val="186"/>
    </font>
    <font>
      <sz val="12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Arial"/>
      <family val="2"/>
      <charset val="186"/>
    </font>
    <font>
      <sz val="12"/>
      <color theme="1"/>
      <name val="Cambria"/>
      <family val="1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2744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8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6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3" fillId="2" borderId="0" xfId="1" applyFont="1" applyFill="1" applyAlignment="1">
      <alignment horizontal="center" vertical="center"/>
    </xf>
    <xf numFmtId="14" fontId="3" fillId="2" borderId="0" xfId="1" applyNumberFormat="1" applyFont="1" applyFill="1" applyAlignment="1">
      <alignment horizontal="center" vertical="center"/>
    </xf>
    <xf numFmtId="14" fontId="3" fillId="2" borderId="1" xfId="1" applyNumberFormat="1" applyFont="1" applyFill="1" applyBorder="1" applyAlignment="1">
      <alignment horizontal="center" vertical="center"/>
    </xf>
    <xf numFmtId="14" fontId="4" fillId="0" borderId="0" xfId="1" applyNumberFormat="1" applyFont="1"/>
    <xf numFmtId="0" fontId="4" fillId="0" borderId="0" xfId="1" applyFont="1"/>
    <xf numFmtId="14" fontId="4" fillId="0" borderId="1" xfId="1" applyNumberFormat="1" applyFont="1" applyBorder="1" applyAlignment="1">
      <alignment horizontal="center" vertical="center"/>
    </xf>
    <xf numFmtId="14" fontId="4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/>
    <xf numFmtId="0" fontId="4" fillId="0" borderId="1" xfId="1" applyFont="1" applyBorder="1"/>
    <xf numFmtId="0" fontId="5" fillId="4" borderId="1" xfId="4" applyFont="1" applyFill="1" applyBorder="1" applyAlignment="1">
      <alignment horizontal="center" vertical="center" wrapText="1"/>
    </xf>
    <xf numFmtId="0" fontId="5" fillId="4" borderId="2" xfId="4" applyFont="1" applyFill="1" applyBorder="1" applyAlignment="1">
      <alignment horizontal="center" vertical="center" wrapText="1"/>
    </xf>
    <xf numFmtId="0" fontId="6" fillId="0" borderId="0" xfId="5"/>
    <xf numFmtId="0" fontId="7" fillId="0" borderId="1" xfId="4" applyFont="1" applyBorder="1"/>
    <xf numFmtId="14" fontId="7" fillId="0" borderId="1" xfId="4" applyNumberFormat="1" applyFont="1" applyBorder="1"/>
    <xf numFmtId="166" fontId="6" fillId="0" borderId="1" xfId="5" applyNumberFormat="1" applyBorder="1"/>
    <xf numFmtId="4" fontId="6" fillId="0" borderId="0" xfId="5" applyNumberFormat="1"/>
    <xf numFmtId="0" fontId="8" fillId="0" borderId="1" xfId="0" applyFont="1" applyBorder="1"/>
    <xf numFmtId="0" fontId="9" fillId="5" borderId="1" xfId="0" applyFont="1" applyFill="1" applyBorder="1"/>
    <xf numFmtId="14" fontId="8" fillId="0" borderId="1" xfId="0" applyNumberFormat="1" applyFont="1" applyBorder="1"/>
    <xf numFmtId="0" fontId="9" fillId="6" borderId="1" xfId="0" applyFont="1" applyFill="1" applyBorder="1"/>
    <xf numFmtId="0" fontId="10" fillId="7" borderId="1" xfId="0" applyFont="1" applyFill="1" applyBorder="1"/>
    <xf numFmtId="0" fontId="11" fillId="8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14" fontId="12" fillId="9" borderId="1" xfId="0" applyNumberFormat="1" applyFont="1" applyFill="1" applyBorder="1" applyAlignment="1">
      <alignment horizontal="center" vertical="center"/>
    </xf>
    <xf numFmtId="167" fontId="12" fillId="9" borderId="1" xfId="0" applyNumberFormat="1" applyFont="1" applyFill="1" applyBorder="1" applyAlignment="1">
      <alignment horizontal="center" vertical="center"/>
    </xf>
    <xf numFmtId="168" fontId="12" fillId="9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/>
    <xf numFmtId="14" fontId="14" fillId="0" borderId="1" xfId="0" applyNumberFormat="1" applyFont="1" applyBorder="1"/>
    <xf numFmtId="0" fontId="15" fillId="5" borderId="1" xfId="0" applyFont="1" applyFill="1" applyBorder="1"/>
    <xf numFmtId="0" fontId="15" fillId="6" borderId="1" xfId="0" applyFont="1" applyFill="1" applyBorder="1"/>
    <xf numFmtId="0" fontId="15" fillId="3" borderId="1" xfId="0" applyFont="1" applyFill="1" applyBorder="1"/>
    <xf numFmtId="0" fontId="16" fillId="5" borderId="1" xfId="0" applyFont="1" applyFill="1" applyBorder="1"/>
    <xf numFmtId="0" fontId="17" fillId="0" borderId="1" xfId="0" applyFont="1" applyBorder="1"/>
    <xf numFmtId="14" fontId="17" fillId="0" borderId="1" xfId="0" applyNumberFormat="1" applyFont="1" applyBorder="1"/>
    <xf numFmtId="0" fontId="17" fillId="0" borderId="0" xfId="0" applyFont="1"/>
    <xf numFmtId="0" fontId="16" fillId="10" borderId="2" xfId="0" applyFont="1" applyFill="1" applyBorder="1"/>
    <xf numFmtId="0" fontId="16" fillId="11" borderId="1" xfId="0" applyFont="1" applyFill="1" applyBorder="1" applyAlignment="1">
      <alignment horizontal="left"/>
    </xf>
    <xf numFmtId="0" fontId="14" fillId="0" borderId="0" xfId="0" applyFont="1"/>
    <xf numFmtId="0" fontId="18" fillId="7" borderId="1" xfId="0" applyFont="1" applyFill="1" applyBorder="1"/>
    <xf numFmtId="169" fontId="17" fillId="0" borderId="1" xfId="0" applyNumberFormat="1" applyFont="1" applyBorder="1"/>
    <xf numFmtId="169" fontId="15" fillId="0" borderId="1" xfId="0" applyNumberFormat="1" applyFont="1" applyBorder="1"/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14" fontId="15" fillId="0" borderId="1" xfId="0" applyNumberFormat="1" applyFont="1" applyBorder="1" applyAlignment="1">
      <alignment horizontal="center" vertical="center"/>
    </xf>
    <xf numFmtId="0" fontId="19" fillId="4" borderId="1" xfId="4" applyFont="1" applyFill="1" applyBorder="1" applyAlignment="1">
      <alignment horizontal="center" vertical="center" wrapText="1"/>
    </xf>
    <xf numFmtId="0" fontId="19" fillId="4" borderId="2" xfId="4" applyFont="1" applyFill="1" applyBorder="1" applyAlignment="1">
      <alignment horizontal="center" vertical="center" wrapText="1"/>
    </xf>
    <xf numFmtId="0" fontId="20" fillId="0" borderId="1" xfId="4" applyFont="1" applyBorder="1"/>
    <xf numFmtId="14" fontId="20" fillId="0" borderId="1" xfId="4" applyNumberFormat="1" applyFont="1" applyBorder="1"/>
    <xf numFmtId="166" fontId="20" fillId="0" borderId="1" xfId="5" applyNumberFormat="1" applyFont="1" applyBorder="1"/>
    <xf numFmtId="2" fontId="20" fillId="0" borderId="1" xfId="6" applyNumberFormat="1" applyFont="1" applyBorder="1"/>
    <xf numFmtId="0" fontId="21" fillId="7" borderId="1" xfId="0" applyFont="1" applyFill="1" applyBorder="1"/>
    <xf numFmtId="0" fontId="16" fillId="16" borderId="1" xfId="0" applyFont="1" applyFill="1" applyBorder="1"/>
    <xf numFmtId="170" fontId="17" fillId="0" borderId="1" xfId="0" applyNumberFormat="1" applyFont="1" applyBorder="1"/>
    <xf numFmtId="0" fontId="16" fillId="12" borderId="1" xfId="0" applyFont="1" applyFill="1" applyBorder="1"/>
    <xf numFmtId="0" fontId="16" fillId="17" borderId="1" xfId="0" applyFont="1" applyFill="1" applyBorder="1"/>
    <xf numFmtId="0" fontId="16" fillId="5" borderId="1" xfId="0" applyFont="1" applyFill="1" applyBorder="1" applyAlignment="1">
      <alignment horizontal="center"/>
    </xf>
    <xf numFmtId="1" fontId="17" fillId="0" borderId="1" xfId="0" applyNumberFormat="1" applyFont="1" applyBorder="1"/>
    <xf numFmtId="0" fontId="21" fillId="18" borderId="0" xfId="4" applyFont="1" applyFill="1" applyAlignment="1">
      <alignment horizontal="center" vertical="center"/>
    </xf>
    <xf numFmtId="0" fontId="21" fillId="18" borderId="4" xfId="4" applyFont="1" applyFill="1" applyBorder="1" applyAlignment="1">
      <alignment horizontal="center" vertical="center"/>
    </xf>
    <xf numFmtId="0" fontId="21" fillId="18" borderId="4" xfId="4" applyFont="1" applyFill="1" applyBorder="1" applyAlignment="1">
      <alignment horizontal="center" vertical="center" wrapText="1"/>
    </xf>
    <xf numFmtId="0" fontId="2" fillId="0" borderId="0" xfId="4"/>
    <xf numFmtId="0" fontId="22" fillId="6" borderId="1" xfId="4" applyFont="1" applyFill="1" applyBorder="1" applyAlignment="1">
      <alignment horizontal="center" vertical="center"/>
    </xf>
    <xf numFmtId="0" fontId="17" fillId="0" borderId="5" xfId="4" applyFont="1" applyBorder="1"/>
    <xf numFmtId="0" fontId="17" fillId="0" borderId="6" xfId="4" applyFont="1" applyBorder="1"/>
    <xf numFmtId="164" fontId="17" fillId="0" borderId="6" xfId="6" applyFont="1" applyFill="1" applyBorder="1"/>
    <xf numFmtId="14" fontId="17" fillId="0" borderId="6" xfId="4" applyNumberFormat="1" applyFont="1" applyBorder="1"/>
    <xf numFmtId="0" fontId="23" fillId="0" borderId="1" xfId="4" applyFont="1" applyBorder="1" applyAlignment="1">
      <alignment horizontal="center" vertical="center"/>
    </xf>
    <xf numFmtId="0" fontId="17" fillId="0" borderId="1" xfId="4" applyFont="1" applyBorder="1" applyAlignment="1">
      <alignment horizontal="center" vertical="center"/>
    </xf>
    <xf numFmtId="0" fontId="0" fillId="19" borderId="1" xfId="0" applyFill="1" applyBorder="1"/>
    <xf numFmtId="0" fontId="17" fillId="6" borderId="1" xfId="4" applyFont="1" applyFill="1" applyBorder="1" applyAlignment="1">
      <alignment horizontal="center" vertical="center"/>
    </xf>
    <xf numFmtId="0" fontId="17" fillId="20" borderId="1" xfId="4" applyFont="1" applyFill="1" applyBorder="1"/>
    <xf numFmtId="171" fontId="22" fillId="0" borderId="1" xfId="7" applyNumberFormat="1" applyFont="1" applyBorder="1"/>
    <xf numFmtId="164" fontId="6" fillId="0" borderId="1" xfId="6" applyFont="1" applyBorder="1"/>
    <xf numFmtId="17" fontId="17" fillId="0" borderId="1" xfId="0" applyNumberFormat="1" applyFont="1" applyBorder="1"/>
    <xf numFmtId="0" fontId="4" fillId="3" borderId="1" xfId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1" fillId="7" borderId="1" xfId="0" applyFont="1" applyFill="1" applyBorder="1" applyAlignment="1">
      <alignment horizontal="center"/>
    </xf>
  </cellXfs>
  <cellStyles count="8">
    <cellStyle name="Currency" xfId="7" builtinId="4"/>
    <cellStyle name="Currency 4" xfId="3" xr:uid="{6F0C0CF0-A32F-45C2-9A48-B9EA36EB1BEF}"/>
    <cellStyle name="Currency 5" xfId="2" xr:uid="{971253A5-9C03-4C9E-A521-46265885DC44}"/>
    <cellStyle name="Currency 5 2" xfId="6" xr:uid="{0ADE277A-EBCC-4564-B461-81146EF31DC9}"/>
    <cellStyle name="Normal" xfId="0" builtinId="0"/>
    <cellStyle name="Normal 2" xfId="1" xr:uid="{A4A0D617-ED70-442E-A8D4-5FEF873EEBFE}"/>
    <cellStyle name="Normal 2 2" xfId="4" xr:uid="{5FC1AC77-1141-4839-9A57-5E062EA52333}"/>
    <cellStyle name="Normal 3" xfId="5" xr:uid="{00F99685-7140-439A-AADA-7CC877E1CD82}"/>
  </cellStyles>
  <dxfs count="14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72" formatCode="dd/mm/yyyy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* #,##0.00\ &quot;₼&quot;_-;\-* #,##0.00\ &quot;₼&quot;_-;_-* &quot;-&quot;??\ &quot;₼&quot;_-;_-@_-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* #,##0.00\ &quot;₼&quot;_-;\-* #,##0.00\ &quot;₼&quot;_-;_-* &quot;-&quot;??\ &quot;₼&quot;_-;_-@_-"/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auto="1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359717</xdr:colOff>
      <xdr:row>1</xdr:row>
      <xdr:rowOff>200100</xdr:rowOff>
    </xdr:from>
    <xdr:to>
      <xdr:col>6</xdr:col>
      <xdr:colOff>574723</xdr:colOff>
      <xdr:row>11</xdr:row>
      <xdr:rowOff>19706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DE62A6-B5FA-4C00-AE8A-B206EB031099}"/>
            </a:ext>
          </a:extLst>
        </xdr:cNvPr>
        <xdr:cNvSpPr txBox="1"/>
      </xdr:nvSpPr>
      <xdr:spPr>
        <a:xfrm>
          <a:off x="4428797" y="428700"/>
          <a:ext cx="2150486" cy="21056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/>
            <a:t>2021-ci</a:t>
          </a:r>
          <a:r>
            <a:rPr lang="az-Latn-AZ" sz="1400" baseline="0"/>
            <a:t> ilin hər ayı üçün iş günlərinin və qeyri-iş günlərinin sayını tapın.</a:t>
          </a:r>
        </a:p>
        <a:p>
          <a:endParaRPr lang="az-Latn-AZ" sz="1400" baseline="0"/>
        </a:p>
        <a:p>
          <a:r>
            <a:rPr lang="az-Latn-AZ" sz="1400" baseline="0"/>
            <a:t>Həftə sonu: bazar günü</a:t>
          </a:r>
        </a:p>
        <a:p>
          <a:r>
            <a:rPr lang="az-Latn-AZ" sz="1400" baseline="0"/>
            <a:t>Qeyri-iş günləri: H2:I15</a:t>
          </a:r>
          <a:endParaRPr lang="en-US" sz="1400"/>
        </a:p>
      </xdr:txBody>
    </xdr:sp>
    <xdr:clientData/>
  </xdr:twoCellAnchor>
  <xdr:twoCellAnchor>
    <xdr:from>
      <xdr:col>0</xdr:col>
      <xdr:colOff>220980</xdr:colOff>
      <xdr:row>16</xdr:row>
      <xdr:rowOff>76200</xdr:rowOff>
    </xdr:from>
    <xdr:to>
      <xdr:col>6</xdr:col>
      <xdr:colOff>472440</xdr:colOff>
      <xdr:row>21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712AFD-96B2-45D1-A71F-643C4EE166A0}"/>
            </a:ext>
          </a:extLst>
        </xdr:cNvPr>
        <xdr:cNvSpPr txBox="1"/>
      </xdr:nvSpPr>
      <xdr:spPr>
        <a:xfrm>
          <a:off x="220980" y="3688080"/>
          <a:ext cx="6256020" cy="9525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Qeyd</a:t>
          </a:r>
          <a:r>
            <a:rPr lang="en-US" sz="1600" baseline="0"/>
            <a:t>: Bir ayda 31 g</a:t>
          </a:r>
          <a:r>
            <a:rPr lang="az-Latn-AZ" sz="1600" baseline="0"/>
            <a:t>ün varsa,iş günü sayı 22 dirsə,qeyri iş günü sayı deməli 9 dur. Siz qeyri-iş günü sayını 8 tapsaz ,geri qalan 1 gün hara yoxa çıxır? </a:t>
          </a:r>
          <a:r>
            <a:rPr lang="en-US" sz="1600" baseline="0"/>
            <a:t> Dig</a:t>
          </a:r>
          <a:r>
            <a:rPr lang="az-Latn-AZ" sz="1600" baseline="0"/>
            <a:t>ər qruplar bu sualda çox səhv edib.</a:t>
          </a:r>
          <a:endParaRPr lang="en-US" sz="16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233855</xdr:colOff>
      <xdr:row>5</xdr:row>
      <xdr:rowOff>85396</xdr:rowOff>
    </xdr:from>
    <xdr:to>
      <xdr:col>10</xdr:col>
      <xdr:colOff>496614</xdr:colOff>
      <xdr:row>12</xdr:row>
      <xdr:rowOff>147995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D81006-046A-436D-AABF-BD473DCFC5D6}"/>
            </a:ext>
          </a:extLst>
        </xdr:cNvPr>
        <xdr:cNvSpPr txBox="1"/>
      </xdr:nvSpPr>
      <xdr:spPr>
        <a:xfrm>
          <a:off x="5384975" y="1380796"/>
          <a:ext cx="3386959" cy="13960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/>
            <a:t>Əməkdaşın stajı 3 ildən çoxdursa ona aşağıdakı şərt daxilində bonus verilir. </a:t>
          </a:r>
        </a:p>
        <a:p>
          <a:endParaRPr lang="az-Latn-AZ" sz="1400"/>
        </a:p>
        <a:p>
          <a:r>
            <a:rPr lang="az-Latn-AZ" sz="1400"/>
            <a:t>500 manata kimi maaşın 15 faizi,</a:t>
          </a:r>
          <a:r>
            <a:rPr lang="az-Latn-AZ" sz="1400" baseline="0"/>
            <a:t> 500 manatdan çox hissənin 25 faizi miqdarında.</a:t>
          </a:r>
          <a:endParaRPr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28575</xdr:rowOff>
    </xdr:from>
    <xdr:to>
      <xdr:col>5</xdr:col>
      <xdr:colOff>409575</xdr:colOff>
      <xdr:row>6</xdr:row>
      <xdr:rowOff>19050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F075014B-53EF-4AD1-981A-F67E0BDB0885}"/>
            </a:ext>
          </a:extLst>
        </xdr:cNvPr>
        <xdr:cNvSpPr/>
      </xdr:nvSpPr>
      <xdr:spPr>
        <a:xfrm>
          <a:off x="7444740" y="257175"/>
          <a:ext cx="295275" cy="11334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409575</xdr:colOff>
      <xdr:row>3</xdr:row>
      <xdr:rowOff>142875</xdr:rowOff>
    </xdr:from>
    <xdr:to>
      <xdr:col>6</xdr:col>
      <xdr:colOff>342900</xdr:colOff>
      <xdr:row>3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4EBCEAF-3267-425E-A173-0A2D03444E5A}"/>
            </a:ext>
          </a:extLst>
        </xdr:cNvPr>
        <xdr:cNvCxnSpPr>
          <a:stCxn id="2" idx="1"/>
        </xdr:cNvCxnSpPr>
      </xdr:nvCxnSpPr>
      <xdr:spPr>
        <a:xfrm>
          <a:off x="7740015" y="828675"/>
          <a:ext cx="5429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</xdr:colOff>
      <xdr:row>2</xdr:row>
      <xdr:rowOff>142875</xdr:rowOff>
    </xdr:from>
    <xdr:to>
      <xdr:col>10</xdr:col>
      <xdr:colOff>295275</xdr:colOff>
      <xdr:row>4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474B76C-A2F9-4D1A-B1CF-22ED92F21CC7}"/>
            </a:ext>
          </a:extLst>
        </xdr:cNvPr>
        <xdr:cNvSpPr txBox="1"/>
      </xdr:nvSpPr>
      <xdr:spPr>
        <a:xfrm>
          <a:off x="8587740" y="600075"/>
          <a:ext cx="2085975" cy="53340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/>
            <a:t>Bu ədədləri</a:t>
          </a:r>
          <a:r>
            <a:rPr lang="az-Latn-AZ" sz="1400" baseline="0"/>
            <a:t> </a:t>
          </a:r>
          <a:r>
            <a:rPr lang="az-Latn-AZ" sz="1400" b="1" baseline="0"/>
            <a:t>Part number </a:t>
          </a:r>
          <a:r>
            <a:rPr lang="az-Latn-AZ" sz="1400" baseline="0"/>
            <a:t>hissədən ayırmalısan.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26275</xdr:colOff>
      <xdr:row>7</xdr:row>
      <xdr:rowOff>165536</xdr:rowOff>
    </xdr:from>
    <xdr:to>
      <xdr:col>13</xdr:col>
      <xdr:colOff>114300</xdr:colOff>
      <xdr:row>14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02B24-D00C-4693-9D62-8B4CA9BF9069}"/>
            </a:ext>
          </a:extLst>
        </xdr:cNvPr>
        <xdr:cNvSpPr txBox="1"/>
      </xdr:nvSpPr>
      <xdr:spPr>
        <a:xfrm>
          <a:off x="7387195" y="1933376"/>
          <a:ext cx="3745625" cy="151848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2000" b="1"/>
            <a:t>Əməkdaşın stajı 3 ildən çoxdursa ona maaşının</a:t>
          </a:r>
          <a:r>
            <a:rPr lang="az-Latn-AZ" sz="2000" b="1" baseline="0"/>
            <a:t> 10 % i miqdarında bonus verilsin,Əksi təqdirdə "Bonus yoxdur" yazılsın</a:t>
          </a:r>
          <a:endParaRPr lang="az-Latn-AZ" sz="20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9</xdr:row>
      <xdr:rowOff>114300</xdr:rowOff>
    </xdr:from>
    <xdr:to>
      <xdr:col>11</xdr:col>
      <xdr:colOff>472440</xdr:colOff>
      <xdr:row>17</xdr:row>
      <xdr:rowOff>182880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BB0604-254E-45A0-9C3F-631DF1C62A44}"/>
            </a:ext>
          </a:extLst>
        </xdr:cNvPr>
        <xdr:cNvSpPr txBox="1"/>
      </xdr:nvSpPr>
      <xdr:spPr>
        <a:xfrm>
          <a:off x="10805160" y="2385060"/>
          <a:ext cx="3063240" cy="189738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1800" b="1"/>
            <a:t>İşdən</a:t>
          </a:r>
          <a:r>
            <a:rPr lang="az-Latn-AZ" sz="1800" b="1" baseline="0"/>
            <a:t> çıxış vaxtından keçən hər dəqiqəyə görə əmək haqqının 0.1 %  i qədər bonus hesablansın,ancaq 10 dəqiqə gec çıxarsa bonus hesablanmasın</a:t>
          </a:r>
          <a:endParaRPr lang="en-US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15</xdr:row>
      <xdr:rowOff>7620</xdr:rowOff>
    </xdr:from>
    <xdr:to>
      <xdr:col>5</xdr:col>
      <xdr:colOff>297180</xdr:colOff>
      <xdr:row>21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17827B-8370-486B-9AA6-5BA49F005F68}"/>
            </a:ext>
          </a:extLst>
        </xdr:cNvPr>
        <xdr:cNvSpPr txBox="1"/>
      </xdr:nvSpPr>
      <xdr:spPr>
        <a:xfrm>
          <a:off x="175260" y="3756660"/>
          <a:ext cx="5974080" cy="1211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2400"/>
            <a:t>Sol cədvəldəki </a:t>
          </a:r>
          <a:r>
            <a:rPr lang="az-Latn-AZ" sz="2400" b="1"/>
            <a:t>Çek nömrəsinə</a:t>
          </a:r>
          <a:r>
            <a:rPr lang="az-Latn-AZ" sz="2400" b="1" baseline="0"/>
            <a:t> </a:t>
          </a:r>
          <a:r>
            <a:rPr lang="az-Latn-AZ" sz="2400" baseline="0"/>
            <a:t>əsasən </a:t>
          </a:r>
          <a:r>
            <a:rPr lang="az-Latn-AZ" sz="2400" b="1" baseline="0"/>
            <a:t>Sağ cədvəldə</a:t>
          </a:r>
          <a:r>
            <a:rPr lang="az-Latn-AZ" sz="2400" baseline="0"/>
            <a:t> axtarış edib Toplam ödəniş miqdarını tapmalısınız.</a:t>
          </a:r>
          <a:r>
            <a:rPr lang="az-Latn-AZ" sz="2400" b="1" baseline="0"/>
            <a:t>C4</a:t>
          </a:r>
          <a:r>
            <a:rPr lang="az-Latn-AZ" sz="2400" baseline="0"/>
            <a:t> xanasında bunu tətbiq et.</a:t>
          </a:r>
          <a:endParaRPr lang="en-US" sz="2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16</xdr:row>
      <xdr:rowOff>129540</xdr:rowOff>
    </xdr:from>
    <xdr:to>
      <xdr:col>4</xdr:col>
      <xdr:colOff>708660</xdr:colOff>
      <xdr:row>21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B045BE5-48ED-46F3-B64A-3EAF38033B64}"/>
            </a:ext>
          </a:extLst>
        </xdr:cNvPr>
        <xdr:cNvSpPr txBox="1"/>
      </xdr:nvSpPr>
      <xdr:spPr>
        <a:xfrm>
          <a:off x="609600" y="3787140"/>
          <a:ext cx="5212080" cy="10744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Ad g</a:t>
          </a:r>
          <a:r>
            <a:rPr lang="az-Latn-AZ" sz="2000" b="1"/>
            <a:t>ünü</a:t>
          </a:r>
          <a:r>
            <a:rPr lang="az-Latn-AZ" sz="2000" b="1" baseline="0"/>
            <a:t> olacaq şəxsləri xatırlat. E2</a:t>
          </a:r>
          <a:r>
            <a:rPr lang="en-US" sz="2000" b="1" baseline="0"/>
            <a:t>:E15 diapazonunda n</a:t>
          </a:r>
          <a:r>
            <a:rPr lang="az-Latn-AZ" sz="2000" b="1" baseline="0"/>
            <a:t>ə zaman kiminsə ad günüdürsə xana </a:t>
          </a:r>
          <a:r>
            <a:rPr lang="az-Latn-AZ" sz="2000" b="1" baseline="0">
              <a:solidFill>
                <a:srgbClr val="FF0000"/>
              </a:solidFill>
            </a:rPr>
            <a:t>qırmızı</a:t>
          </a:r>
          <a:r>
            <a:rPr lang="az-Latn-AZ" sz="2000" b="1" baseline="0"/>
            <a:t> olsun</a:t>
          </a:r>
          <a:endParaRPr lang="en-US" sz="20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4</xdr:row>
      <xdr:rowOff>15240</xdr:rowOff>
    </xdr:from>
    <xdr:to>
      <xdr:col>12</xdr:col>
      <xdr:colOff>548640</xdr:colOff>
      <xdr:row>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54B20A-1A4C-40DF-8BF1-1904EFFA45A1}"/>
            </a:ext>
          </a:extLst>
        </xdr:cNvPr>
        <xdr:cNvSpPr txBox="1"/>
      </xdr:nvSpPr>
      <xdr:spPr>
        <a:xfrm>
          <a:off x="6225540" y="883920"/>
          <a:ext cx="2278380" cy="1051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2400" b="1"/>
            <a:t>D sütunu</a:t>
          </a:r>
          <a:r>
            <a:rPr lang="az-Latn-AZ" sz="2400" b="1" baseline="0"/>
            <a:t> cəmini tap.</a:t>
          </a:r>
          <a:endParaRPr lang="en-US" sz="2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487680</xdr:colOff>
      <xdr:row>16</xdr:row>
      <xdr:rowOff>7620</xdr:rowOff>
    </xdr:from>
    <xdr:to>
      <xdr:col>8</xdr:col>
      <xdr:colOff>1691640</xdr:colOff>
      <xdr:row>22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E99FAD-0015-403D-B1D5-EBA22A6BE713}"/>
            </a:ext>
          </a:extLst>
        </xdr:cNvPr>
        <xdr:cNvSpPr txBox="1"/>
      </xdr:nvSpPr>
      <xdr:spPr>
        <a:xfrm>
          <a:off x="1432560" y="3436620"/>
          <a:ext cx="7764780" cy="1196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2000"/>
            <a:t>İşçilər</a:t>
          </a:r>
          <a:r>
            <a:rPr lang="az-Latn-AZ" sz="2000" baseline="0"/>
            <a:t> </a:t>
          </a:r>
          <a:r>
            <a:rPr lang="az-Latn-AZ" sz="2000" b="1" baseline="0"/>
            <a:t>gündəlik 8 saat </a:t>
          </a:r>
          <a:r>
            <a:rPr lang="az-Latn-AZ" sz="2000" baseline="0"/>
            <a:t>işləməlidir. H sütununda 5 gündə </a:t>
          </a:r>
          <a:r>
            <a:rPr lang="az-Latn-AZ" sz="2000" b="1" baseline="0"/>
            <a:t>toplam neçə saat işlədiklərini</a:t>
          </a:r>
          <a:r>
            <a:rPr lang="az-Latn-AZ" sz="2000" baseline="0"/>
            <a:t>, </a:t>
          </a:r>
          <a:r>
            <a:rPr lang="en-US" sz="2000" baseline="0"/>
            <a:t>I </a:t>
          </a:r>
          <a:r>
            <a:rPr lang="az-Latn-AZ" sz="2000" baseline="0"/>
            <a:t>sütununda isə </a:t>
          </a:r>
          <a:r>
            <a:rPr lang="az-Latn-AZ" sz="2000" b="1" baseline="0"/>
            <a:t>Toplam neçə saat işləməliydilər </a:t>
          </a:r>
          <a:r>
            <a:rPr lang="az-Latn-AZ" sz="2000" baseline="0"/>
            <a:t>onu tapacaqsan.</a:t>
          </a:r>
          <a:endParaRPr lang="en-US" sz="2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1</xdr:row>
      <xdr:rowOff>83820</xdr:rowOff>
    </xdr:from>
    <xdr:to>
      <xdr:col>17</xdr:col>
      <xdr:colOff>30480</xdr:colOff>
      <xdr:row>7</xdr:row>
      <xdr:rowOff>83820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33477D-5DA8-40C2-89A1-6867CAE5275F}"/>
            </a:ext>
          </a:extLst>
        </xdr:cNvPr>
        <xdr:cNvSpPr txBox="1"/>
      </xdr:nvSpPr>
      <xdr:spPr>
        <a:xfrm>
          <a:off x="8778240" y="312420"/>
          <a:ext cx="3832860" cy="137160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Tarixl</a:t>
          </a:r>
          <a:r>
            <a:rPr lang="az-Latn-AZ" sz="1800" b="1"/>
            <a:t>ər</a:t>
          </a:r>
          <a:r>
            <a:rPr lang="az-Latn-AZ" sz="1800" b="1" baseline="0"/>
            <a:t> arasında İl,ay,gün fərqini tapın.Ümumi sütununda bu formada yazılsın.Məsələn,3 il </a:t>
          </a:r>
          <a:r>
            <a:rPr lang="en-US" sz="1800" b="1" baseline="0"/>
            <a:t>1 </a:t>
          </a:r>
          <a:r>
            <a:rPr lang="az-Latn-AZ" sz="1800" b="1" baseline="0"/>
            <a:t>ay 1</a:t>
          </a:r>
          <a:r>
            <a:rPr lang="en-US" sz="1800" b="1" baseline="0"/>
            <a:t>6</a:t>
          </a:r>
          <a:r>
            <a:rPr lang="az-Latn-AZ" sz="1800" b="1" baseline="0"/>
            <a:t> gün</a:t>
          </a:r>
          <a:endParaRPr lang="en-US" sz="18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380998</xdr:colOff>
      <xdr:row>5</xdr:row>
      <xdr:rowOff>11206</xdr:rowOff>
    </xdr:from>
    <xdr:to>
      <xdr:col>14</xdr:col>
      <xdr:colOff>470646</xdr:colOff>
      <xdr:row>10</xdr:row>
      <xdr:rowOff>224118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C36CB9-B1EB-4CAA-8465-3DE3CC526861}"/>
            </a:ext>
          </a:extLst>
        </xdr:cNvPr>
        <xdr:cNvSpPr txBox="1"/>
      </xdr:nvSpPr>
      <xdr:spPr>
        <a:xfrm>
          <a:off x="9685018" y="1367566"/>
          <a:ext cx="3754868" cy="135591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400"/>
            <a:t>Satış kodunun son 3 rəqəmi kateqoriya kodunu bildirir.</a:t>
          </a:r>
          <a:r>
            <a:rPr lang="az-Latn-AZ" sz="1400" baseline="0"/>
            <a:t> C sütununu doldurun və ağıdakı cədvəldə Filiallar və kateqiyalar üzrə cəmi məbləği hesablayın</a:t>
          </a:r>
          <a:endParaRPr lang="en-US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F2D0F6-629F-4849-BF0D-20D84CF6A3B7}" name="Satış4" displayName="Satış4" ref="A1:J469" totalsRowShown="0" headerRowDxfId="13" dataDxfId="12" tableBorderDxfId="11" headerRowCellStyle="Normal 2" dataCellStyle="Normal 2">
  <tableColumns count="10">
    <tableColumn id="1" xr3:uid="{A3DDC018-ACE6-400E-BCB6-4C2DF5736ABC}" name="Satış kodu" dataDxfId="10" dataCellStyle="Normal 2"/>
    <tableColumn id="2" xr3:uid="{84113F88-D968-440D-B95D-5AE868630A58}" name="Ad" dataDxfId="9" dataCellStyle="Normal 2"/>
    <tableColumn id="3" xr3:uid="{5EDD76F5-074F-4028-A0F1-4B8212EBA26E}" name="Soyad" dataDxfId="8" dataCellStyle="Normal 2"/>
    <tableColumn id="4" xr3:uid="{6B9BC1C7-8594-42F4-B2F8-A54EC9EAAA95}" name="Filial" dataDxfId="7" dataCellStyle="Normal 2"/>
    <tableColumn id="13" xr3:uid="{F9EA565B-890E-4191-9058-F2F58BDC6EE5}" name="Kateqoriya" dataDxfId="6" dataCellStyle="Normal 2 2">
      <calculatedColumnFormula>VALUE(RIGHT(Satış4[[#This Row],[Satış kodu]],3))</calculatedColumnFormula>
    </tableColumn>
    <tableColumn id="6" xr3:uid="{8CB7A3A5-07F4-4604-A303-B978693E40D9}" name="Məhsul" dataDxfId="5" dataCellStyle="Normal 2"/>
    <tableColumn id="7" xr3:uid="{EBC46E3E-779A-4A5A-8131-EB04F7F6BF88}" name="Qiyməti" dataDxfId="4"/>
    <tableColumn id="8" xr3:uid="{D64E4873-E7D5-4908-8FBF-37B91FC91E2B}" name="Say" dataDxfId="3" dataCellStyle="Normal 2"/>
    <tableColumn id="9" xr3:uid="{2CE49F0D-684D-475C-B846-A2CF56FEAA1C}" name="Məbləğ" dataDxfId="2">
      <calculatedColumnFormula>G2*H2</calculatedColumnFormula>
    </tableColumn>
    <tableColumn id="10" xr3:uid="{8D3A5965-491E-4C36-B45A-AD109477A54A}" name="Satış tarixi" dataDxfId="1" dataCellStyle="Normal 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585E-546E-4047-9A96-7CDF885BE7F0}">
  <dimension ref="A1:I15"/>
  <sheetViews>
    <sheetView showGridLines="0" workbookViewId="0">
      <selection activeCell="D2" sqref="D2"/>
    </sheetView>
  </sheetViews>
  <sheetFormatPr defaultRowHeight="14.4" x14ac:dyDescent="0.3"/>
  <cols>
    <col min="1" max="2" width="14.33203125" bestFit="1" customWidth="1"/>
    <col min="3" max="3" width="14.109375" bestFit="1" customWidth="1"/>
    <col min="4" max="4" width="16.5546875" bestFit="1" customWidth="1"/>
    <col min="5" max="6" width="14.109375" customWidth="1"/>
    <col min="7" max="7" width="9.44140625" customWidth="1"/>
    <col min="8" max="9" width="19.44140625" customWidth="1"/>
  </cols>
  <sheetData>
    <row r="1" spans="1:9" ht="18" x14ac:dyDescent="0.35">
      <c r="A1" s="1" t="s">
        <v>6</v>
      </c>
      <c r="B1" s="2" t="s">
        <v>7</v>
      </c>
      <c r="C1" s="3" t="s">
        <v>3</v>
      </c>
      <c r="D1" s="3" t="s">
        <v>4</v>
      </c>
      <c r="E1" s="4"/>
      <c r="F1" s="4"/>
      <c r="G1" s="5"/>
      <c r="H1" s="85" t="s">
        <v>5</v>
      </c>
      <c r="I1" s="85"/>
    </row>
    <row r="2" spans="1:9" ht="18" x14ac:dyDescent="0.35">
      <c r="A2" s="6">
        <v>44197</v>
      </c>
      <c r="B2" s="7">
        <v>44227</v>
      </c>
      <c r="C2" s="8">
        <f>NETWORKDAYS.INTL(A2,B2,11,$H$2:$I$15)</f>
        <v>22</v>
      </c>
      <c r="D2" s="8">
        <f>(_xlfn.DAYS(B2,A2)+1)-NETWORKDAYS.INTL(A2,B2,11,$H$2:$I$15)</f>
        <v>9</v>
      </c>
      <c r="E2" s="4"/>
      <c r="F2" s="4"/>
      <c r="G2" s="5"/>
      <c r="H2" s="9">
        <v>44197</v>
      </c>
      <c r="I2" s="9">
        <v>44325</v>
      </c>
    </row>
    <row r="3" spans="1:9" ht="18" x14ac:dyDescent="0.35">
      <c r="A3" s="6">
        <v>44228</v>
      </c>
      <c r="B3" s="7">
        <v>44255</v>
      </c>
      <c r="C3" s="8">
        <f t="shared" ref="C3:C13" si="0">NETWORKDAYS.INTL(A3,B3,11,$H$2:$I$15)</f>
        <v>24</v>
      </c>
      <c r="D3" s="8">
        <f t="shared" ref="D3:D13" si="1">(_xlfn.DAYS(B3,A3)+1)-NETWORKDAYS.INTL(A3,B3,11,$H$2:$I$15)</f>
        <v>4</v>
      </c>
      <c r="E3" s="5"/>
      <c r="F3" s="5"/>
      <c r="G3" s="5"/>
      <c r="H3" s="9">
        <v>44198</v>
      </c>
      <c r="I3" s="9">
        <v>44327</v>
      </c>
    </row>
    <row r="4" spans="1:9" ht="18" x14ac:dyDescent="0.35">
      <c r="A4" s="6">
        <v>44256</v>
      </c>
      <c r="B4" s="7">
        <v>44286</v>
      </c>
      <c r="C4" s="8">
        <f t="shared" si="0"/>
        <v>19</v>
      </c>
      <c r="D4" s="8">
        <f t="shared" si="1"/>
        <v>12</v>
      </c>
      <c r="E4" s="5"/>
      <c r="F4" s="5"/>
      <c r="G4" s="5"/>
      <c r="H4" s="9">
        <v>44199</v>
      </c>
      <c r="I4" s="9">
        <v>44340</v>
      </c>
    </row>
    <row r="5" spans="1:9" ht="18" x14ac:dyDescent="0.35">
      <c r="A5" s="6">
        <v>44287</v>
      </c>
      <c r="B5" s="7">
        <v>44316</v>
      </c>
      <c r="C5" s="8">
        <f t="shared" si="0"/>
        <v>26</v>
      </c>
      <c r="D5" s="8">
        <f t="shared" si="1"/>
        <v>4</v>
      </c>
      <c r="E5" s="5"/>
      <c r="F5" s="5"/>
      <c r="G5" s="5"/>
      <c r="H5" s="9">
        <v>44202</v>
      </c>
      <c r="I5" s="9">
        <v>44341</v>
      </c>
    </row>
    <row r="6" spans="1:9" ht="18" x14ac:dyDescent="0.35">
      <c r="A6" s="6">
        <v>44317</v>
      </c>
      <c r="B6" s="7">
        <v>44347</v>
      </c>
      <c r="C6" s="8">
        <f t="shared" si="0"/>
        <v>21</v>
      </c>
      <c r="D6" s="8">
        <f t="shared" si="1"/>
        <v>10</v>
      </c>
      <c r="E6" s="5"/>
      <c r="F6" s="5"/>
      <c r="G6" s="5"/>
      <c r="H6" s="9">
        <v>44216</v>
      </c>
      <c r="I6" s="9">
        <v>44342</v>
      </c>
    </row>
    <row r="7" spans="1:9" ht="18" x14ac:dyDescent="0.35">
      <c r="A7" s="6">
        <v>44348</v>
      </c>
      <c r="B7" s="7">
        <v>44377</v>
      </c>
      <c r="C7" s="8">
        <f t="shared" si="0"/>
        <v>24</v>
      </c>
      <c r="D7" s="8">
        <f t="shared" si="1"/>
        <v>6</v>
      </c>
      <c r="E7" s="5"/>
      <c r="F7" s="5"/>
      <c r="G7" s="5"/>
      <c r="H7" s="9">
        <v>44263</v>
      </c>
      <c r="I7" s="9">
        <v>44344</v>
      </c>
    </row>
    <row r="8" spans="1:9" ht="18" x14ac:dyDescent="0.35">
      <c r="A8" s="6">
        <v>44378</v>
      </c>
      <c r="B8" s="7">
        <v>44408</v>
      </c>
      <c r="C8" s="8">
        <f t="shared" si="0"/>
        <v>26</v>
      </c>
      <c r="D8" s="8">
        <f t="shared" si="1"/>
        <v>5</v>
      </c>
      <c r="E8" s="5"/>
      <c r="F8" s="5"/>
      <c r="G8" s="5"/>
      <c r="H8" s="9">
        <v>44264</v>
      </c>
      <c r="I8" s="9">
        <v>44362</v>
      </c>
    </row>
    <row r="9" spans="1:9" ht="18" x14ac:dyDescent="0.35">
      <c r="A9" s="6">
        <v>44409</v>
      </c>
      <c r="B9" s="7">
        <v>44439</v>
      </c>
      <c r="C9" s="8">
        <f t="shared" si="0"/>
        <v>25</v>
      </c>
      <c r="D9" s="8">
        <f t="shared" si="1"/>
        <v>6</v>
      </c>
      <c r="E9" s="5"/>
      <c r="F9" s="5"/>
      <c r="G9" s="5"/>
      <c r="H9" s="9">
        <v>44275</v>
      </c>
      <c r="I9" s="9">
        <v>44373</v>
      </c>
    </row>
    <row r="10" spans="1:9" ht="18" x14ac:dyDescent="0.35">
      <c r="A10" s="6">
        <v>44440</v>
      </c>
      <c r="B10" s="7">
        <v>44469</v>
      </c>
      <c r="C10" s="8">
        <f t="shared" si="0"/>
        <v>25</v>
      </c>
      <c r="D10" s="8">
        <f t="shared" si="1"/>
        <v>5</v>
      </c>
      <c r="E10" s="5"/>
      <c r="F10" s="5"/>
      <c r="G10" s="5"/>
      <c r="H10" s="9">
        <v>44276</v>
      </c>
      <c r="I10" s="9">
        <v>44408</v>
      </c>
    </row>
    <row r="11" spans="1:9" ht="18" x14ac:dyDescent="0.35">
      <c r="A11" s="6">
        <v>44470</v>
      </c>
      <c r="B11" s="7">
        <v>44500</v>
      </c>
      <c r="C11" s="8">
        <f t="shared" si="0"/>
        <v>26</v>
      </c>
      <c r="D11" s="8">
        <f t="shared" si="1"/>
        <v>5</v>
      </c>
      <c r="E11" s="5"/>
      <c r="F11" s="5"/>
      <c r="G11" s="5"/>
      <c r="H11" s="9">
        <v>44277</v>
      </c>
      <c r="I11" s="9">
        <v>44409</v>
      </c>
    </row>
    <row r="12" spans="1:9" ht="18" x14ac:dyDescent="0.35">
      <c r="A12" s="6">
        <v>44501</v>
      </c>
      <c r="B12" s="7">
        <v>44530</v>
      </c>
      <c r="C12" s="8">
        <f t="shared" si="0"/>
        <v>26</v>
      </c>
      <c r="D12" s="8">
        <f t="shared" si="1"/>
        <v>4</v>
      </c>
      <c r="E12" s="5"/>
      <c r="F12" s="5"/>
      <c r="G12" s="5"/>
      <c r="H12" s="9">
        <v>44278</v>
      </c>
      <c r="I12" s="9">
        <v>44411</v>
      </c>
    </row>
    <row r="13" spans="1:9" ht="18" x14ac:dyDescent="0.35">
      <c r="A13" s="6">
        <v>44531</v>
      </c>
      <c r="B13" s="7">
        <v>44561</v>
      </c>
      <c r="C13" s="8">
        <f t="shared" si="0"/>
        <v>26</v>
      </c>
      <c r="D13" s="8">
        <f t="shared" si="1"/>
        <v>5</v>
      </c>
      <c r="E13" s="5"/>
      <c r="F13" s="5"/>
      <c r="G13" s="5"/>
      <c r="H13" s="9">
        <v>44279</v>
      </c>
      <c r="I13" s="9">
        <v>44448</v>
      </c>
    </row>
    <row r="14" spans="1:9" ht="18" x14ac:dyDescent="0.35">
      <c r="A14" s="5"/>
      <c r="B14" s="5"/>
      <c r="C14" s="5"/>
      <c r="D14" s="5"/>
      <c r="E14" s="5"/>
      <c r="F14" s="5"/>
      <c r="G14" s="5"/>
      <c r="H14" s="9">
        <v>44280</v>
      </c>
      <c r="I14" s="9">
        <v>44561</v>
      </c>
    </row>
    <row r="15" spans="1:9" ht="18" x14ac:dyDescent="0.35">
      <c r="A15" s="5"/>
      <c r="B15" s="5"/>
      <c r="C15" s="5"/>
      <c r="D15" s="5"/>
      <c r="E15" s="5"/>
      <c r="F15" s="5"/>
      <c r="G15" s="5"/>
      <c r="H15" s="9">
        <v>44281</v>
      </c>
      <c r="I15" s="10"/>
    </row>
  </sheetData>
  <mergeCells count="1">
    <mergeCell ref="H1:I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8B8-EBE6-4C0F-9DDA-1FEA08460441}">
  <dimension ref="A1:F17"/>
  <sheetViews>
    <sheetView workbookViewId="0">
      <selection activeCell="F3" sqref="F3"/>
    </sheetView>
  </sheetViews>
  <sheetFormatPr defaultRowHeight="14.4" x14ac:dyDescent="0.3"/>
  <cols>
    <col min="1" max="1" width="19.6640625" customWidth="1"/>
    <col min="2" max="2" width="18.33203125" customWidth="1"/>
    <col min="3" max="3" width="11" bestFit="1" customWidth="1"/>
    <col min="6" max="6" width="18.88671875" customWidth="1"/>
  </cols>
  <sheetData>
    <row r="1" spans="1:6" ht="18" x14ac:dyDescent="0.35">
      <c r="A1" s="86"/>
      <c r="B1" s="86"/>
      <c r="C1" s="87" t="s">
        <v>164</v>
      </c>
      <c r="D1" s="87"/>
      <c r="E1" s="87"/>
      <c r="F1" s="87"/>
    </row>
    <row r="2" spans="1:6" ht="18" x14ac:dyDescent="0.35">
      <c r="A2" s="66" t="s">
        <v>165</v>
      </c>
      <c r="B2" s="37" t="s">
        <v>166</v>
      </c>
      <c r="C2" s="37" t="s">
        <v>167</v>
      </c>
      <c r="D2" s="37" t="s">
        <v>40</v>
      </c>
      <c r="E2" s="37" t="s">
        <v>39</v>
      </c>
      <c r="F2" s="37" t="s">
        <v>168</v>
      </c>
    </row>
    <row r="3" spans="1:6" ht="18" x14ac:dyDescent="0.35">
      <c r="A3" s="39">
        <v>43293</v>
      </c>
      <c r="B3" s="39">
        <v>44436</v>
      </c>
      <c r="C3" s="67">
        <f>DATEDIF(A3,B3,"y")</f>
        <v>3</v>
      </c>
      <c r="D3" s="38">
        <f>DATEDIF(A3,B3,"ym")</f>
        <v>1</v>
      </c>
      <c r="E3" s="38">
        <f>DATEDIF(A3,B3,"md")</f>
        <v>16</v>
      </c>
      <c r="F3" s="38" t="str">
        <f>_xlfn.TEXTJOIN(" ",TRUE,C3,"il",D3,"ay",E3,"gün")</f>
        <v>3 il 1 ay 16 gün</v>
      </c>
    </row>
    <row r="4" spans="1:6" ht="18" x14ac:dyDescent="0.35">
      <c r="A4" s="39">
        <v>42990</v>
      </c>
      <c r="B4" s="39">
        <v>43591</v>
      </c>
      <c r="C4" s="67">
        <f t="shared" ref="C4:C17" si="0">DATEDIF(A4,B4,"y")</f>
        <v>1</v>
      </c>
      <c r="D4" s="38">
        <f t="shared" ref="D4:D17" si="1">DATEDIF(A4,B4,"ym")</f>
        <v>7</v>
      </c>
      <c r="E4" s="38">
        <f t="shared" ref="E4:E17" si="2">DATEDIF(A4,B4,"md")</f>
        <v>24</v>
      </c>
      <c r="F4" s="38" t="str">
        <f t="shared" ref="F4:F17" si="3">_xlfn.TEXTJOIN(" ",TRUE,C4,"il",D4,"ay",E4,"gün")</f>
        <v>1 il 7 ay 24 gün</v>
      </c>
    </row>
    <row r="5" spans="1:6" ht="18" x14ac:dyDescent="0.35">
      <c r="A5" s="39">
        <v>42218</v>
      </c>
      <c r="B5" s="39">
        <v>44526</v>
      </c>
      <c r="C5" s="67">
        <f t="shared" si="0"/>
        <v>6</v>
      </c>
      <c r="D5" s="38">
        <f t="shared" si="1"/>
        <v>3</v>
      </c>
      <c r="E5" s="38">
        <f t="shared" si="2"/>
        <v>24</v>
      </c>
      <c r="F5" s="38" t="str">
        <f t="shared" si="3"/>
        <v>6 il 3 ay 24 gün</v>
      </c>
    </row>
    <row r="6" spans="1:6" ht="18" x14ac:dyDescent="0.35">
      <c r="A6" s="39">
        <v>44050</v>
      </c>
      <c r="B6" s="39">
        <v>44461</v>
      </c>
      <c r="C6" s="67">
        <f t="shared" si="0"/>
        <v>1</v>
      </c>
      <c r="D6" s="38">
        <f t="shared" si="1"/>
        <v>1</v>
      </c>
      <c r="E6" s="38">
        <f t="shared" si="2"/>
        <v>15</v>
      </c>
      <c r="F6" s="38" t="str">
        <f t="shared" si="3"/>
        <v>1 il 1 ay 15 gün</v>
      </c>
    </row>
    <row r="7" spans="1:6" ht="18" x14ac:dyDescent="0.35">
      <c r="A7" s="39">
        <v>43588</v>
      </c>
      <c r="B7" s="39">
        <v>44782</v>
      </c>
      <c r="C7" s="67">
        <f t="shared" si="0"/>
        <v>3</v>
      </c>
      <c r="D7" s="38">
        <f t="shared" si="1"/>
        <v>3</v>
      </c>
      <c r="E7" s="38">
        <f t="shared" si="2"/>
        <v>6</v>
      </c>
      <c r="F7" s="38" t="str">
        <f t="shared" si="3"/>
        <v>3 il 3 ay 6 gün</v>
      </c>
    </row>
    <row r="8" spans="1:6" ht="18" x14ac:dyDescent="0.35">
      <c r="A8" s="39">
        <v>42463</v>
      </c>
      <c r="B8" s="39">
        <v>43256</v>
      </c>
      <c r="C8" s="67">
        <f t="shared" si="0"/>
        <v>2</v>
      </c>
      <c r="D8" s="38">
        <f t="shared" si="1"/>
        <v>2</v>
      </c>
      <c r="E8" s="38">
        <f t="shared" si="2"/>
        <v>2</v>
      </c>
      <c r="F8" s="38" t="str">
        <f t="shared" si="3"/>
        <v>2 il 2 ay 2 gün</v>
      </c>
    </row>
    <row r="9" spans="1:6" ht="18" x14ac:dyDescent="0.35">
      <c r="A9" s="39">
        <v>42223</v>
      </c>
      <c r="B9" s="39">
        <v>42588</v>
      </c>
      <c r="C9" s="67">
        <f t="shared" si="0"/>
        <v>0</v>
      </c>
      <c r="D9" s="38">
        <f t="shared" si="1"/>
        <v>11</v>
      </c>
      <c r="E9" s="38">
        <f t="shared" si="2"/>
        <v>30</v>
      </c>
      <c r="F9" s="38" t="str">
        <f t="shared" si="3"/>
        <v>0 il 11 ay 30 gün</v>
      </c>
    </row>
    <row r="10" spans="1:6" ht="18" x14ac:dyDescent="0.35">
      <c r="A10" s="39">
        <v>41494</v>
      </c>
      <c r="B10" s="39">
        <v>41859</v>
      </c>
      <c r="C10" s="67">
        <f t="shared" si="0"/>
        <v>1</v>
      </c>
      <c r="D10" s="38">
        <f t="shared" si="1"/>
        <v>0</v>
      </c>
      <c r="E10" s="38">
        <f t="shared" si="2"/>
        <v>0</v>
      </c>
      <c r="F10" s="38" t="str">
        <f t="shared" si="3"/>
        <v>1 il 0 ay 0 gün</v>
      </c>
    </row>
    <row r="11" spans="1:6" ht="18" x14ac:dyDescent="0.35">
      <c r="A11" s="39">
        <v>43686</v>
      </c>
      <c r="B11" s="39">
        <v>44083</v>
      </c>
      <c r="C11" s="67">
        <f t="shared" si="0"/>
        <v>1</v>
      </c>
      <c r="D11" s="38">
        <f t="shared" si="1"/>
        <v>1</v>
      </c>
      <c r="E11" s="38">
        <f t="shared" si="2"/>
        <v>0</v>
      </c>
      <c r="F11" s="38" t="str">
        <f t="shared" si="3"/>
        <v>1 il 1 ay 0 gün</v>
      </c>
    </row>
    <row r="12" spans="1:6" ht="18" x14ac:dyDescent="0.35">
      <c r="A12" s="39">
        <v>44418</v>
      </c>
      <c r="B12" s="39">
        <v>44844</v>
      </c>
      <c r="C12" s="67">
        <f t="shared" si="0"/>
        <v>1</v>
      </c>
      <c r="D12" s="38">
        <f t="shared" si="1"/>
        <v>2</v>
      </c>
      <c r="E12" s="38">
        <f t="shared" si="2"/>
        <v>0</v>
      </c>
      <c r="F12" s="38" t="str">
        <f t="shared" si="3"/>
        <v>1 il 2 ay 0 gün</v>
      </c>
    </row>
    <row r="13" spans="1:6" ht="18" x14ac:dyDescent="0.35">
      <c r="A13" s="39">
        <v>42593</v>
      </c>
      <c r="B13" s="39">
        <v>44816</v>
      </c>
      <c r="C13" s="67">
        <f t="shared" si="0"/>
        <v>6</v>
      </c>
      <c r="D13" s="38">
        <f t="shared" si="1"/>
        <v>1</v>
      </c>
      <c r="E13" s="38">
        <f t="shared" si="2"/>
        <v>1</v>
      </c>
      <c r="F13" s="38" t="str">
        <f t="shared" si="3"/>
        <v>6 il 1 ay 1 gün</v>
      </c>
    </row>
    <row r="14" spans="1:6" ht="18" x14ac:dyDescent="0.35">
      <c r="A14" s="39">
        <v>43689</v>
      </c>
      <c r="B14" s="39">
        <v>44533</v>
      </c>
      <c r="C14" s="67">
        <f t="shared" si="0"/>
        <v>2</v>
      </c>
      <c r="D14" s="38">
        <f t="shared" si="1"/>
        <v>3</v>
      </c>
      <c r="E14" s="38">
        <f t="shared" si="2"/>
        <v>21</v>
      </c>
      <c r="F14" s="38" t="str">
        <f t="shared" si="3"/>
        <v>2 il 3 ay 21 gün</v>
      </c>
    </row>
    <row r="15" spans="1:6" ht="18" x14ac:dyDescent="0.35">
      <c r="A15" s="39">
        <v>43690</v>
      </c>
      <c r="B15" s="39">
        <v>44018</v>
      </c>
      <c r="C15" s="67">
        <f t="shared" si="0"/>
        <v>0</v>
      </c>
      <c r="D15" s="38">
        <f t="shared" si="1"/>
        <v>10</v>
      </c>
      <c r="E15" s="38">
        <f t="shared" si="2"/>
        <v>23</v>
      </c>
      <c r="F15" s="38" t="str">
        <f t="shared" si="3"/>
        <v>0 il 10 ay 23 gün</v>
      </c>
    </row>
    <row r="16" spans="1:6" ht="18" x14ac:dyDescent="0.35">
      <c r="A16" s="39">
        <v>43691</v>
      </c>
      <c r="B16" s="39">
        <v>44839</v>
      </c>
      <c r="C16" s="67">
        <f t="shared" si="0"/>
        <v>3</v>
      </c>
      <c r="D16" s="38">
        <f t="shared" si="1"/>
        <v>1</v>
      </c>
      <c r="E16" s="38">
        <f t="shared" si="2"/>
        <v>21</v>
      </c>
      <c r="F16" s="38" t="str">
        <f t="shared" si="3"/>
        <v>3 il 1 ay 21 gün</v>
      </c>
    </row>
    <row r="17" spans="1:6" ht="18" x14ac:dyDescent="0.35">
      <c r="A17" s="39">
        <v>43692</v>
      </c>
      <c r="B17" s="39">
        <v>44840</v>
      </c>
      <c r="C17" s="67">
        <f t="shared" si="0"/>
        <v>3</v>
      </c>
      <c r="D17" s="38">
        <f t="shared" si="1"/>
        <v>1</v>
      </c>
      <c r="E17" s="38">
        <f t="shared" si="2"/>
        <v>21</v>
      </c>
      <c r="F17" s="38" t="str">
        <f t="shared" si="3"/>
        <v>3 il 1 ay 21 gün</v>
      </c>
    </row>
  </sheetData>
  <mergeCells count="2">
    <mergeCell ref="A1:B1"/>
    <mergeCell ref="C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2D09-B737-449B-8F23-0FDD4C8FFE32}">
  <dimension ref="A1:O481"/>
  <sheetViews>
    <sheetView zoomScale="83" zoomScaleNormal="83" workbookViewId="0">
      <selection activeCell="M14" sqref="M14"/>
    </sheetView>
  </sheetViews>
  <sheetFormatPr defaultColWidth="9.109375" defaultRowHeight="14.4" x14ac:dyDescent="0.3"/>
  <cols>
    <col min="1" max="1" width="13.109375" style="71" bestFit="1" customWidth="1"/>
    <col min="2" max="2" width="13.5546875" style="71" bestFit="1" customWidth="1"/>
    <col min="3" max="3" width="18.88671875" style="71" bestFit="1" customWidth="1"/>
    <col min="4" max="4" width="11.5546875" style="71" bestFit="1" customWidth="1"/>
    <col min="5" max="5" width="19.33203125" style="71" bestFit="1" customWidth="1"/>
    <col min="6" max="6" width="12.88671875" style="71" bestFit="1" customWidth="1"/>
    <col min="7" max="7" width="13.44140625" style="71" bestFit="1" customWidth="1"/>
    <col min="8" max="8" width="5.109375" style="71" bestFit="1" customWidth="1"/>
    <col min="9" max="9" width="13.44140625" style="71" bestFit="1" customWidth="1"/>
    <col min="10" max="10" width="14.33203125" style="71" bestFit="1" customWidth="1"/>
    <col min="11" max="11" width="9.109375" style="71"/>
    <col min="12" max="12" width="11.5546875" style="71" bestFit="1" customWidth="1"/>
    <col min="13" max="13" width="13.44140625" style="71" bestFit="1" customWidth="1"/>
    <col min="14" max="16" width="19.33203125" style="71" bestFit="1" customWidth="1"/>
    <col min="17" max="16384" width="9.109375" style="71"/>
  </cols>
  <sheetData>
    <row r="1" spans="1:15" ht="35.25" customHeight="1" x14ac:dyDescent="0.3">
      <c r="A1" s="68" t="s">
        <v>170</v>
      </c>
      <c r="B1" s="69" t="s">
        <v>171</v>
      </c>
      <c r="C1" s="69" t="s">
        <v>172</v>
      </c>
      <c r="D1" s="69" t="s">
        <v>173</v>
      </c>
      <c r="E1" s="70" t="s">
        <v>174</v>
      </c>
      <c r="F1" s="69" t="s">
        <v>136</v>
      </c>
      <c r="G1" s="69" t="s">
        <v>175</v>
      </c>
      <c r="H1" s="69" t="s">
        <v>148</v>
      </c>
      <c r="I1" s="69" t="s">
        <v>0</v>
      </c>
      <c r="J1" s="69" t="s">
        <v>176</v>
      </c>
      <c r="M1" s="72" t="s">
        <v>177</v>
      </c>
      <c r="N1" s="72" t="s">
        <v>174</v>
      </c>
    </row>
    <row r="2" spans="1:15" ht="18" x14ac:dyDescent="0.35">
      <c r="A2" s="73">
        <v>13648212</v>
      </c>
      <c r="B2" s="74" t="s">
        <v>178</v>
      </c>
      <c r="C2" s="74" t="s">
        <v>179</v>
      </c>
      <c r="D2" s="74" t="s">
        <v>180</v>
      </c>
      <c r="E2" s="74">
        <f>VALUE(RIGHT(Satış4[[#This Row],[Satış kodu]],3))</f>
        <v>212</v>
      </c>
      <c r="F2" s="74" t="s">
        <v>181</v>
      </c>
      <c r="G2" s="75">
        <v>104</v>
      </c>
      <c r="H2" s="74">
        <v>3</v>
      </c>
      <c r="I2" s="75">
        <f>G2*H2</f>
        <v>312</v>
      </c>
      <c r="J2" s="76">
        <v>43709</v>
      </c>
      <c r="M2" s="77">
        <v>212</v>
      </c>
      <c r="N2" s="78" t="s">
        <v>182</v>
      </c>
    </row>
    <row r="3" spans="1:15" ht="18" x14ac:dyDescent="0.35">
      <c r="A3" s="73">
        <v>13682212</v>
      </c>
      <c r="B3" s="74" t="s">
        <v>183</v>
      </c>
      <c r="C3" s="74" t="s">
        <v>184</v>
      </c>
      <c r="D3" s="74" t="s">
        <v>185</v>
      </c>
      <c r="E3" s="74">
        <f>VALUE(RIGHT(Satış4[[#This Row],[Satış kodu]],3))</f>
        <v>212</v>
      </c>
      <c r="F3" s="74" t="s">
        <v>186</v>
      </c>
      <c r="G3" s="75">
        <v>111</v>
      </c>
      <c r="H3" s="74">
        <v>4</v>
      </c>
      <c r="I3" s="75">
        <f t="shared" ref="I3:I66" si="0">G3*H3</f>
        <v>444</v>
      </c>
      <c r="J3" s="76">
        <v>43709.293645632992</v>
      </c>
      <c r="M3" s="77">
        <v>313</v>
      </c>
      <c r="N3" s="78" t="s">
        <v>187</v>
      </c>
    </row>
    <row r="4" spans="1:15" ht="18" x14ac:dyDescent="0.35">
      <c r="A4" s="73">
        <v>13648313</v>
      </c>
      <c r="B4" s="74" t="s">
        <v>178</v>
      </c>
      <c r="C4" s="74" t="s">
        <v>179</v>
      </c>
      <c r="D4" s="74" t="s">
        <v>180</v>
      </c>
      <c r="E4" s="74">
        <f>VALUE(RIGHT(Satış4[[#This Row],[Satış kodu]],3))</f>
        <v>313</v>
      </c>
      <c r="F4" s="74" t="s">
        <v>188</v>
      </c>
      <c r="G4" s="75">
        <v>116</v>
      </c>
      <c r="H4" s="74">
        <v>2</v>
      </c>
      <c r="I4" s="75">
        <f t="shared" si="0"/>
        <v>232</v>
      </c>
      <c r="J4" s="76">
        <v>43710.187653701541</v>
      </c>
      <c r="M4" s="77">
        <v>414</v>
      </c>
      <c r="N4" s="78" t="s">
        <v>189</v>
      </c>
    </row>
    <row r="5" spans="1:15" ht="18" x14ac:dyDescent="0.35">
      <c r="A5" s="73">
        <v>13646313</v>
      </c>
      <c r="B5" s="74" t="s">
        <v>190</v>
      </c>
      <c r="C5" s="74" t="s">
        <v>191</v>
      </c>
      <c r="D5" s="74" t="s">
        <v>192</v>
      </c>
      <c r="E5" s="74">
        <f>VALUE(RIGHT(Satış4[[#This Row],[Satış kodu]],3))</f>
        <v>313</v>
      </c>
      <c r="F5" s="74" t="s">
        <v>193</v>
      </c>
      <c r="G5" s="75">
        <v>59</v>
      </c>
      <c r="H5" s="74">
        <v>5</v>
      </c>
      <c r="I5" s="75">
        <f t="shared" si="0"/>
        <v>295</v>
      </c>
      <c r="J5" s="76">
        <v>43710.203083360728</v>
      </c>
      <c r="M5"/>
    </row>
    <row r="6" spans="1:15" ht="18" x14ac:dyDescent="0.35">
      <c r="A6" s="73">
        <v>13666313</v>
      </c>
      <c r="B6" s="74" t="s">
        <v>194</v>
      </c>
      <c r="C6" s="74" t="s">
        <v>195</v>
      </c>
      <c r="D6" s="74" t="s">
        <v>185</v>
      </c>
      <c r="E6" s="74">
        <f>VALUE(RIGHT(Satış4[[#This Row],[Satış kodu]],3))</f>
        <v>313</v>
      </c>
      <c r="F6" s="74" t="s">
        <v>196</v>
      </c>
      <c r="G6" s="75">
        <v>43</v>
      </c>
      <c r="H6" s="74">
        <v>4</v>
      </c>
      <c r="I6" s="75">
        <f t="shared" si="0"/>
        <v>172</v>
      </c>
      <c r="J6" s="76">
        <v>43710.317810380729</v>
      </c>
      <c r="M6"/>
    </row>
    <row r="7" spans="1:15" ht="18" x14ac:dyDescent="0.35">
      <c r="A7" s="73">
        <v>13588414</v>
      </c>
      <c r="B7" s="74" t="s">
        <v>197</v>
      </c>
      <c r="C7" s="74" t="s">
        <v>198</v>
      </c>
      <c r="D7" s="74" t="s">
        <v>199</v>
      </c>
      <c r="E7" s="74">
        <f>VALUE(RIGHT(Satış4[[#This Row],[Satış kodu]],3))</f>
        <v>414</v>
      </c>
      <c r="F7" s="74" t="s">
        <v>200</v>
      </c>
      <c r="G7" s="75">
        <v>135</v>
      </c>
      <c r="H7" s="74">
        <v>3</v>
      </c>
      <c r="I7" s="75">
        <f t="shared" si="0"/>
        <v>405</v>
      </c>
      <c r="J7" s="76">
        <v>43710.867673864886</v>
      </c>
      <c r="M7"/>
    </row>
    <row r="8" spans="1:15" ht="18" x14ac:dyDescent="0.35">
      <c r="A8" s="73">
        <v>13640212</v>
      </c>
      <c r="B8" s="74" t="s">
        <v>201</v>
      </c>
      <c r="C8" s="74" t="s">
        <v>202</v>
      </c>
      <c r="D8" s="74" t="s">
        <v>192</v>
      </c>
      <c r="E8" s="74">
        <f>VALUE(RIGHT(Satış4[[#This Row],[Satış kodu]],3))</f>
        <v>212</v>
      </c>
      <c r="F8" s="74" t="s">
        <v>181</v>
      </c>
      <c r="G8" s="75">
        <v>104</v>
      </c>
      <c r="H8" s="74">
        <v>3</v>
      </c>
      <c r="I8" s="75">
        <f t="shared" si="0"/>
        <v>312</v>
      </c>
      <c r="J8" s="76">
        <v>43711.522350847437</v>
      </c>
      <c r="M8"/>
    </row>
    <row r="9" spans="1:15" ht="18" x14ac:dyDescent="0.35">
      <c r="A9" s="73">
        <v>13588414</v>
      </c>
      <c r="B9" s="74" t="s">
        <v>197</v>
      </c>
      <c r="C9" s="74" t="s">
        <v>198</v>
      </c>
      <c r="D9" s="74" t="s">
        <v>199</v>
      </c>
      <c r="E9" s="74">
        <f>VALUE(RIGHT(Satış4[[#This Row],[Satış kodu]],3))</f>
        <v>414</v>
      </c>
      <c r="F9" s="74" t="s">
        <v>203</v>
      </c>
      <c r="G9" s="75">
        <v>81</v>
      </c>
      <c r="H9" s="74">
        <v>4</v>
      </c>
      <c r="I9" s="75">
        <f t="shared" si="0"/>
        <v>324</v>
      </c>
      <c r="J9" s="76">
        <v>43711.557354412522</v>
      </c>
      <c r="M9"/>
    </row>
    <row r="10" spans="1:15" ht="18" x14ac:dyDescent="0.35">
      <c r="A10" s="73">
        <v>13677212</v>
      </c>
      <c r="B10" s="74" t="s">
        <v>204</v>
      </c>
      <c r="C10" s="74" t="s">
        <v>205</v>
      </c>
      <c r="D10" s="74" t="s">
        <v>185</v>
      </c>
      <c r="E10" s="74">
        <f>VALUE(RIGHT(Satış4[[#This Row],[Satış kodu]],3))</f>
        <v>212</v>
      </c>
      <c r="F10" s="74" t="s">
        <v>181</v>
      </c>
      <c r="G10" s="75">
        <v>104</v>
      </c>
      <c r="H10" s="74">
        <v>4</v>
      </c>
      <c r="I10" s="75">
        <f t="shared" si="0"/>
        <v>416</v>
      </c>
      <c r="J10" s="76">
        <v>43711.894102577666</v>
      </c>
      <c r="M10"/>
    </row>
    <row r="11" spans="1:15" ht="18" x14ac:dyDescent="0.35">
      <c r="A11" s="73">
        <v>13680414</v>
      </c>
      <c r="B11" s="74" t="s">
        <v>206</v>
      </c>
      <c r="C11" s="74" t="s">
        <v>207</v>
      </c>
      <c r="D11" s="74" t="s">
        <v>185</v>
      </c>
      <c r="E11" s="74">
        <f>VALUE(RIGHT(Satış4[[#This Row],[Satış kodu]],3))</f>
        <v>414</v>
      </c>
      <c r="F11" s="74" t="s">
        <v>208</v>
      </c>
      <c r="G11" s="75">
        <v>114</v>
      </c>
      <c r="H11" s="74">
        <v>5</v>
      </c>
      <c r="I11" s="75">
        <f t="shared" si="0"/>
        <v>570</v>
      </c>
      <c r="J11" s="76">
        <v>43712.695813227656</v>
      </c>
      <c r="M11"/>
    </row>
    <row r="12" spans="1:15" ht="18" x14ac:dyDescent="0.35">
      <c r="A12" s="73">
        <v>13639414</v>
      </c>
      <c r="B12" s="74" t="s">
        <v>201</v>
      </c>
      <c r="C12" s="74" t="s">
        <v>209</v>
      </c>
      <c r="D12" s="74" t="s">
        <v>199</v>
      </c>
      <c r="E12" s="74">
        <f>VALUE(RIGHT(Satış4[[#This Row],[Satış kodu]],3))</f>
        <v>414</v>
      </c>
      <c r="F12" s="74" t="s">
        <v>203</v>
      </c>
      <c r="G12" s="75">
        <v>81</v>
      </c>
      <c r="H12" s="74">
        <v>2</v>
      </c>
      <c r="I12" s="75">
        <f t="shared" si="0"/>
        <v>162</v>
      </c>
      <c r="J12" s="76">
        <v>43712.80880933188</v>
      </c>
      <c r="M12"/>
    </row>
    <row r="13" spans="1:15" ht="18" x14ac:dyDescent="0.35">
      <c r="A13" s="73">
        <v>13691313</v>
      </c>
      <c r="B13" s="74" t="s">
        <v>210</v>
      </c>
      <c r="C13" s="74" t="s">
        <v>211</v>
      </c>
      <c r="D13" s="74" t="s">
        <v>192</v>
      </c>
      <c r="E13" s="74">
        <f>VALUE(RIGHT(Satış4[[#This Row],[Satış kodu]],3))</f>
        <v>313</v>
      </c>
      <c r="F13" s="74" t="s">
        <v>212</v>
      </c>
      <c r="G13" s="75">
        <v>95</v>
      </c>
      <c r="H13" s="74">
        <v>1</v>
      </c>
      <c r="I13" s="75">
        <f t="shared" si="0"/>
        <v>95</v>
      </c>
      <c r="J13" s="76">
        <v>43712.991572381354</v>
      </c>
      <c r="L13" s="79"/>
      <c r="M13" s="80" t="s">
        <v>182</v>
      </c>
      <c r="N13" s="80" t="s">
        <v>187</v>
      </c>
      <c r="O13" s="80" t="s">
        <v>189</v>
      </c>
    </row>
    <row r="14" spans="1:15" ht="18" x14ac:dyDescent="0.35">
      <c r="A14" s="73">
        <v>13653414</v>
      </c>
      <c r="B14" s="74" t="s">
        <v>213</v>
      </c>
      <c r="C14" s="74" t="s">
        <v>214</v>
      </c>
      <c r="D14" s="74" t="s">
        <v>215</v>
      </c>
      <c r="E14" s="74">
        <f>VALUE(RIGHT(Satış4[[#This Row],[Satış kodu]],3))</f>
        <v>414</v>
      </c>
      <c r="F14" s="74" t="s">
        <v>216</v>
      </c>
      <c r="G14" s="75">
        <v>146</v>
      </c>
      <c r="H14" s="74">
        <v>3</v>
      </c>
      <c r="I14" s="75">
        <f t="shared" si="0"/>
        <v>438</v>
      </c>
      <c r="J14" s="76">
        <v>43713.873193038693</v>
      </c>
      <c r="L14" s="81" t="s">
        <v>180</v>
      </c>
      <c r="M14" s="82">
        <f>SUMIFS($I$2:$I$469,$D$2:$D$469,"="&amp;$L14,$E$2:$E$469,"="&amp;INDEX($M$2:$M$4,MATCH(M$13,$N$2:$N$4,0)))</f>
        <v>15743</v>
      </c>
      <c r="N14" s="82">
        <f t="shared" ref="N14:O19" si="1">SUMIFS($I$2:$I$469,$D$2:$D$469,"="&amp;$L14,$E$2:$E$469,"="&amp;INDEX($M$2:$M$4,MATCH(N$13,$N$2:$N$4,0)))</f>
        <v>6022</v>
      </c>
      <c r="O14" s="82">
        <f t="shared" si="1"/>
        <v>10624</v>
      </c>
    </row>
    <row r="15" spans="1:15" ht="18" x14ac:dyDescent="0.35">
      <c r="A15" s="73">
        <v>13639212</v>
      </c>
      <c r="B15" s="74" t="s">
        <v>201</v>
      </c>
      <c r="C15" s="74" t="s">
        <v>209</v>
      </c>
      <c r="D15" s="74" t="s">
        <v>199</v>
      </c>
      <c r="E15" s="74">
        <f>VALUE(RIGHT(Satış4[[#This Row],[Satış kodu]],3))</f>
        <v>212</v>
      </c>
      <c r="F15" s="74" t="s">
        <v>186</v>
      </c>
      <c r="G15" s="75">
        <v>111</v>
      </c>
      <c r="H15" s="74">
        <v>1</v>
      </c>
      <c r="I15" s="75">
        <f t="shared" si="0"/>
        <v>111</v>
      </c>
      <c r="J15" s="76">
        <v>43713.928890668241</v>
      </c>
      <c r="L15" s="81" t="s">
        <v>185</v>
      </c>
      <c r="M15" s="82">
        <f t="shared" ref="M15:M19" si="2">SUMIFS($I$2:$I$469,$D$2:$D$469,"="&amp;$L15,$E$2:$E$469,"="&amp;INDEX($M$2:$M$4,MATCH(M$13,$N$2:$N$4,0)))</f>
        <v>7924</v>
      </c>
      <c r="N15" s="82">
        <f t="shared" si="1"/>
        <v>5754</v>
      </c>
      <c r="O15" s="82">
        <f t="shared" si="1"/>
        <v>8922</v>
      </c>
    </row>
    <row r="16" spans="1:15" ht="18" x14ac:dyDescent="0.35">
      <c r="A16" s="73">
        <v>13584313</v>
      </c>
      <c r="B16" s="74" t="s">
        <v>197</v>
      </c>
      <c r="C16" s="74" t="s">
        <v>217</v>
      </c>
      <c r="D16" s="74" t="s">
        <v>199</v>
      </c>
      <c r="E16" s="74">
        <f>VALUE(RIGHT(Satış4[[#This Row],[Satış kodu]],3))</f>
        <v>313</v>
      </c>
      <c r="F16" s="74" t="s">
        <v>218</v>
      </c>
      <c r="G16" s="75">
        <v>67</v>
      </c>
      <c r="H16" s="74">
        <v>4</v>
      </c>
      <c r="I16" s="75">
        <f t="shared" si="0"/>
        <v>268</v>
      </c>
      <c r="J16" s="76">
        <v>43714.529510156404</v>
      </c>
      <c r="L16" s="81" t="s">
        <v>192</v>
      </c>
      <c r="M16" s="82">
        <f t="shared" si="2"/>
        <v>8146</v>
      </c>
      <c r="N16" s="82">
        <f t="shared" si="1"/>
        <v>3714</v>
      </c>
      <c r="O16" s="82">
        <f t="shared" si="1"/>
        <v>6113</v>
      </c>
    </row>
    <row r="17" spans="1:15" ht="18" x14ac:dyDescent="0.35">
      <c r="A17" s="73">
        <v>13698313</v>
      </c>
      <c r="B17" s="74" t="s">
        <v>219</v>
      </c>
      <c r="C17" s="74" t="s">
        <v>220</v>
      </c>
      <c r="D17" s="74" t="s">
        <v>221</v>
      </c>
      <c r="E17" s="74">
        <f>VALUE(RIGHT(Satış4[[#This Row],[Satış kodu]],3))</f>
        <v>313</v>
      </c>
      <c r="F17" s="74" t="s">
        <v>193</v>
      </c>
      <c r="G17" s="75">
        <v>59</v>
      </c>
      <c r="H17" s="74">
        <v>3</v>
      </c>
      <c r="I17" s="75">
        <f t="shared" si="0"/>
        <v>177</v>
      </c>
      <c r="J17" s="76">
        <v>43714.752063172418</v>
      </c>
      <c r="L17" s="81" t="s">
        <v>199</v>
      </c>
      <c r="M17" s="82">
        <f t="shared" si="2"/>
        <v>7418</v>
      </c>
      <c r="N17" s="82">
        <f t="shared" si="1"/>
        <v>5276</v>
      </c>
      <c r="O17" s="82">
        <f t="shared" si="1"/>
        <v>9143</v>
      </c>
    </row>
    <row r="18" spans="1:15" ht="18" x14ac:dyDescent="0.35">
      <c r="A18" s="73">
        <v>13693313</v>
      </c>
      <c r="B18" s="74" t="s">
        <v>222</v>
      </c>
      <c r="C18" s="74" t="s">
        <v>223</v>
      </c>
      <c r="D18" s="74" t="s">
        <v>199</v>
      </c>
      <c r="E18" s="74">
        <f>VALUE(RIGHT(Satış4[[#This Row],[Satış kodu]],3))</f>
        <v>313</v>
      </c>
      <c r="F18" s="74" t="s">
        <v>193</v>
      </c>
      <c r="G18" s="75">
        <v>59</v>
      </c>
      <c r="H18" s="74">
        <v>2</v>
      </c>
      <c r="I18" s="75">
        <f t="shared" si="0"/>
        <v>118</v>
      </c>
      <c r="J18" s="76">
        <v>43714.86221826449</v>
      </c>
      <c r="L18" s="81" t="s">
        <v>215</v>
      </c>
      <c r="M18" s="82">
        <f t="shared" si="2"/>
        <v>9587</v>
      </c>
      <c r="N18" s="82">
        <f t="shared" si="1"/>
        <v>5351</v>
      </c>
      <c r="O18" s="82">
        <f t="shared" si="1"/>
        <v>9439</v>
      </c>
    </row>
    <row r="19" spans="1:15" ht="18" x14ac:dyDescent="0.35">
      <c r="A19" s="73">
        <v>13668313</v>
      </c>
      <c r="B19" s="74" t="s">
        <v>224</v>
      </c>
      <c r="C19" s="74" t="s">
        <v>205</v>
      </c>
      <c r="D19" s="74" t="s">
        <v>185</v>
      </c>
      <c r="E19" s="74">
        <f>VALUE(RIGHT(Satış4[[#This Row],[Satış kodu]],3))</f>
        <v>313</v>
      </c>
      <c r="F19" s="74" t="s">
        <v>193</v>
      </c>
      <c r="G19" s="75">
        <v>59</v>
      </c>
      <c r="H19" s="74">
        <v>3</v>
      </c>
      <c r="I19" s="75">
        <f t="shared" si="0"/>
        <v>177</v>
      </c>
      <c r="J19" s="76">
        <v>43714.906018629234</v>
      </c>
      <c r="L19" s="81" t="s">
        <v>221</v>
      </c>
      <c r="M19" s="82">
        <f t="shared" si="2"/>
        <v>10648</v>
      </c>
      <c r="N19" s="82">
        <f t="shared" si="1"/>
        <v>7488</v>
      </c>
      <c r="O19" s="82">
        <f t="shared" si="1"/>
        <v>7425</v>
      </c>
    </row>
    <row r="20" spans="1:15" ht="18" x14ac:dyDescent="0.35">
      <c r="A20" s="73">
        <v>13657414</v>
      </c>
      <c r="B20" s="74" t="s">
        <v>225</v>
      </c>
      <c r="C20" s="74" t="s">
        <v>226</v>
      </c>
      <c r="D20" s="74" t="s">
        <v>215</v>
      </c>
      <c r="E20" s="74">
        <f>VALUE(RIGHT(Satış4[[#This Row],[Satış kodu]],3))</f>
        <v>414</v>
      </c>
      <c r="F20" s="74" t="s">
        <v>227</v>
      </c>
      <c r="G20" s="75">
        <v>54</v>
      </c>
      <c r="H20" s="74">
        <v>5</v>
      </c>
      <c r="I20" s="75">
        <f t="shared" si="0"/>
        <v>270</v>
      </c>
      <c r="J20" s="76">
        <v>43715.118953611352</v>
      </c>
      <c r="M20"/>
    </row>
    <row r="21" spans="1:15" ht="18" x14ac:dyDescent="0.35">
      <c r="A21" s="73">
        <v>13689414</v>
      </c>
      <c r="B21" s="74" t="s">
        <v>228</v>
      </c>
      <c r="C21" s="74" t="s">
        <v>229</v>
      </c>
      <c r="D21" s="74" t="s">
        <v>199</v>
      </c>
      <c r="E21" s="74">
        <f>VALUE(RIGHT(Satış4[[#This Row],[Satış kodu]],3))</f>
        <v>414</v>
      </c>
      <c r="F21" s="74" t="s">
        <v>216</v>
      </c>
      <c r="G21" s="75">
        <v>146</v>
      </c>
      <c r="H21" s="74">
        <v>2</v>
      </c>
      <c r="I21" s="75">
        <f t="shared" si="0"/>
        <v>292</v>
      </c>
      <c r="J21" s="76">
        <v>43715.509762012953</v>
      </c>
      <c r="M21"/>
    </row>
    <row r="22" spans="1:15" ht="18" x14ac:dyDescent="0.35">
      <c r="A22" s="73">
        <v>13589212</v>
      </c>
      <c r="B22" s="74" t="s">
        <v>230</v>
      </c>
      <c r="C22" s="74" t="s">
        <v>231</v>
      </c>
      <c r="D22" s="74" t="s">
        <v>199</v>
      </c>
      <c r="E22" s="74">
        <f>VALUE(RIGHT(Satış4[[#This Row],[Satış kodu]],3))</f>
        <v>212</v>
      </c>
      <c r="F22" s="74" t="s">
        <v>232</v>
      </c>
      <c r="G22" s="75">
        <v>134</v>
      </c>
      <c r="H22" s="74">
        <v>1</v>
      </c>
      <c r="I22" s="75">
        <f t="shared" si="0"/>
        <v>134</v>
      </c>
      <c r="J22" s="76">
        <v>43715.679405052135</v>
      </c>
      <c r="M22"/>
    </row>
    <row r="23" spans="1:15" ht="18" x14ac:dyDescent="0.35">
      <c r="A23" s="73">
        <v>13650313</v>
      </c>
      <c r="B23" s="74" t="s">
        <v>233</v>
      </c>
      <c r="C23" s="74" t="s">
        <v>234</v>
      </c>
      <c r="D23" s="74" t="s">
        <v>215</v>
      </c>
      <c r="E23" s="74">
        <f>VALUE(RIGHT(Satış4[[#This Row],[Satış kodu]],3))</f>
        <v>313</v>
      </c>
      <c r="F23" s="74" t="s">
        <v>196</v>
      </c>
      <c r="G23" s="75">
        <v>43</v>
      </c>
      <c r="H23" s="74">
        <v>5</v>
      </c>
      <c r="I23" s="75">
        <f t="shared" si="0"/>
        <v>215</v>
      </c>
      <c r="J23" s="76">
        <v>43716.371700571988</v>
      </c>
      <c r="M23"/>
    </row>
    <row r="24" spans="1:15" ht="18" x14ac:dyDescent="0.35">
      <c r="A24" s="73">
        <v>13586313</v>
      </c>
      <c r="B24" s="74" t="s">
        <v>197</v>
      </c>
      <c r="C24" s="74" t="s">
        <v>235</v>
      </c>
      <c r="D24" s="74" t="s">
        <v>180</v>
      </c>
      <c r="E24" s="74">
        <f>VALUE(RIGHT(Satış4[[#This Row],[Satış kodu]],3))</f>
        <v>313</v>
      </c>
      <c r="F24" s="74" t="s">
        <v>193</v>
      </c>
      <c r="G24" s="75">
        <v>59</v>
      </c>
      <c r="H24" s="74">
        <v>3</v>
      </c>
      <c r="I24" s="75">
        <f t="shared" si="0"/>
        <v>177</v>
      </c>
      <c r="J24" s="76">
        <v>43716.45757969471</v>
      </c>
      <c r="M24"/>
    </row>
    <row r="25" spans="1:15" ht="18" x14ac:dyDescent="0.35">
      <c r="A25" s="73">
        <v>13643414</v>
      </c>
      <c r="B25" s="74" t="s">
        <v>236</v>
      </c>
      <c r="C25" s="74" t="s">
        <v>237</v>
      </c>
      <c r="D25" s="74" t="s">
        <v>192</v>
      </c>
      <c r="E25" s="74">
        <f>VALUE(RIGHT(Satış4[[#This Row],[Satış kodu]],3))</f>
        <v>414</v>
      </c>
      <c r="F25" s="74" t="s">
        <v>200</v>
      </c>
      <c r="G25" s="75">
        <v>135</v>
      </c>
      <c r="H25" s="74">
        <v>1</v>
      </c>
      <c r="I25" s="75">
        <f t="shared" si="0"/>
        <v>135</v>
      </c>
      <c r="J25" s="76">
        <v>43717.367993792854</v>
      </c>
      <c r="M25"/>
    </row>
    <row r="26" spans="1:15" ht="18" x14ac:dyDescent="0.35">
      <c r="A26" s="73">
        <v>13663212</v>
      </c>
      <c r="B26" s="74" t="s">
        <v>238</v>
      </c>
      <c r="C26" s="74" t="s">
        <v>179</v>
      </c>
      <c r="D26" s="74" t="s">
        <v>215</v>
      </c>
      <c r="E26" s="74">
        <f>VALUE(RIGHT(Satış4[[#This Row],[Satış kodu]],3))</f>
        <v>212</v>
      </c>
      <c r="F26" s="74" t="s">
        <v>232</v>
      </c>
      <c r="G26" s="75">
        <v>134</v>
      </c>
      <c r="H26" s="74">
        <v>4</v>
      </c>
      <c r="I26" s="75">
        <f t="shared" si="0"/>
        <v>536</v>
      </c>
      <c r="J26" s="76">
        <v>43717.840019454066</v>
      </c>
      <c r="M26"/>
    </row>
    <row r="27" spans="1:15" ht="18" x14ac:dyDescent="0.35">
      <c r="A27" s="73">
        <v>13675414</v>
      </c>
      <c r="B27" s="74" t="s">
        <v>239</v>
      </c>
      <c r="C27" s="74" t="s">
        <v>240</v>
      </c>
      <c r="D27" s="74" t="s">
        <v>185</v>
      </c>
      <c r="E27" s="74">
        <f>VALUE(RIGHT(Satış4[[#This Row],[Satış kodu]],3))</f>
        <v>414</v>
      </c>
      <c r="F27" s="74" t="s">
        <v>227</v>
      </c>
      <c r="G27" s="75">
        <v>54</v>
      </c>
      <c r="H27" s="74">
        <v>2</v>
      </c>
      <c r="I27" s="75">
        <f t="shared" si="0"/>
        <v>108</v>
      </c>
      <c r="J27" s="76">
        <v>43717.894861218992</v>
      </c>
      <c r="M27"/>
    </row>
    <row r="28" spans="1:15" ht="18" x14ac:dyDescent="0.35">
      <c r="A28" s="73">
        <v>13652414</v>
      </c>
      <c r="B28" s="74" t="s">
        <v>213</v>
      </c>
      <c r="C28" s="74" t="s">
        <v>241</v>
      </c>
      <c r="D28" s="74" t="s">
        <v>215</v>
      </c>
      <c r="E28" s="74">
        <f>VALUE(RIGHT(Satış4[[#This Row],[Satış kodu]],3))</f>
        <v>414</v>
      </c>
      <c r="F28" s="74" t="s">
        <v>227</v>
      </c>
      <c r="G28" s="75">
        <v>54</v>
      </c>
      <c r="H28" s="74">
        <v>4</v>
      </c>
      <c r="I28" s="75">
        <f t="shared" si="0"/>
        <v>216</v>
      </c>
      <c r="J28" s="76">
        <v>43718.820376030089</v>
      </c>
      <c r="M28"/>
    </row>
    <row r="29" spans="1:15" ht="18" x14ac:dyDescent="0.35">
      <c r="A29" s="73">
        <v>13653414</v>
      </c>
      <c r="B29" s="74" t="s">
        <v>213</v>
      </c>
      <c r="C29" s="74" t="s">
        <v>214</v>
      </c>
      <c r="D29" s="74" t="s">
        <v>215</v>
      </c>
      <c r="E29" s="74">
        <f>VALUE(RIGHT(Satış4[[#This Row],[Satış kodu]],3))</f>
        <v>414</v>
      </c>
      <c r="F29" s="74" t="s">
        <v>203</v>
      </c>
      <c r="G29" s="75">
        <v>81</v>
      </c>
      <c r="H29" s="74">
        <v>2</v>
      </c>
      <c r="I29" s="75">
        <f t="shared" si="0"/>
        <v>162</v>
      </c>
      <c r="J29" s="76">
        <v>43719.405162574199</v>
      </c>
      <c r="M29"/>
    </row>
    <row r="30" spans="1:15" ht="18" x14ac:dyDescent="0.35">
      <c r="A30" s="73">
        <v>13672414</v>
      </c>
      <c r="B30" s="74" t="s">
        <v>242</v>
      </c>
      <c r="C30" s="74" t="s">
        <v>205</v>
      </c>
      <c r="D30" s="74" t="s">
        <v>180</v>
      </c>
      <c r="E30" s="74">
        <f>VALUE(RIGHT(Satış4[[#This Row],[Satış kodu]],3))</f>
        <v>414</v>
      </c>
      <c r="F30" s="74" t="s">
        <v>200</v>
      </c>
      <c r="G30" s="75">
        <v>135</v>
      </c>
      <c r="H30" s="74">
        <v>4</v>
      </c>
      <c r="I30" s="75">
        <f t="shared" si="0"/>
        <v>540</v>
      </c>
      <c r="J30" s="76">
        <v>43719.593490886335</v>
      </c>
      <c r="M30"/>
    </row>
    <row r="31" spans="1:15" ht="18" x14ac:dyDescent="0.35">
      <c r="A31" s="73">
        <v>13647313</v>
      </c>
      <c r="B31" s="74" t="s">
        <v>190</v>
      </c>
      <c r="C31" s="74" t="s">
        <v>243</v>
      </c>
      <c r="D31" s="74" t="s">
        <v>192</v>
      </c>
      <c r="E31" s="74">
        <f>VALUE(RIGHT(Satış4[[#This Row],[Satış kodu]],3))</f>
        <v>313</v>
      </c>
      <c r="F31" s="74" t="s">
        <v>196</v>
      </c>
      <c r="G31" s="75">
        <v>43</v>
      </c>
      <c r="H31" s="74">
        <v>3</v>
      </c>
      <c r="I31" s="75">
        <f t="shared" si="0"/>
        <v>129</v>
      </c>
      <c r="J31" s="76">
        <v>43720.153955550079</v>
      </c>
      <c r="M31"/>
    </row>
    <row r="32" spans="1:15" ht="18" x14ac:dyDescent="0.35">
      <c r="A32" s="73">
        <v>13579414</v>
      </c>
      <c r="B32" s="74" t="s">
        <v>244</v>
      </c>
      <c r="C32" s="74" t="s">
        <v>245</v>
      </c>
      <c r="D32" s="74" t="s">
        <v>180</v>
      </c>
      <c r="E32" s="74">
        <f>VALUE(RIGHT(Satış4[[#This Row],[Satış kodu]],3))</f>
        <v>414</v>
      </c>
      <c r="F32" s="74" t="s">
        <v>208</v>
      </c>
      <c r="G32" s="75">
        <v>114</v>
      </c>
      <c r="H32" s="74">
        <v>3</v>
      </c>
      <c r="I32" s="75">
        <f t="shared" si="0"/>
        <v>342</v>
      </c>
      <c r="J32" s="76">
        <v>43720.184123403924</v>
      </c>
      <c r="M32"/>
    </row>
    <row r="33" spans="1:13" ht="18" x14ac:dyDescent="0.35">
      <c r="A33" s="73">
        <v>13592414</v>
      </c>
      <c r="B33" s="74" t="s">
        <v>230</v>
      </c>
      <c r="C33" s="74" t="s">
        <v>246</v>
      </c>
      <c r="D33" s="74" t="s">
        <v>221</v>
      </c>
      <c r="E33" s="74">
        <f>VALUE(RIGHT(Satış4[[#This Row],[Satış kodu]],3))</f>
        <v>414</v>
      </c>
      <c r="F33" s="74" t="s">
        <v>200</v>
      </c>
      <c r="G33" s="75">
        <v>135</v>
      </c>
      <c r="H33" s="74">
        <v>5</v>
      </c>
      <c r="I33" s="75">
        <f t="shared" si="0"/>
        <v>675</v>
      </c>
      <c r="J33" s="76">
        <v>43720.268155073725</v>
      </c>
      <c r="M33"/>
    </row>
    <row r="34" spans="1:13" ht="18" x14ac:dyDescent="0.35">
      <c r="A34" s="73">
        <v>13645212</v>
      </c>
      <c r="B34" s="74" t="s">
        <v>247</v>
      </c>
      <c r="C34" s="74" t="s">
        <v>248</v>
      </c>
      <c r="D34" s="74" t="s">
        <v>192</v>
      </c>
      <c r="E34" s="74">
        <f>VALUE(RIGHT(Satış4[[#This Row],[Satış kodu]],3))</f>
        <v>212</v>
      </c>
      <c r="F34" s="74" t="s">
        <v>249</v>
      </c>
      <c r="G34" s="75">
        <v>142</v>
      </c>
      <c r="H34" s="74">
        <v>4</v>
      </c>
      <c r="I34" s="75">
        <f t="shared" si="0"/>
        <v>568</v>
      </c>
      <c r="J34" s="76">
        <v>43720.419387778529</v>
      </c>
      <c r="M34"/>
    </row>
    <row r="35" spans="1:13" ht="18" x14ac:dyDescent="0.35">
      <c r="A35" s="73">
        <v>13655313</v>
      </c>
      <c r="B35" s="74" t="s">
        <v>250</v>
      </c>
      <c r="C35" s="74" t="s">
        <v>251</v>
      </c>
      <c r="D35" s="74" t="s">
        <v>215</v>
      </c>
      <c r="E35" s="74">
        <f>VALUE(RIGHT(Satış4[[#This Row],[Satış kodu]],3))</f>
        <v>313</v>
      </c>
      <c r="F35" s="74" t="s">
        <v>188</v>
      </c>
      <c r="G35" s="75">
        <v>116</v>
      </c>
      <c r="H35" s="74">
        <v>2</v>
      </c>
      <c r="I35" s="75">
        <f t="shared" si="0"/>
        <v>232</v>
      </c>
      <c r="J35" s="76">
        <v>43721.116607234369</v>
      </c>
      <c r="M35"/>
    </row>
    <row r="36" spans="1:13" ht="18" x14ac:dyDescent="0.35">
      <c r="A36" s="73">
        <v>13583414</v>
      </c>
      <c r="B36" s="74" t="s">
        <v>197</v>
      </c>
      <c r="C36" s="74" t="s">
        <v>207</v>
      </c>
      <c r="D36" s="74" t="s">
        <v>221</v>
      </c>
      <c r="E36" s="74">
        <f>VALUE(RIGHT(Satış4[[#This Row],[Satış kodu]],3))</f>
        <v>414</v>
      </c>
      <c r="F36" s="74" t="s">
        <v>208</v>
      </c>
      <c r="G36" s="75">
        <v>114</v>
      </c>
      <c r="H36" s="74">
        <v>2</v>
      </c>
      <c r="I36" s="75">
        <f t="shared" si="0"/>
        <v>228</v>
      </c>
      <c r="J36" s="76">
        <v>43721.401789872361</v>
      </c>
      <c r="M36"/>
    </row>
    <row r="37" spans="1:13" ht="18" x14ac:dyDescent="0.35">
      <c r="A37" s="73">
        <v>13640212</v>
      </c>
      <c r="B37" s="74" t="s">
        <v>201</v>
      </c>
      <c r="C37" s="74" t="s">
        <v>202</v>
      </c>
      <c r="D37" s="74" t="s">
        <v>192</v>
      </c>
      <c r="E37" s="74">
        <f>VALUE(RIGHT(Satış4[[#This Row],[Satış kodu]],3))</f>
        <v>212</v>
      </c>
      <c r="F37" s="74" t="s">
        <v>181</v>
      </c>
      <c r="G37" s="75">
        <v>104</v>
      </c>
      <c r="H37" s="74">
        <v>2</v>
      </c>
      <c r="I37" s="75">
        <f t="shared" si="0"/>
        <v>208</v>
      </c>
      <c r="J37" s="76">
        <v>43722.314350857072</v>
      </c>
      <c r="M37"/>
    </row>
    <row r="38" spans="1:13" ht="18" x14ac:dyDescent="0.35">
      <c r="A38" s="73">
        <v>13697414</v>
      </c>
      <c r="B38" s="74" t="s">
        <v>219</v>
      </c>
      <c r="C38" s="74" t="s">
        <v>252</v>
      </c>
      <c r="D38" s="74" t="s">
        <v>199</v>
      </c>
      <c r="E38" s="74">
        <f>VALUE(RIGHT(Satış4[[#This Row],[Satış kodu]],3))</f>
        <v>414</v>
      </c>
      <c r="F38" s="74" t="s">
        <v>216</v>
      </c>
      <c r="G38" s="75">
        <v>146</v>
      </c>
      <c r="H38" s="74">
        <v>1</v>
      </c>
      <c r="I38" s="75">
        <f t="shared" si="0"/>
        <v>146</v>
      </c>
      <c r="J38" s="76">
        <v>43722.567093358412</v>
      </c>
      <c r="M38"/>
    </row>
    <row r="39" spans="1:13" ht="18" x14ac:dyDescent="0.35">
      <c r="A39" s="73">
        <v>13679414</v>
      </c>
      <c r="B39" s="74" t="s">
        <v>206</v>
      </c>
      <c r="C39" s="74" t="s">
        <v>253</v>
      </c>
      <c r="D39" s="74" t="s">
        <v>180</v>
      </c>
      <c r="E39" s="74">
        <f>VALUE(RIGHT(Satış4[[#This Row],[Satış kodu]],3))</f>
        <v>414</v>
      </c>
      <c r="F39" s="74" t="s">
        <v>227</v>
      </c>
      <c r="G39" s="75">
        <v>54</v>
      </c>
      <c r="H39" s="74">
        <v>3</v>
      </c>
      <c r="I39" s="75">
        <f t="shared" si="0"/>
        <v>162</v>
      </c>
      <c r="J39" s="76">
        <v>43722.952737007057</v>
      </c>
      <c r="M39"/>
    </row>
    <row r="40" spans="1:13" ht="18" x14ac:dyDescent="0.35">
      <c r="A40" s="73">
        <v>13654414</v>
      </c>
      <c r="B40" s="74" t="s">
        <v>213</v>
      </c>
      <c r="C40" s="74" t="s">
        <v>241</v>
      </c>
      <c r="D40" s="74" t="s">
        <v>215</v>
      </c>
      <c r="E40" s="74">
        <f>VALUE(RIGHT(Satış4[[#This Row],[Satış kodu]],3))</f>
        <v>414</v>
      </c>
      <c r="F40" s="74" t="s">
        <v>208</v>
      </c>
      <c r="G40" s="75">
        <v>114</v>
      </c>
      <c r="H40" s="74">
        <v>4</v>
      </c>
      <c r="I40" s="75">
        <f t="shared" si="0"/>
        <v>456</v>
      </c>
      <c r="J40" s="76">
        <v>43723.58589135365</v>
      </c>
      <c r="M40"/>
    </row>
    <row r="41" spans="1:13" ht="18" x14ac:dyDescent="0.35">
      <c r="A41" s="73">
        <v>13675313</v>
      </c>
      <c r="B41" s="74" t="s">
        <v>239</v>
      </c>
      <c r="C41" s="74" t="s">
        <v>240</v>
      </c>
      <c r="D41" s="74" t="s">
        <v>185</v>
      </c>
      <c r="E41" s="74">
        <f>VALUE(RIGHT(Satış4[[#This Row],[Satış kodu]],3))</f>
        <v>313</v>
      </c>
      <c r="F41" s="74" t="s">
        <v>188</v>
      </c>
      <c r="G41" s="75">
        <v>116</v>
      </c>
      <c r="H41" s="74">
        <v>5</v>
      </c>
      <c r="I41" s="75">
        <f t="shared" si="0"/>
        <v>580</v>
      </c>
      <c r="J41" s="76">
        <v>43724.565081898058</v>
      </c>
      <c r="M41"/>
    </row>
    <row r="42" spans="1:13" ht="18" x14ac:dyDescent="0.35">
      <c r="A42" s="73">
        <v>13690313</v>
      </c>
      <c r="B42" s="74" t="s">
        <v>228</v>
      </c>
      <c r="C42" s="74" t="s">
        <v>254</v>
      </c>
      <c r="D42" s="74" t="s">
        <v>221</v>
      </c>
      <c r="E42" s="74">
        <f>VALUE(RIGHT(Satış4[[#This Row],[Satış kodu]],3))</f>
        <v>313</v>
      </c>
      <c r="F42" s="74" t="s">
        <v>188</v>
      </c>
      <c r="G42" s="75">
        <v>116</v>
      </c>
      <c r="H42" s="74">
        <v>5</v>
      </c>
      <c r="I42" s="75">
        <f t="shared" si="0"/>
        <v>580</v>
      </c>
      <c r="J42" s="76">
        <v>43725.521491286228</v>
      </c>
      <c r="M42"/>
    </row>
    <row r="43" spans="1:13" ht="18" x14ac:dyDescent="0.35">
      <c r="A43" s="73">
        <v>13638212</v>
      </c>
      <c r="B43" s="74" t="s">
        <v>255</v>
      </c>
      <c r="C43" s="74" t="s">
        <v>256</v>
      </c>
      <c r="D43" s="74" t="s">
        <v>192</v>
      </c>
      <c r="E43" s="74">
        <f>VALUE(RIGHT(Satış4[[#This Row],[Satış kodu]],3))</f>
        <v>212</v>
      </c>
      <c r="F43" s="74" t="s">
        <v>232</v>
      </c>
      <c r="G43" s="75">
        <v>134</v>
      </c>
      <c r="H43" s="74">
        <v>1</v>
      </c>
      <c r="I43" s="75">
        <f t="shared" si="0"/>
        <v>134</v>
      </c>
      <c r="J43" s="76">
        <v>43725.977355553048</v>
      </c>
      <c r="M43"/>
    </row>
    <row r="44" spans="1:13" ht="18" x14ac:dyDescent="0.35">
      <c r="A44" s="73">
        <v>13692313</v>
      </c>
      <c r="B44" s="74" t="s">
        <v>257</v>
      </c>
      <c r="C44" s="74" t="s">
        <v>258</v>
      </c>
      <c r="D44" s="74" t="s">
        <v>192</v>
      </c>
      <c r="E44" s="74">
        <f>VALUE(RIGHT(Satış4[[#This Row],[Satış kodu]],3))</f>
        <v>313</v>
      </c>
      <c r="F44" s="74" t="s">
        <v>193</v>
      </c>
      <c r="G44" s="75">
        <v>59</v>
      </c>
      <c r="H44" s="74">
        <v>3</v>
      </c>
      <c r="I44" s="75">
        <f t="shared" si="0"/>
        <v>177</v>
      </c>
      <c r="J44" s="76">
        <v>43726.88206795985</v>
      </c>
      <c r="M44"/>
    </row>
    <row r="45" spans="1:13" ht="18" x14ac:dyDescent="0.35">
      <c r="A45" s="73">
        <v>13651313</v>
      </c>
      <c r="B45" s="74" t="s">
        <v>259</v>
      </c>
      <c r="C45" s="74" t="s">
        <v>205</v>
      </c>
      <c r="D45" s="74" t="s">
        <v>221</v>
      </c>
      <c r="E45" s="74">
        <f>VALUE(RIGHT(Satış4[[#This Row],[Satış kodu]],3))</f>
        <v>313</v>
      </c>
      <c r="F45" s="74" t="s">
        <v>212</v>
      </c>
      <c r="G45" s="75">
        <v>95</v>
      </c>
      <c r="H45" s="74">
        <v>2</v>
      </c>
      <c r="I45" s="75">
        <f t="shared" si="0"/>
        <v>190</v>
      </c>
      <c r="J45" s="76">
        <v>43727.051254576414</v>
      </c>
      <c r="M45"/>
    </row>
    <row r="46" spans="1:13" ht="18" x14ac:dyDescent="0.35">
      <c r="A46" s="73">
        <v>13684212</v>
      </c>
      <c r="B46" s="74" t="s">
        <v>219</v>
      </c>
      <c r="C46" s="74" t="s">
        <v>260</v>
      </c>
      <c r="D46" s="74" t="s">
        <v>199</v>
      </c>
      <c r="E46" s="74">
        <f>VALUE(RIGHT(Satış4[[#This Row],[Satış kodu]],3))</f>
        <v>212</v>
      </c>
      <c r="F46" s="74" t="s">
        <v>181</v>
      </c>
      <c r="G46" s="75">
        <v>104</v>
      </c>
      <c r="H46" s="74">
        <v>4</v>
      </c>
      <c r="I46" s="75">
        <f t="shared" si="0"/>
        <v>416</v>
      </c>
      <c r="J46" s="76">
        <v>43727.670606442902</v>
      </c>
      <c r="M46"/>
    </row>
    <row r="47" spans="1:13" ht="18" x14ac:dyDescent="0.35">
      <c r="A47" s="73">
        <v>13656414</v>
      </c>
      <c r="B47" s="74" t="s">
        <v>225</v>
      </c>
      <c r="C47" s="74" t="s">
        <v>261</v>
      </c>
      <c r="D47" s="74" t="s">
        <v>215</v>
      </c>
      <c r="E47" s="74">
        <f>VALUE(RIGHT(Satış4[[#This Row],[Satış kodu]],3))</f>
        <v>414</v>
      </c>
      <c r="F47" s="74" t="s">
        <v>200</v>
      </c>
      <c r="G47" s="75">
        <v>135</v>
      </c>
      <c r="H47" s="74">
        <v>3</v>
      </c>
      <c r="I47" s="75">
        <f t="shared" si="0"/>
        <v>405</v>
      </c>
      <c r="J47" s="76">
        <v>43728.193025152905</v>
      </c>
      <c r="M47"/>
    </row>
    <row r="48" spans="1:13" ht="18" x14ac:dyDescent="0.35">
      <c r="A48" s="73">
        <v>13642414</v>
      </c>
      <c r="B48" s="74" t="s">
        <v>262</v>
      </c>
      <c r="C48" s="74" t="s">
        <v>263</v>
      </c>
      <c r="D48" s="74" t="s">
        <v>192</v>
      </c>
      <c r="E48" s="74">
        <f>VALUE(RIGHT(Satış4[[#This Row],[Satış kodu]],3))</f>
        <v>414</v>
      </c>
      <c r="F48" s="74" t="s">
        <v>216</v>
      </c>
      <c r="G48" s="75">
        <v>146</v>
      </c>
      <c r="H48" s="74">
        <v>5</v>
      </c>
      <c r="I48" s="75">
        <f t="shared" si="0"/>
        <v>730</v>
      </c>
      <c r="J48" s="76">
        <v>43728.841959662241</v>
      </c>
      <c r="M48"/>
    </row>
    <row r="49" spans="1:13" ht="18" x14ac:dyDescent="0.35">
      <c r="A49" s="73">
        <v>13590212</v>
      </c>
      <c r="B49" s="74" t="s">
        <v>230</v>
      </c>
      <c r="C49" s="74" t="s">
        <v>264</v>
      </c>
      <c r="D49" s="74" t="s">
        <v>221</v>
      </c>
      <c r="E49" s="74">
        <f>VALUE(RIGHT(Satış4[[#This Row],[Satış kodu]],3))</f>
        <v>212</v>
      </c>
      <c r="F49" s="74" t="s">
        <v>181</v>
      </c>
      <c r="G49" s="75">
        <v>104</v>
      </c>
      <c r="H49" s="74">
        <v>5</v>
      </c>
      <c r="I49" s="75">
        <f t="shared" si="0"/>
        <v>520</v>
      </c>
      <c r="J49" s="76">
        <v>43729.482807103661</v>
      </c>
      <c r="M49"/>
    </row>
    <row r="50" spans="1:13" ht="18" x14ac:dyDescent="0.35">
      <c r="A50" s="73">
        <v>13652313</v>
      </c>
      <c r="B50" s="74" t="s">
        <v>213</v>
      </c>
      <c r="C50" s="74" t="s">
        <v>241</v>
      </c>
      <c r="D50" s="74" t="s">
        <v>215</v>
      </c>
      <c r="E50" s="74">
        <f>VALUE(RIGHT(Satış4[[#This Row],[Satış kodu]],3))</f>
        <v>313</v>
      </c>
      <c r="F50" s="74" t="s">
        <v>196</v>
      </c>
      <c r="G50" s="75">
        <v>43</v>
      </c>
      <c r="H50" s="74">
        <v>3</v>
      </c>
      <c r="I50" s="75">
        <f t="shared" si="0"/>
        <v>129</v>
      </c>
      <c r="J50" s="76">
        <v>43730.399940025651</v>
      </c>
      <c r="M50"/>
    </row>
    <row r="51" spans="1:13" ht="18" x14ac:dyDescent="0.35">
      <c r="A51" s="73">
        <v>13687313</v>
      </c>
      <c r="B51" s="74" t="s">
        <v>265</v>
      </c>
      <c r="C51" s="74" t="s">
        <v>258</v>
      </c>
      <c r="D51" s="74" t="s">
        <v>199</v>
      </c>
      <c r="E51" s="74">
        <f>VALUE(RIGHT(Satış4[[#This Row],[Satış kodu]],3))</f>
        <v>313</v>
      </c>
      <c r="F51" s="74" t="s">
        <v>193</v>
      </c>
      <c r="G51" s="75">
        <v>59</v>
      </c>
      <c r="H51" s="74">
        <v>1</v>
      </c>
      <c r="I51" s="75">
        <f t="shared" si="0"/>
        <v>59</v>
      </c>
      <c r="J51" s="76">
        <v>43730.699058190738</v>
      </c>
      <c r="M51"/>
    </row>
    <row r="52" spans="1:13" ht="18" x14ac:dyDescent="0.35">
      <c r="A52" s="73">
        <v>13591313</v>
      </c>
      <c r="B52" s="74" t="s">
        <v>230</v>
      </c>
      <c r="C52" s="74" t="s">
        <v>266</v>
      </c>
      <c r="D52" s="74" t="s">
        <v>221</v>
      </c>
      <c r="E52" s="74">
        <f>VALUE(RIGHT(Satış4[[#This Row],[Satış kodu]],3))</f>
        <v>313</v>
      </c>
      <c r="F52" s="74" t="s">
        <v>188</v>
      </c>
      <c r="G52" s="75">
        <v>116</v>
      </c>
      <c r="H52" s="74">
        <v>3</v>
      </c>
      <c r="I52" s="75">
        <f t="shared" si="0"/>
        <v>348</v>
      </c>
      <c r="J52" s="76">
        <v>43731.214678669639</v>
      </c>
      <c r="M52"/>
    </row>
    <row r="53" spans="1:13" ht="18" x14ac:dyDescent="0.35">
      <c r="A53" s="73">
        <v>13674414</v>
      </c>
      <c r="B53" s="74" t="s">
        <v>267</v>
      </c>
      <c r="C53" s="74" t="s">
        <v>184</v>
      </c>
      <c r="D53" s="74" t="s">
        <v>180</v>
      </c>
      <c r="E53" s="74">
        <f>VALUE(RIGHT(Satış4[[#This Row],[Satış kodu]],3))</f>
        <v>414</v>
      </c>
      <c r="F53" s="74" t="s">
        <v>216</v>
      </c>
      <c r="G53" s="75">
        <v>146</v>
      </c>
      <c r="H53" s="74">
        <v>1</v>
      </c>
      <c r="I53" s="75">
        <f t="shared" si="0"/>
        <v>146</v>
      </c>
      <c r="J53" s="76">
        <v>43731.648763570141</v>
      </c>
      <c r="M53"/>
    </row>
    <row r="54" spans="1:13" ht="18" x14ac:dyDescent="0.35">
      <c r="A54" s="73">
        <v>13688313</v>
      </c>
      <c r="B54" s="74" t="s">
        <v>268</v>
      </c>
      <c r="C54" s="74" t="s">
        <v>269</v>
      </c>
      <c r="D54" s="74" t="s">
        <v>221</v>
      </c>
      <c r="E54" s="74">
        <f>VALUE(RIGHT(Satış4[[#This Row],[Satış kodu]],3))</f>
        <v>313</v>
      </c>
      <c r="F54" s="74" t="s">
        <v>218</v>
      </c>
      <c r="G54" s="75">
        <v>67</v>
      </c>
      <c r="H54" s="74">
        <v>3</v>
      </c>
      <c r="I54" s="75">
        <f t="shared" si="0"/>
        <v>201</v>
      </c>
      <c r="J54" s="76">
        <v>43732.42513932116</v>
      </c>
      <c r="M54"/>
    </row>
    <row r="55" spans="1:13" ht="18" x14ac:dyDescent="0.35">
      <c r="A55" s="73">
        <v>13670313</v>
      </c>
      <c r="B55" s="74" t="s">
        <v>270</v>
      </c>
      <c r="C55" s="74" t="s">
        <v>271</v>
      </c>
      <c r="D55" s="74" t="s">
        <v>180</v>
      </c>
      <c r="E55" s="74">
        <f>VALUE(RIGHT(Satış4[[#This Row],[Satış kodu]],3))</f>
        <v>313</v>
      </c>
      <c r="F55" s="74" t="s">
        <v>196</v>
      </c>
      <c r="G55" s="75">
        <v>43</v>
      </c>
      <c r="H55" s="74">
        <v>1</v>
      </c>
      <c r="I55" s="75">
        <f t="shared" si="0"/>
        <v>43</v>
      </c>
      <c r="J55" s="76">
        <v>43732.984383433293</v>
      </c>
      <c r="M55"/>
    </row>
    <row r="56" spans="1:13" ht="18" x14ac:dyDescent="0.35">
      <c r="A56" s="73">
        <v>13661313</v>
      </c>
      <c r="B56" s="74" t="s">
        <v>272</v>
      </c>
      <c r="C56" s="74" t="s">
        <v>179</v>
      </c>
      <c r="D56" s="74" t="s">
        <v>180</v>
      </c>
      <c r="E56" s="74">
        <f>VALUE(RIGHT(Satış4[[#This Row],[Satış kodu]],3))</f>
        <v>313</v>
      </c>
      <c r="F56" s="74" t="s">
        <v>212</v>
      </c>
      <c r="G56" s="75">
        <v>95</v>
      </c>
      <c r="H56" s="74">
        <v>4</v>
      </c>
      <c r="I56" s="75">
        <f t="shared" si="0"/>
        <v>380</v>
      </c>
      <c r="J56" s="76">
        <v>43733.738222172156</v>
      </c>
      <c r="M56"/>
    </row>
    <row r="57" spans="1:13" ht="18" x14ac:dyDescent="0.35">
      <c r="A57" s="73">
        <v>13581313</v>
      </c>
      <c r="B57" s="74" t="s">
        <v>197</v>
      </c>
      <c r="C57" s="74" t="s">
        <v>273</v>
      </c>
      <c r="D57" s="74" t="s">
        <v>221</v>
      </c>
      <c r="E57" s="74">
        <f>VALUE(RIGHT(Satış4[[#This Row],[Satış kodu]],3))</f>
        <v>313</v>
      </c>
      <c r="F57" s="74" t="s">
        <v>218</v>
      </c>
      <c r="G57" s="75">
        <v>67</v>
      </c>
      <c r="H57" s="74">
        <v>4</v>
      </c>
      <c r="I57" s="75">
        <f t="shared" si="0"/>
        <v>268</v>
      </c>
      <c r="J57" s="76">
        <v>43734.515729694365</v>
      </c>
      <c r="M57"/>
    </row>
    <row r="58" spans="1:13" ht="18" x14ac:dyDescent="0.35">
      <c r="A58" s="73">
        <v>13589414</v>
      </c>
      <c r="B58" s="74" t="s">
        <v>230</v>
      </c>
      <c r="C58" s="74" t="s">
        <v>231</v>
      </c>
      <c r="D58" s="74" t="s">
        <v>199</v>
      </c>
      <c r="E58" s="74">
        <f>VALUE(RIGHT(Satış4[[#This Row],[Satış kodu]],3))</f>
        <v>414</v>
      </c>
      <c r="F58" s="74" t="s">
        <v>200</v>
      </c>
      <c r="G58" s="75">
        <v>135</v>
      </c>
      <c r="H58" s="74">
        <v>4</v>
      </c>
      <c r="I58" s="75">
        <f t="shared" si="0"/>
        <v>540</v>
      </c>
      <c r="J58" s="76">
        <v>43735.359845795057</v>
      </c>
      <c r="M58"/>
    </row>
    <row r="59" spans="1:13" ht="18" x14ac:dyDescent="0.35">
      <c r="A59" s="73">
        <v>13680414</v>
      </c>
      <c r="B59" s="74" t="s">
        <v>206</v>
      </c>
      <c r="C59" s="74" t="s">
        <v>207</v>
      </c>
      <c r="D59" s="74" t="s">
        <v>185</v>
      </c>
      <c r="E59" s="74">
        <f>VALUE(RIGHT(Satış4[[#This Row],[Satış kodu]],3))</f>
        <v>414</v>
      </c>
      <c r="F59" s="74" t="s">
        <v>227</v>
      </c>
      <c r="G59" s="75">
        <v>54</v>
      </c>
      <c r="H59" s="74">
        <v>5</v>
      </c>
      <c r="I59" s="75">
        <f t="shared" si="0"/>
        <v>270</v>
      </c>
      <c r="J59" s="76">
        <v>43735.66781826946</v>
      </c>
      <c r="M59"/>
    </row>
    <row r="60" spans="1:13" ht="18" x14ac:dyDescent="0.35">
      <c r="A60" s="73">
        <v>13690414</v>
      </c>
      <c r="B60" s="74" t="s">
        <v>228</v>
      </c>
      <c r="C60" s="74" t="s">
        <v>254</v>
      </c>
      <c r="D60" s="74" t="s">
        <v>221</v>
      </c>
      <c r="E60" s="74">
        <f>VALUE(RIGHT(Satış4[[#This Row],[Satış kodu]],3))</f>
        <v>414</v>
      </c>
      <c r="F60" s="74" t="s">
        <v>216</v>
      </c>
      <c r="G60" s="75">
        <v>146</v>
      </c>
      <c r="H60" s="74">
        <v>1</v>
      </c>
      <c r="I60" s="75">
        <f t="shared" si="0"/>
        <v>146</v>
      </c>
      <c r="J60" s="76">
        <v>43735.706931316694</v>
      </c>
      <c r="M60"/>
    </row>
    <row r="61" spans="1:13" ht="18" x14ac:dyDescent="0.35">
      <c r="A61" s="73">
        <v>13693313</v>
      </c>
      <c r="B61" s="74" t="s">
        <v>222</v>
      </c>
      <c r="C61" s="74" t="s">
        <v>223</v>
      </c>
      <c r="D61" s="74" t="s">
        <v>199</v>
      </c>
      <c r="E61" s="74">
        <f>VALUE(RIGHT(Satış4[[#This Row],[Satış kodu]],3))</f>
        <v>313</v>
      </c>
      <c r="F61" s="74" t="s">
        <v>218</v>
      </c>
      <c r="G61" s="75">
        <v>67</v>
      </c>
      <c r="H61" s="74">
        <v>3</v>
      </c>
      <c r="I61" s="75">
        <f t="shared" si="0"/>
        <v>201</v>
      </c>
      <c r="J61" s="76">
        <v>43735.797425410652</v>
      </c>
      <c r="M61"/>
    </row>
    <row r="62" spans="1:13" ht="18" x14ac:dyDescent="0.35">
      <c r="A62" s="73">
        <v>13695414</v>
      </c>
      <c r="B62" s="74" t="s">
        <v>219</v>
      </c>
      <c r="C62" s="74" t="s">
        <v>274</v>
      </c>
      <c r="D62" s="74" t="s">
        <v>221</v>
      </c>
      <c r="E62" s="74">
        <f>VALUE(RIGHT(Satış4[[#This Row],[Satış kodu]],3))</f>
        <v>414</v>
      </c>
      <c r="F62" s="74" t="s">
        <v>200</v>
      </c>
      <c r="G62" s="75">
        <v>135</v>
      </c>
      <c r="H62" s="74">
        <v>1</v>
      </c>
      <c r="I62" s="75">
        <f t="shared" si="0"/>
        <v>135</v>
      </c>
      <c r="J62" s="76">
        <v>43736.254548747718</v>
      </c>
      <c r="M62"/>
    </row>
    <row r="63" spans="1:13" ht="18" x14ac:dyDescent="0.35">
      <c r="A63" s="73">
        <v>13582414</v>
      </c>
      <c r="B63" s="74" t="s">
        <v>197</v>
      </c>
      <c r="C63" s="74" t="s">
        <v>205</v>
      </c>
      <c r="D63" s="74" t="s">
        <v>221</v>
      </c>
      <c r="E63" s="74">
        <f>VALUE(RIGHT(Satış4[[#This Row],[Satış kodu]],3))</f>
        <v>414</v>
      </c>
      <c r="F63" s="74" t="s">
        <v>200</v>
      </c>
      <c r="G63" s="75">
        <v>135</v>
      </c>
      <c r="H63" s="74">
        <v>5</v>
      </c>
      <c r="I63" s="75">
        <f t="shared" si="0"/>
        <v>675</v>
      </c>
      <c r="J63" s="76">
        <v>43736.818640942067</v>
      </c>
      <c r="M63"/>
    </row>
    <row r="64" spans="1:13" ht="18" x14ac:dyDescent="0.35">
      <c r="A64" s="73">
        <v>13582313</v>
      </c>
      <c r="B64" s="74" t="s">
        <v>197</v>
      </c>
      <c r="C64" s="74" t="s">
        <v>205</v>
      </c>
      <c r="D64" s="74" t="s">
        <v>221</v>
      </c>
      <c r="E64" s="74">
        <f>VALUE(RIGHT(Satış4[[#This Row],[Satış kodu]],3))</f>
        <v>313</v>
      </c>
      <c r="F64" s="74" t="s">
        <v>218</v>
      </c>
      <c r="G64" s="75">
        <v>67</v>
      </c>
      <c r="H64" s="74">
        <v>2</v>
      </c>
      <c r="I64" s="75">
        <f t="shared" si="0"/>
        <v>134</v>
      </c>
      <c r="J64" s="76">
        <v>43737.364577939406</v>
      </c>
      <c r="M64"/>
    </row>
    <row r="65" spans="1:13" ht="18" x14ac:dyDescent="0.35">
      <c r="A65" s="73">
        <v>13658313</v>
      </c>
      <c r="B65" s="74" t="s">
        <v>275</v>
      </c>
      <c r="C65" s="74" t="s">
        <v>276</v>
      </c>
      <c r="D65" s="74" t="s">
        <v>215</v>
      </c>
      <c r="E65" s="74">
        <f>VALUE(RIGHT(Satış4[[#This Row],[Satış kodu]],3))</f>
        <v>313</v>
      </c>
      <c r="F65" s="74" t="s">
        <v>212</v>
      </c>
      <c r="G65" s="75">
        <v>95</v>
      </c>
      <c r="H65" s="74">
        <v>2</v>
      </c>
      <c r="I65" s="75">
        <f t="shared" si="0"/>
        <v>190</v>
      </c>
      <c r="J65" s="76">
        <v>43737.674769009624</v>
      </c>
      <c r="M65"/>
    </row>
    <row r="66" spans="1:13" ht="18" x14ac:dyDescent="0.35">
      <c r="A66" s="73">
        <v>13645313</v>
      </c>
      <c r="B66" s="74" t="s">
        <v>247</v>
      </c>
      <c r="C66" s="74" t="s">
        <v>248</v>
      </c>
      <c r="D66" s="74" t="s">
        <v>192</v>
      </c>
      <c r="E66" s="74">
        <f>VALUE(RIGHT(Satış4[[#This Row],[Satış kodu]],3))</f>
        <v>313</v>
      </c>
      <c r="F66" s="74" t="s">
        <v>212</v>
      </c>
      <c r="G66" s="75">
        <v>95</v>
      </c>
      <c r="H66" s="74">
        <v>4</v>
      </c>
      <c r="I66" s="75">
        <f t="shared" si="0"/>
        <v>380</v>
      </c>
      <c r="J66" s="76">
        <v>43738.299526206123</v>
      </c>
      <c r="M66"/>
    </row>
    <row r="67" spans="1:13" ht="18" x14ac:dyDescent="0.35">
      <c r="A67" s="73">
        <v>13595414</v>
      </c>
      <c r="B67" s="74" t="s">
        <v>230</v>
      </c>
      <c r="C67" s="74" t="s">
        <v>184</v>
      </c>
      <c r="D67" s="74" t="s">
        <v>180</v>
      </c>
      <c r="E67" s="74">
        <f>VALUE(RIGHT(Satış4[[#This Row],[Satış kodu]],3))</f>
        <v>414</v>
      </c>
      <c r="F67" s="74" t="s">
        <v>200</v>
      </c>
      <c r="G67" s="75">
        <v>135</v>
      </c>
      <c r="H67" s="74">
        <v>2</v>
      </c>
      <c r="I67" s="75">
        <f t="shared" ref="I67:I130" si="3">G67*H67</f>
        <v>270</v>
      </c>
      <c r="J67" s="76">
        <v>43738.41570987858</v>
      </c>
      <c r="M67"/>
    </row>
    <row r="68" spans="1:13" ht="18" x14ac:dyDescent="0.35">
      <c r="A68" s="73">
        <v>13698313</v>
      </c>
      <c r="B68" s="74" t="s">
        <v>219</v>
      </c>
      <c r="C68" s="74" t="s">
        <v>220</v>
      </c>
      <c r="D68" s="74" t="s">
        <v>221</v>
      </c>
      <c r="E68" s="74">
        <f>VALUE(RIGHT(Satış4[[#This Row],[Satış kodu]],3))</f>
        <v>313</v>
      </c>
      <c r="F68" s="74" t="s">
        <v>193</v>
      </c>
      <c r="G68" s="75">
        <v>59</v>
      </c>
      <c r="H68" s="74">
        <v>1</v>
      </c>
      <c r="I68" s="75">
        <f t="shared" si="3"/>
        <v>59</v>
      </c>
      <c r="J68" s="76">
        <v>43738.550690639415</v>
      </c>
      <c r="M68"/>
    </row>
    <row r="69" spans="1:13" ht="18" x14ac:dyDescent="0.35">
      <c r="A69" s="73">
        <v>13591313</v>
      </c>
      <c r="B69" s="74" t="s">
        <v>230</v>
      </c>
      <c r="C69" s="74" t="s">
        <v>266</v>
      </c>
      <c r="D69" s="74" t="s">
        <v>221</v>
      </c>
      <c r="E69" s="74">
        <f>VALUE(RIGHT(Satış4[[#This Row],[Satış kodu]],3))</f>
        <v>313</v>
      </c>
      <c r="F69" s="74" t="s">
        <v>196</v>
      </c>
      <c r="G69" s="75">
        <v>43</v>
      </c>
      <c r="H69" s="74">
        <v>1</v>
      </c>
      <c r="I69" s="75">
        <f t="shared" si="3"/>
        <v>43</v>
      </c>
      <c r="J69" s="76">
        <v>43739.445648266599</v>
      </c>
      <c r="M69"/>
    </row>
    <row r="70" spans="1:13" ht="18" x14ac:dyDescent="0.35">
      <c r="A70" s="73">
        <v>13651212</v>
      </c>
      <c r="B70" s="74" t="s">
        <v>259</v>
      </c>
      <c r="C70" s="74" t="s">
        <v>205</v>
      </c>
      <c r="D70" s="74" t="s">
        <v>221</v>
      </c>
      <c r="E70" s="74">
        <f>VALUE(RIGHT(Satış4[[#This Row],[Satış kodu]],3))</f>
        <v>212</v>
      </c>
      <c r="F70" s="74" t="s">
        <v>232</v>
      </c>
      <c r="G70" s="75">
        <v>134</v>
      </c>
      <c r="H70" s="74">
        <v>3</v>
      </c>
      <c r="I70" s="75">
        <f t="shared" si="3"/>
        <v>402</v>
      </c>
      <c r="J70" s="76">
        <v>43739.632295829339</v>
      </c>
      <c r="M70"/>
    </row>
    <row r="71" spans="1:13" ht="18" x14ac:dyDescent="0.35">
      <c r="A71" s="73">
        <v>13642212</v>
      </c>
      <c r="B71" s="74" t="s">
        <v>262</v>
      </c>
      <c r="C71" s="74" t="s">
        <v>263</v>
      </c>
      <c r="D71" s="74" t="s">
        <v>192</v>
      </c>
      <c r="E71" s="74">
        <f>VALUE(RIGHT(Satış4[[#This Row],[Satış kodu]],3))</f>
        <v>212</v>
      </c>
      <c r="F71" s="74" t="s">
        <v>277</v>
      </c>
      <c r="G71" s="75">
        <v>113</v>
      </c>
      <c r="H71" s="74">
        <v>2</v>
      </c>
      <c r="I71" s="75">
        <f t="shared" si="3"/>
        <v>226</v>
      </c>
      <c r="J71" s="76">
        <v>43740.044988409369</v>
      </c>
      <c r="M71"/>
    </row>
    <row r="72" spans="1:13" ht="18" x14ac:dyDescent="0.35">
      <c r="A72" s="73">
        <v>13586414</v>
      </c>
      <c r="B72" s="74" t="s">
        <v>197</v>
      </c>
      <c r="C72" s="74" t="s">
        <v>235</v>
      </c>
      <c r="D72" s="74" t="s">
        <v>180</v>
      </c>
      <c r="E72" s="74">
        <f>VALUE(RIGHT(Satış4[[#This Row],[Satış kodu]],3))</f>
        <v>414</v>
      </c>
      <c r="F72" s="74" t="s">
        <v>208</v>
      </c>
      <c r="G72" s="75">
        <v>114</v>
      </c>
      <c r="H72" s="74">
        <v>2</v>
      </c>
      <c r="I72" s="75">
        <f t="shared" si="3"/>
        <v>228</v>
      </c>
      <c r="J72" s="76">
        <v>43740.357044930366</v>
      </c>
      <c r="M72"/>
    </row>
    <row r="73" spans="1:13" ht="18" x14ac:dyDescent="0.35">
      <c r="A73" s="73">
        <v>13581313</v>
      </c>
      <c r="B73" s="74" t="s">
        <v>197</v>
      </c>
      <c r="C73" s="74" t="s">
        <v>273</v>
      </c>
      <c r="D73" s="74" t="s">
        <v>221</v>
      </c>
      <c r="E73" s="74">
        <f>VALUE(RIGHT(Satış4[[#This Row],[Satış kodu]],3))</f>
        <v>313</v>
      </c>
      <c r="F73" s="74" t="s">
        <v>218</v>
      </c>
      <c r="G73" s="75">
        <v>67</v>
      </c>
      <c r="H73" s="74">
        <v>3</v>
      </c>
      <c r="I73" s="75">
        <f t="shared" si="3"/>
        <v>201</v>
      </c>
      <c r="J73" s="76">
        <v>43740.623738531016</v>
      </c>
      <c r="M73"/>
    </row>
    <row r="74" spans="1:13" ht="18" x14ac:dyDescent="0.35">
      <c r="A74" s="73">
        <v>13641414</v>
      </c>
      <c r="B74" s="74" t="s">
        <v>262</v>
      </c>
      <c r="C74" s="74" t="s">
        <v>278</v>
      </c>
      <c r="D74" s="74" t="s">
        <v>199</v>
      </c>
      <c r="E74" s="74">
        <f>VALUE(RIGHT(Satış4[[#This Row],[Satış kodu]],3))</f>
        <v>414</v>
      </c>
      <c r="F74" s="74" t="s">
        <v>200</v>
      </c>
      <c r="G74" s="75">
        <v>135</v>
      </c>
      <c r="H74" s="74">
        <v>5</v>
      </c>
      <c r="I74" s="75">
        <f t="shared" si="3"/>
        <v>675</v>
      </c>
      <c r="J74" s="76">
        <v>43741.305040319552</v>
      </c>
      <c r="M74"/>
    </row>
    <row r="75" spans="1:13" ht="18" x14ac:dyDescent="0.35">
      <c r="A75" s="73">
        <v>13589212</v>
      </c>
      <c r="B75" s="74" t="s">
        <v>230</v>
      </c>
      <c r="C75" s="74" t="s">
        <v>231</v>
      </c>
      <c r="D75" s="74" t="s">
        <v>199</v>
      </c>
      <c r="E75" s="74">
        <f>VALUE(RIGHT(Satış4[[#This Row],[Satış kodu]],3))</f>
        <v>212</v>
      </c>
      <c r="F75" s="74" t="s">
        <v>186</v>
      </c>
      <c r="G75" s="75">
        <v>111</v>
      </c>
      <c r="H75" s="74">
        <v>2</v>
      </c>
      <c r="I75" s="75">
        <f t="shared" si="3"/>
        <v>222</v>
      </c>
      <c r="J75" s="76">
        <v>43741.99915852565</v>
      </c>
      <c r="M75"/>
    </row>
    <row r="76" spans="1:13" ht="18" x14ac:dyDescent="0.35">
      <c r="A76" s="73">
        <v>13594414</v>
      </c>
      <c r="B76" s="74" t="s">
        <v>230</v>
      </c>
      <c r="C76" s="74" t="s">
        <v>205</v>
      </c>
      <c r="D76" s="74" t="s">
        <v>180</v>
      </c>
      <c r="E76" s="74">
        <f>VALUE(RIGHT(Satış4[[#This Row],[Satış kodu]],3))</f>
        <v>414</v>
      </c>
      <c r="F76" s="74" t="s">
        <v>216</v>
      </c>
      <c r="G76" s="75">
        <v>146</v>
      </c>
      <c r="H76" s="74">
        <v>4</v>
      </c>
      <c r="I76" s="75">
        <f t="shared" si="3"/>
        <v>584</v>
      </c>
      <c r="J76" s="76">
        <v>43742.1297853141</v>
      </c>
      <c r="M76"/>
    </row>
    <row r="77" spans="1:13" ht="18" x14ac:dyDescent="0.35">
      <c r="A77" s="73">
        <v>13669313</v>
      </c>
      <c r="B77" s="74" t="s">
        <v>279</v>
      </c>
      <c r="C77" s="74" t="s">
        <v>280</v>
      </c>
      <c r="D77" s="74" t="s">
        <v>185</v>
      </c>
      <c r="E77" s="74">
        <f>VALUE(RIGHT(Satış4[[#This Row],[Satış kodu]],3))</f>
        <v>313</v>
      </c>
      <c r="F77" s="74" t="s">
        <v>193</v>
      </c>
      <c r="G77" s="75">
        <v>59</v>
      </c>
      <c r="H77" s="74">
        <v>5</v>
      </c>
      <c r="I77" s="75">
        <f t="shared" si="3"/>
        <v>295</v>
      </c>
      <c r="J77" s="76">
        <v>43742.733027730785</v>
      </c>
      <c r="M77"/>
    </row>
    <row r="78" spans="1:13" ht="18" x14ac:dyDescent="0.35">
      <c r="A78" s="73">
        <v>13697313</v>
      </c>
      <c r="B78" s="74" t="s">
        <v>219</v>
      </c>
      <c r="C78" s="74" t="s">
        <v>252</v>
      </c>
      <c r="D78" s="74" t="s">
        <v>199</v>
      </c>
      <c r="E78" s="74">
        <f>VALUE(RIGHT(Satış4[[#This Row],[Satış kodu]],3))</f>
        <v>313</v>
      </c>
      <c r="F78" s="74" t="s">
        <v>188</v>
      </c>
      <c r="G78" s="75">
        <v>116</v>
      </c>
      <c r="H78" s="74">
        <v>3</v>
      </c>
      <c r="I78" s="75">
        <f t="shared" si="3"/>
        <v>348</v>
      </c>
      <c r="J78" s="76">
        <v>43743.614920164109</v>
      </c>
      <c r="M78"/>
    </row>
    <row r="79" spans="1:13" ht="18" x14ac:dyDescent="0.35">
      <c r="A79" s="73">
        <v>13645414</v>
      </c>
      <c r="B79" s="74" t="s">
        <v>247</v>
      </c>
      <c r="C79" s="74" t="s">
        <v>248</v>
      </c>
      <c r="D79" s="74" t="s">
        <v>192</v>
      </c>
      <c r="E79" s="74">
        <f>VALUE(RIGHT(Satış4[[#This Row],[Satış kodu]],3))</f>
        <v>414</v>
      </c>
      <c r="F79" s="74" t="s">
        <v>216</v>
      </c>
      <c r="G79" s="75">
        <v>146</v>
      </c>
      <c r="H79" s="74">
        <v>3</v>
      </c>
      <c r="I79" s="75">
        <f t="shared" si="3"/>
        <v>438</v>
      </c>
      <c r="J79" s="76">
        <v>43744.417399281941</v>
      </c>
      <c r="M79"/>
    </row>
    <row r="80" spans="1:13" ht="18" x14ac:dyDescent="0.35">
      <c r="A80" s="73">
        <v>13595212</v>
      </c>
      <c r="B80" s="74" t="s">
        <v>230</v>
      </c>
      <c r="C80" s="74" t="s">
        <v>184</v>
      </c>
      <c r="D80" s="74" t="s">
        <v>180</v>
      </c>
      <c r="E80" s="74">
        <f>VALUE(RIGHT(Satış4[[#This Row],[Satış kodu]],3))</f>
        <v>212</v>
      </c>
      <c r="F80" s="74" t="s">
        <v>232</v>
      </c>
      <c r="G80" s="75">
        <v>134</v>
      </c>
      <c r="H80" s="74">
        <v>5</v>
      </c>
      <c r="I80" s="75">
        <f t="shared" si="3"/>
        <v>670</v>
      </c>
      <c r="J80" s="76">
        <v>43744.903070282548</v>
      </c>
      <c r="M80"/>
    </row>
    <row r="81" spans="1:13" ht="18" x14ac:dyDescent="0.35">
      <c r="A81" s="73">
        <v>13587212</v>
      </c>
      <c r="B81" s="74" t="s">
        <v>197</v>
      </c>
      <c r="C81" s="74" t="s">
        <v>281</v>
      </c>
      <c r="D81" s="74" t="s">
        <v>221</v>
      </c>
      <c r="E81" s="74">
        <f>VALUE(RIGHT(Satış4[[#This Row],[Satış kodu]],3))</f>
        <v>212</v>
      </c>
      <c r="F81" s="74" t="s">
        <v>277</v>
      </c>
      <c r="G81" s="75">
        <v>113</v>
      </c>
      <c r="H81" s="74">
        <v>5</v>
      </c>
      <c r="I81" s="75">
        <f t="shared" si="3"/>
        <v>565</v>
      </c>
      <c r="J81" s="76">
        <v>43745.640066996973</v>
      </c>
      <c r="M81"/>
    </row>
    <row r="82" spans="1:13" ht="18" x14ac:dyDescent="0.35">
      <c r="A82" s="73">
        <v>13694414</v>
      </c>
      <c r="B82" s="74" t="s">
        <v>282</v>
      </c>
      <c r="C82" s="74" t="s">
        <v>274</v>
      </c>
      <c r="D82" s="74" t="s">
        <v>185</v>
      </c>
      <c r="E82" s="74">
        <f>VALUE(RIGHT(Satış4[[#This Row],[Satış kodu]],3))</f>
        <v>414</v>
      </c>
      <c r="F82" s="74" t="s">
        <v>227</v>
      </c>
      <c r="G82" s="75">
        <v>54</v>
      </c>
      <c r="H82" s="74">
        <v>3</v>
      </c>
      <c r="I82" s="75">
        <f t="shared" si="3"/>
        <v>162</v>
      </c>
      <c r="J82" s="76">
        <v>43746.416790011572</v>
      </c>
      <c r="M82"/>
    </row>
    <row r="83" spans="1:13" ht="18" x14ac:dyDescent="0.35">
      <c r="A83" s="73">
        <v>13656313</v>
      </c>
      <c r="B83" s="74" t="s">
        <v>225</v>
      </c>
      <c r="C83" s="74" t="s">
        <v>261</v>
      </c>
      <c r="D83" s="74" t="s">
        <v>215</v>
      </c>
      <c r="E83" s="74">
        <f>VALUE(RIGHT(Satış4[[#This Row],[Satış kodu]],3))</f>
        <v>313</v>
      </c>
      <c r="F83" s="74" t="s">
        <v>188</v>
      </c>
      <c r="G83" s="75">
        <v>116</v>
      </c>
      <c r="H83" s="74">
        <v>5</v>
      </c>
      <c r="I83" s="75">
        <f t="shared" si="3"/>
        <v>580</v>
      </c>
      <c r="J83" s="76">
        <v>43746.816479481073</v>
      </c>
      <c r="M83"/>
    </row>
    <row r="84" spans="1:13" ht="18" x14ac:dyDescent="0.35">
      <c r="A84" s="73">
        <v>13697212</v>
      </c>
      <c r="B84" s="74" t="s">
        <v>219</v>
      </c>
      <c r="C84" s="74" t="s">
        <v>252</v>
      </c>
      <c r="D84" s="74" t="s">
        <v>199</v>
      </c>
      <c r="E84" s="74">
        <f>VALUE(RIGHT(Satış4[[#This Row],[Satış kodu]],3))</f>
        <v>212</v>
      </c>
      <c r="F84" s="74" t="s">
        <v>232</v>
      </c>
      <c r="G84" s="75">
        <v>134</v>
      </c>
      <c r="H84" s="74">
        <v>4</v>
      </c>
      <c r="I84" s="75">
        <f t="shared" si="3"/>
        <v>536</v>
      </c>
      <c r="J84" s="76">
        <v>43747.242306285909</v>
      </c>
      <c r="M84"/>
    </row>
    <row r="85" spans="1:13" ht="18" x14ac:dyDescent="0.35">
      <c r="A85" s="73">
        <v>13649414</v>
      </c>
      <c r="B85" s="74" t="s">
        <v>283</v>
      </c>
      <c r="C85" s="74" t="s">
        <v>284</v>
      </c>
      <c r="D85" s="74" t="s">
        <v>215</v>
      </c>
      <c r="E85" s="74">
        <f>VALUE(RIGHT(Satış4[[#This Row],[Satış kodu]],3))</f>
        <v>414</v>
      </c>
      <c r="F85" s="74" t="s">
        <v>216</v>
      </c>
      <c r="G85" s="75">
        <v>146</v>
      </c>
      <c r="H85" s="74">
        <v>1</v>
      </c>
      <c r="I85" s="75">
        <f t="shared" si="3"/>
        <v>146</v>
      </c>
      <c r="J85" s="76">
        <v>43747.246165669763</v>
      </c>
      <c r="M85"/>
    </row>
    <row r="86" spans="1:13" ht="18" x14ac:dyDescent="0.35">
      <c r="A86" s="73">
        <v>13665313</v>
      </c>
      <c r="B86" s="74" t="s">
        <v>285</v>
      </c>
      <c r="C86" s="74" t="s">
        <v>286</v>
      </c>
      <c r="D86" s="74" t="s">
        <v>180</v>
      </c>
      <c r="E86" s="74">
        <f>VALUE(RIGHT(Satış4[[#This Row],[Satış kodu]],3))</f>
        <v>313</v>
      </c>
      <c r="F86" s="74" t="s">
        <v>196</v>
      </c>
      <c r="G86" s="75">
        <v>43</v>
      </c>
      <c r="H86" s="74">
        <v>2</v>
      </c>
      <c r="I86" s="75">
        <f t="shared" si="3"/>
        <v>86</v>
      </c>
      <c r="J86" s="76">
        <v>43747.311702731698</v>
      </c>
      <c r="M86"/>
    </row>
    <row r="87" spans="1:13" ht="18" x14ac:dyDescent="0.35">
      <c r="A87" s="73">
        <v>13660313</v>
      </c>
      <c r="B87" s="74" t="s">
        <v>272</v>
      </c>
      <c r="C87" s="74" t="s">
        <v>198</v>
      </c>
      <c r="D87" s="74" t="s">
        <v>215</v>
      </c>
      <c r="E87" s="74">
        <f>VALUE(RIGHT(Satış4[[#This Row],[Satış kodu]],3))</f>
        <v>313</v>
      </c>
      <c r="F87" s="74" t="s">
        <v>188</v>
      </c>
      <c r="G87" s="75">
        <v>116</v>
      </c>
      <c r="H87" s="74">
        <v>4</v>
      </c>
      <c r="I87" s="75">
        <f t="shared" si="3"/>
        <v>464</v>
      </c>
      <c r="J87" s="76">
        <v>43748.282757919267</v>
      </c>
      <c r="M87"/>
    </row>
    <row r="88" spans="1:13" ht="18" x14ac:dyDescent="0.35">
      <c r="A88" s="73">
        <v>13666414</v>
      </c>
      <c r="B88" s="74" t="s">
        <v>194</v>
      </c>
      <c r="C88" s="74" t="s">
        <v>195</v>
      </c>
      <c r="D88" s="74" t="s">
        <v>185</v>
      </c>
      <c r="E88" s="74">
        <f>VALUE(RIGHT(Satış4[[#This Row],[Satış kodu]],3))</f>
        <v>414</v>
      </c>
      <c r="F88" s="74" t="s">
        <v>208</v>
      </c>
      <c r="G88" s="75">
        <v>114</v>
      </c>
      <c r="H88" s="74">
        <v>2</v>
      </c>
      <c r="I88" s="75">
        <f t="shared" si="3"/>
        <v>228</v>
      </c>
      <c r="J88" s="76">
        <v>43749.071841767713</v>
      </c>
      <c r="M88"/>
    </row>
    <row r="89" spans="1:13" ht="18" x14ac:dyDescent="0.35">
      <c r="A89" s="73">
        <v>13651414</v>
      </c>
      <c r="B89" s="74" t="s">
        <v>259</v>
      </c>
      <c r="C89" s="74" t="s">
        <v>205</v>
      </c>
      <c r="D89" s="74" t="s">
        <v>221</v>
      </c>
      <c r="E89" s="74">
        <f>VALUE(RIGHT(Satış4[[#This Row],[Satış kodu]],3))</f>
        <v>414</v>
      </c>
      <c r="F89" s="74" t="s">
        <v>227</v>
      </c>
      <c r="G89" s="75">
        <v>54</v>
      </c>
      <c r="H89" s="74">
        <v>3</v>
      </c>
      <c r="I89" s="75">
        <f t="shared" si="3"/>
        <v>162</v>
      </c>
      <c r="J89" s="76">
        <v>43749.410706451054</v>
      </c>
      <c r="M89"/>
    </row>
    <row r="90" spans="1:13" ht="18" x14ac:dyDescent="0.35">
      <c r="A90" s="73">
        <v>13652212</v>
      </c>
      <c r="B90" s="74" t="s">
        <v>213</v>
      </c>
      <c r="C90" s="74" t="s">
        <v>241</v>
      </c>
      <c r="D90" s="74" t="s">
        <v>215</v>
      </c>
      <c r="E90" s="74">
        <f>VALUE(RIGHT(Satış4[[#This Row],[Satış kodu]],3))</f>
        <v>212</v>
      </c>
      <c r="F90" s="74" t="s">
        <v>186</v>
      </c>
      <c r="G90" s="75">
        <v>111</v>
      </c>
      <c r="H90" s="74">
        <v>3</v>
      </c>
      <c r="I90" s="75">
        <f t="shared" si="3"/>
        <v>333</v>
      </c>
      <c r="J90" s="76">
        <v>43749.570422451383</v>
      </c>
      <c r="M90"/>
    </row>
    <row r="91" spans="1:13" ht="18" x14ac:dyDescent="0.35">
      <c r="A91" s="73">
        <v>13691212</v>
      </c>
      <c r="B91" s="74" t="s">
        <v>210</v>
      </c>
      <c r="C91" s="74" t="s">
        <v>211</v>
      </c>
      <c r="D91" s="74" t="s">
        <v>192</v>
      </c>
      <c r="E91" s="74">
        <f>VALUE(RIGHT(Satış4[[#This Row],[Satış kodu]],3))</f>
        <v>212</v>
      </c>
      <c r="F91" s="74" t="s">
        <v>249</v>
      </c>
      <c r="G91" s="75">
        <v>142</v>
      </c>
      <c r="H91" s="74">
        <v>3</v>
      </c>
      <c r="I91" s="75">
        <f t="shared" si="3"/>
        <v>426</v>
      </c>
      <c r="J91" s="76">
        <v>43750.54257220382</v>
      </c>
      <c r="M91"/>
    </row>
    <row r="92" spans="1:13" ht="18" x14ac:dyDescent="0.35">
      <c r="A92" s="73">
        <v>13579313</v>
      </c>
      <c r="B92" s="74" t="s">
        <v>244</v>
      </c>
      <c r="C92" s="74" t="s">
        <v>245</v>
      </c>
      <c r="D92" s="74" t="s">
        <v>180</v>
      </c>
      <c r="E92" s="74">
        <f>VALUE(RIGHT(Satış4[[#This Row],[Satış kodu]],3))</f>
        <v>313</v>
      </c>
      <c r="F92" s="74" t="s">
        <v>193</v>
      </c>
      <c r="G92" s="75">
        <v>59</v>
      </c>
      <c r="H92" s="74">
        <v>3</v>
      </c>
      <c r="I92" s="75">
        <f t="shared" si="3"/>
        <v>177</v>
      </c>
      <c r="J92" s="76">
        <v>43750.796497528623</v>
      </c>
      <c r="M92"/>
    </row>
    <row r="93" spans="1:13" ht="18" x14ac:dyDescent="0.35">
      <c r="A93" s="73">
        <v>13581212</v>
      </c>
      <c r="B93" s="74" t="s">
        <v>197</v>
      </c>
      <c r="C93" s="74" t="s">
        <v>273</v>
      </c>
      <c r="D93" s="74" t="s">
        <v>221</v>
      </c>
      <c r="E93" s="74">
        <f>VALUE(RIGHT(Satış4[[#This Row],[Satış kodu]],3))</f>
        <v>212</v>
      </c>
      <c r="F93" s="74" t="s">
        <v>249</v>
      </c>
      <c r="G93" s="75">
        <v>142</v>
      </c>
      <c r="H93" s="74">
        <v>2</v>
      </c>
      <c r="I93" s="75">
        <f t="shared" si="3"/>
        <v>284</v>
      </c>
      <c r="J93" s="76">
        <v>43751.092223286447</v>
      </c>
      <c r="M93"/>
    </row>
    <row r="94" spans="1:13" ht="18" x14ac:dyDescent="0.35">
      <c r="A94" s="73">
        <v>13581212</v>
      </c>
      <c r="B94" s="74" t="s">
        <v>197</v>
      </c>
      <c r="C94" s="74" t="s">
        <v>273</v>
      </c>
      <c r="D94" s="74" t="s">
        <v>221</v>
      </c>
      <c r="E94" s="74">
        <f>VALUE(RIGHT(Satış4[[#This Row],[Satış kodu]],3))</f>
        <v>212</v>
      </c>
      <c r="F94" s="74" t="s">
        <v>249</v>
      </c>
      <c r="G94" s="75">
        <v>142</v>
      </c>
      <c r="H94" s="74">
        <v>5</v>
      </c>
      <c r="I94" s="75">
        <f t="shared" si="3"/>
        <v>710</v>
      </c>
      <c r="J94" s="76">
        <v>43751.756502725846</v>
      </c>
      <c r="M94"/>
    </row>
    <row r="95" spans="1:13" ht="18" x14ac:dyDescent="0.35">
      <c r="A95" s="73">
        <v>13591212</v>
      </c>
      <c r="B95" s="74" t="s">
        <v>230</v>
      </c>
      <c r="C95" s="74" t="s">
        <v>266</v>
      </c>
      <c r="D95" s="74" t="s">
        <v>221</v>
      </c>
      <c r="E95" s="74">
        <f>VALUE(RIGHT(Satış4[[#This Row],[Satış kodu]],3))</f>
        <v>212</v>
      </c>
      <c r="F95" s="74" t="s">
        <v>186</v>
      </c>
      <c r="G95" s="75">
        <v>111</v>
      </c>
      <c r="H95" s="74">
        <v>1</v>
      </c>
      <c r="I95" s="75">
        <f t="shared" si="3"/>
        <v>111</v>
      </c>
      <c r="J95" s="76">
        <v>43752.190656758074</v>
      </c>
      <c r="M95"/>
    </row>
    <row r="96" spans="1:13" ht="18" x14ac:dyDescent="0.35">
      <c r="A96" s="73">
        <v>13681313</v>
      </c>
      <c r="B96" s="74" t="s">
        <v>287</v>
      </c>
      <c r="C96" s="74" t="s">
        <v>179</v>
      </c>
      <c r="D96" s="74" t="s">
        <v>185</v>
      </c>
      <c r="E96" s="74">
        <f>VALUE(RIGHT(Satış4[[#This Row],[Satış kodu]],3))</f>
        <v>313</v>
      </c>
      <c r="F96" s="74" t="s">
        <v>188</v>
      </c>
      <c r="G96" s="75">
        <v>116</v>
      </c>
      <c r="H96" s="74">
        <v>5</v>
      </c>
      <c r="I96" s="75">
        <f t="shared" si="3"/>
        <v>580</v>
      </c>
      <c r="J96" s="76">
        <v>43752.319649488629</v>
      </c>
      <c r="M96"/>
    </row>
    <row r="97" spans="1:13" ht="18" x14ac:dyDescent="0.35">
      <c r="A97" s="73">
        <v>13582212</v>
      </c>
      <c r="B97" s="74" t="s">
        <v>197</v>
      </c>
      <c r="C97" s="74" t="s">
        <v>205</v>
      </c>
      <c r="D97" s="74" t="s">
        <v>221</v>
      </c>
      <c r="E97" s="74">
        <f>VALUE(RIGHT(Satış4[[#This Row],[Satış kodu]],3))</f>
        <v>212</v>
      </c>
      <c r="F97" s="74" t="s">
        <v>181</v>
      </c>
      <c r="G97" s="75">
        <v>104</v>
      </c>
      <c r="H97" s="74">
        <v>3</v>
      </c>
      <c r="I97" s="75">
        <f t="shared" si="3"/>
        <v>312</v>
      </c>
      <c r="J97" s="76">
        <v>43753.037848726606</v>
      </c>
      <c r="M97"/>
    </row>
    <row r="98" spans="1:13" ht="18" x14ac:dyDescent="0.35">
      <c r="A98" s="73">
        <v>13685212</v>
      </c>
      <c r="B98" s="74" t="s">
        <v>288</v>
      </c>
      <c r="C98" s="74" t="s">
        <v>289</v>
      </c>
      <c r="D98" s="74" t="s">
        <v>199</v>
      </c>
      <c r="E98" s="74">
        <f>VALUE(RIGHT(Satış4[[#This Row],[Satış kodu]],3))</f>
        <v>212</v>
      </c>
      <c r="F98" s="74" t="s">
        <v>277</v>
      </c>
      <c r="G98" s="75">
        <v>113</v>
      </c>
      <c r="H98" s="74">
        <v>2</v>
      </c>
      <c r="I98" s="75">
        <f t="shared" si="3"/>
        <v>226</v>
      </c>
      <c r="J98" s="76">
        <v>43753.161947488239</v>
      </c>
      <c r="M98"/>
    </row>
    <row r="99" spans="1:13" ht="18" x14ac:dyDescent="0.35">
      <c r="A99" s="73">
        <v>13639212</v>
      </c>
      <c r="B99" s="74" t="s">
        <v>201</v>
      </c>
      <c r="C99" s="74" t="s">
        <v>209</v>
      </c>
      <c r="D99" s="74" t="s">
        <v>199</v>
      </c>
      <c r="E99" s="74">
        <f>VALUE(RIGHT(Satış4[[#This Row],[Satış kodu]],3))</f>
        <v>212</v>
      </c>
      <c r="F99" s="74" t="s">
        <v>186</v>
      </c>
      <c r="G99" s="75">
        <v>111</v>
      </c>
      <c r="H99" s="74">
        <v>2</v>
      </c>
      <c r="I99" s="75">
        <f t="shared" si="3"/>
        <v>222</v>
      </c>
      <c r="J99" s="76">
        <v>43754.022900873213</v>
      </c>
      <c r="M99"/>
    </row>
    <row r="100" spans="1:13" ht="18" x14ac:dyDescent="0.35">
      <c r="A100" s="73">
        <v>13683313</v>
      </c>
      <c r="B100" s="74" t="s">
        <v>290</v>
      </c>
      <c r="C100" s="74" t="s">
        <v>291</v>
      </c>
      <c r="D100" s="74" t="s">
        <v>185</v>
      </c>
      <c r="E100" s="74">
        <f>VALUE(RIGHT(Satış4[[#This Row],[Satış kodu]],3))</f>
        <v>313</v>
      </c>
      <c r="F100" s="74" t="s">
        <v>193</v>
      </c>
      <c r="G100" s="75">
        <v>59</v>
      </c>
      <c r="H100" s="74">
        <v>4</v>
      </c>
      <c r="I100" s="75">
        <f t="shared" si="3"/>
        <v>236</v>
      </c>
      <c r="J100" s="76">
        <v>43754.669840906055</v>
      </c>
      <c r="M100"/>
    </row>
    <row r="101" spans="1:13" ht="18" x14ac:dyDescent="0.35">
      <c r="A101" s="73">
        <v>13590414</v>
      </c>
      <c r="B101" s="74" t="s">
        <v>230</v>
      </c>
      <c r="C101" s="74" t="s">
        <v>264</v>
      </c>
      <c r="D101" s="74" t="s">
        <v>221</v>
      </c>
      <c r="E101" s="74">
        <f>VALUE(RIGHT(Satış4[[#This Row],[Satış kodu]],3))</f>
        <v>414</v>
      </c>
      <c r="F101" s="74" t="s">
        <v>203</v>
      </c>
      <c r="G101" s="75">
        <v>81</v>
      </c>
      <c r="H101" s="74">
        <v>2</v>
      </c>
      <c r="I101" s="75">
        <f t="shared" si="3"/>
        <v>162</v>
      </c>
      <c r="J101" s="76">
        <v>43755.664536033728</v>
      </c>
      <c r="M101"/>
    </row>
    <row r="102" spans="1:13" ht="18" x14ac:dyDescent="0.35">
      <c r="A102" s="73">
        <v>13586212</v>
      </c>
      <c r="B102" s="74" t="s">
        <v>197</v>
      </c>
      <c r="C102" s="74" t="s">
        <v>235</v>
      </c>
      <c r="D102" s="74" t="s">
        <v>180</v>
      </c>
      <c r="E102" s="74">
        <f>VALUE(RIGHT(Satış4[[#This Row],[Satış kodu]],3))</f>
        <v>212</v>
      </c>
      <c r="F102" s="74" t="s">
        <v>232</v>
      </c>
      <c r="G102" s="75">
        <v>134</v>
      </c>
      <c r="H102" s="74">
        <v>4</v>
      </c>
      <c r="I102" s="75">
        <f t="shared" si="3"/>
        <v>536</v>
      </c>
      <c r="J102" s="76">
        <v>43755.905701689248</v>
      </c>
      <c r="M102"/>
    </row>
    <row r="103" spans="1:13" ht="18" x14ac:dyDescent="0.35">
      <c r="A103" s="73">
        <v>13579414</v>
      </c>
      <c r="B103" s="74" t="s">
        <v>244</v>
      </c>
      <c r="C103" s="74" t="s">
        <v>245</v>
      </c>
      <c r="D103" s="74" t="s">
        <v>180</v>
      </c>
      <c r="E103" s="74">
        <f>VALUE(RIGHT(Satış4[[#This Row],[Satış kodu]],3))</f>
        <v>414</v>
      </c>
      <c r="F103" s="74" t="s">
        <v>227</v>
      </c>
      <c r="G103" s="75">
        <v>54</v>
      </c>
      <c r="H103" s="74">
        <v>1</v>
      </c>
      <c r="I103" s="75">
        <f t="shared" si="3"/>
        <v>54</v>
      </c>
      <c r="J103" s="76">
        <v>43756.172910430578</v>
      </c>
      <c r="M103"/>
    </row>
    <row r="104" spans="1:13" ht="18" x14ac:dyDescent="0.35">
      <c r="A104" s="73">
        <v>13691414</v>
      </c>
      <c r="B104" s="74" t="s">
        <v>210</v>
      </c>
      <c r="C104" s="74" t="s">
        <v>211</v>
      </c>
      <c r="D104" s="74" t="s">
        <v>192</v>
      </c>
      <c r="E104" s="74">
        <f>VALUE(RIGHT(Satış4[[#This Row],[Satış kodu]],3))</f>
        <v>414</v>
      </c>
      <c r="F104" s="74" t="s">
        <v>216</v>
      </c>
      <c r="G104" s="75">
        <v>146</v>
      </c>
      <c r="H104" s="74">
        <v>1</v>
      </c>
      <c r="I104" s="75">
        <f t="shared" si="3"/>
        <v>146</v>
      </c>
      <c r="J104" s="76">
        <v>43756.659934881864</v>
      </c>
      <c r="M104"/>
    </row>
    <row r="105" spans="1:13" ht="18" x14ac:dyDescent="0.35">
      <c r="A105" s="73">
        <v>13647313</v>
      </c>
      <c r="B105" s="74" t="s">
        <v>190</v>
      </c>
      <c r="C105" s="74" t="s">
        <v>243</v>
      </c>
      <c r="D105" s="74" t="s">
        <v>192</v>
      </c>
      <c r="E105" s="74">
        <f>VALUE(RIGHT(Satış4[[#This Row],[Satış kodu]],3))</f>
        <v>313</v>
      </c>
      <c r="F105" s="74" t="s">
        <v>218</v>
      </c>
      <c r="G105" s="75">
        <v>67</v>
      </c>
      <c r="H105" s="74">
        <v>3</v>
      </c>
      <c r="I105" s="75">
        <f t="shared" si="3"/>
        <v>201</v>
      </c>
      <c r="J105" s="76">
        <v>43757.052107002339</v>
      </c>
      <c r="M105"/>
    </row>
    <row r="106" spans="1:13" ht="18" x14ac:dyDescent="0.35">
      <c r="A106" s="73">
        <v>13685313</v>
      </c>
      <c r="B106" s="74" t="s">
        <v>288</v>
      </c>
      <c r="C106" s="74" t="s">
        <v>289</v>
      </c>
      <c r="D106" s="74" t="s">
        <v>199</v>
      </c>
      <c r="E106" s="74">
        <f>VALUE(RIGHT(Satış4[[#This Row],[Satış kodu]],3))</f>
        <v>313</v>
      </c>
      <c r="F106" s="74" t="s">
        <v>188</v>
      </c>
      <c r="G106" s="75">
        <v>116</v>
      </c>
      <c r="H106" s="74">
        <v>1</v>
      </c>
      <c r="I106" s="75">
        <f t="shared" si="3"/>
        <v>116</v>
      </c>
      <c r="J106" s="76">
        <v>43757.805939127553</v>
      </c>
      <c r="M106"/>
    </row>
    <row r="107" spans="1:13" ht="18" x14ac:dyDescent="0.35">
      <c r="A107" s="73">
        <v>13579212</v>
      </c>
      <c r="B107" s="74" t="s">
        <v>244</v>
      </c>
      <c r="C107" s="74" t="s">
        <v>245</v>
      </c>
      <c r="D107" s="74" t="s">
        <v>180</v>
      </c>
      <c r="E107" s="74">
        <f>VALUE(RIGHT(Satış4[[#This Row],[Satış kodu]],3))</f>
        <v>212</v>
      </c>
      <c r="F107" s="74" t="s">
        <v>249</v>
      </c>
      <c r="G107" s="75">
        <v>142</v>
      </c>
      <c r="H107" s="74">
        <v>4</v>
      </c>
      <c r="I107" s="75">
        <f t="shared" si="3"/>
        <v>568</v>
      </c>
      <c r="J107" s="76">
        <v>43758.710936110678</v>
      </c>
      <c r="M107"/>
    </row>
    <row r="108" spans="1:13" ht="18" x14ac:dyDescent="0.35">
      <c r="A108" s="73">
        <v>13648414</v>
      </c>
      <c r="B108" s="74" t="s">
        <v>178</v>
      </c>
      <c r="C108" s="74" t="s">
        <v>179</v>
      </c>
      <c r="D108" s="74" t="s">
        <v>180</v>
      </c>
      <c r="E108" s="74">
        <f>VALUE(RIGHT(Satış4[[#This Row],[Satış kodu]],3))</f>
        <v>414</v>
      </c>
      <c r="F108" s="74" t="s">
        <v>203</v>
      </c>
      <c r="G108" s="75">
        <v>81</v>
      </c>
      <c r="H108" s="74">
        <v>1</v>
      </c>
      <c r="I108" s="75">
        <f t="shared" si="3"/>
        <v>81</v>
      </c>
      <c r="J108" s="76">
        <v>43759.085959648095</v>
      </c>
      <c r="M108"/>
    </row>
    <row r="109" spans="1:13" ht="18" x14ac:dyDescent="0.35">
      <c r="A109" s="73">
        <v>13584414</v>
      </c>
      <c r="B109" s="74" t="s">
        <v>197</v>
      </c>
      <c r="C109" s="74" t="s">
        <v>217</v>
      </c>
      <c r="D109" s="74" t="s">
        <v>199</v>
      </c>
      <c r="E109" s="74">
        <f>VALUE(RIGHT(Satış4[[#This Row],[Satış kodu]],3))</f>
        <v>414</v>
      </c>
      <c r="F109" s="74" t="s">
        <v>208</v>
      </c>
      <c r="G109" s="75">
        <v>114</v>
      </c>
      <c r="H109" s="74">
        <v>3</v>
      </c>
      <c r="I109" s="75">
        <f t="shared" si="3"/>
        <v>342</v>
      </c>
      <c r="J109" s="76">
        <v>43759.715952494371</v>
      </c>
      <c r="M109"/>
    </row>
    <row r="110" spans="1:13" ht="18" x14ac:dyDescent="0.35">
      <c r="A110" s="73">
        <v>13671313</v>
      </c>
      <c r="B110" s="74" t="s">
        <v>292</v>
      </c>
      <c r="C110" s="74" t="s">
        <v>293</v>
      </c>
      <c r="D110" s="74" t="s">
        <v>185</v>
      </c>
      <c r="E110" s="74">
        <f>VALUE(RIGHT(Satış4[[#This Row],[Satış kodu]],3))</f>
        <v>313</v>
      </c>
      <c r="F110" s="74" t="s">
        <v>212</v>
      </c>
      <c r="G110" s="75">
        <v>95</v>
      </c>
      <c r="H110" s="74">
        <v>5</v>
      </c>
      <c r="I110" s="75">
        <f t="shared" si="3"/>
        <v>475</v>
      </c>
      <c r="J110" s="76">
        <v>43760.157228533368</v>
      </c>
      <c r="M110"/>
    </row>
    <row r="111" spans="1:13" ht="18" x14ac:dyDescent="0.35">
      <c r="A111" s="73">
        <v>13688414</v>
      </c>
      <c r="B111" s="74" t="s">
        <v>268</v>
      </c>
      <c r="C111" s="74" t="s">
        <v>269</v>
      </c>
      <c r="D111" s="74" t="s">
        <v>221</v>
      </c>
      <c r="E111" s="74">
        <f>VALUE(RIGHT(Satış4[[#This Row],[Satış kodu]],3))</f>
        <v>414</v>
      </c>
      <c r="F111" s="74" t="s">
        <v>203</v>
      </c>
      <c r="G111" s="75">
        <v>81</v>
      </c>
      <c r="H111" s="74">
        <v>3</v>
      </c>
      <c r="I111" s="75">
        <f t="shared" si="3"/>
        <v>243</v>
      </c>
      <c r="J111" s="76">
        <v>43761.018899855342</v>
      </c>
      <c r="M111"/>
    </row>
    <row r="112" spans="1:13" ht="18" x14ac:dyDescent="0.35">
      <c r="A112" s="73">
        <v>13643414</v>
      </c>
      <c r="B112" s="74" t="s">
        <v>236</v>
      </c>
      <c r="C112" s="74" t="s">
        <v>237</v>
      </c>
      <c r="D112" s="74" t="s">
        <v>192</v>
      </c>
      <c r="E112" s="74">
        <f>VALUE(RIGHT(Satış4[[#This Row],[Satış kodu]],3))</f>
        <v>414</v>
      </c>
      <c r="F112" s="74" t="s">
        <v>227</v>
      </c>
      <c r="G112" s="75">
        <v>54</v>
      </c>
      <c r="H112" s="74">
        <v>4</v>
      </c>
      <c r="I112" s="75">
        <f t="shared" si="3"/>
        <v>216</v>
      </c>
      <c r="J112" s="76">
        <v>43761.136731004626</v>
      </c>
      <c r="M112"/>
    </row>
    <row r="113" spans="1:13" ht="18" x14ac:dyDescent="0.35">
      <c r="A113" s="73">
        <v>13589212</v>
      </c>
      <c r="B113" s="74" t="s">
        <v>230</v>
      </c>
      <c r="C113" s="74" t="s">
        <v>231</v>
      </c>
      <c r="D113" s="74" t="s">
        <v>199</v>
      </c>
      <c r="E113" s="74">
        <f>VALUE(RIGHT(Satış4[[#This Row],[Satış kodu]],3))</f>
        <v>212</v>
      </c>
      <c r="F113" s="74" t="s">
        <v>181</v>
      </c>
      <c r="G113" s="75">
        <v>104</v>
      </c>
      <c r="H113" s="74">
        <v>3</v>
      </c>
      <c r="I113" s="75">
        <f t="shared" si="3"/>
        <v>312</v>
      </c>
      <c r="J113" s="76">
        <v>43761.212069608788</v>
      </c>
      <c r="M113"/>
    </row>
    <row r="114" spans="1:13" ht="18" x14ac:dyDescent="0.35">
      <c r="A114" s="73">
        <v>13659414</v>
      </c>
      <c r="B114" s="74" t="s">
        <v>294</v>
      </c>
      <c r="C114" s="74" t="s">
        <v>295</v>
      </c>
      <c r="D114" s="74" t="s">
        <v>180</v>
      </c>
      <c r="E114" s="74">
        <f>VALUE(RIGHT(Satış4[[#This Row],[Satış kodu]],3))</f>
        <v>414</v>
      </c>
      <c r="F114" s="74" t="s">
        <v>208</v>
      </c>
      <c r="G114" s="75">
        <v>114</v>
      </c>
      <c r="H114" s="74">
        <v>5</v>
      </c>
      <c r="I114" s="75">
        <f t="shared" si="3"/>
        <v>570</v>
      </c>
      <c r="J114" s="76">
        <v>43761.57851585756</v>
      </c>
      <c r="M114"/>
    </row>
    <row r="115" spans="1:13" ht="18" x14ac:dyDescent="0.35">
      <c r="A115" s="73">
        <v>13585414</v>
      </c>
      <c r="B115" s="74" t="s">
        <v>197</v>
      </c>
      <c r="C115" s="74" t="s">
        <v>205</v>
      </c>
      <c r="D115" s="74" t="s">
        <v>221</v>
      </c>
      <c r="E115" s="74">
        <f>VALUE(RIGHT(Satış4[[#This Row],[Satış kodu]],3))</f>
        <v>414</v>
      </c>
      <c r="F115" s="74" t="s">
        <v>227</v>
      </c>
      <c r="G115" s="75">
        <v>54</v>
      </c>
      <c r="H115" s="74">
        <v>4</v>
      </c>
      <c r="I115" s="75">
        <f t="shared" si="3"/>
        <v>216</v>
      </c>
      <c r="J115" s="76">
        <v>43761.752732677371</v>
      </c>
      <c r="M115"/>
    </row>
    <row r="116" spans="1:13" ht="18" x14ac:dyDescent="0.35">
      <c r="A116" s="73">
        <v>13660313</v>
      </c>
      <c r="B116" s="74" t="s">
        <v>272</v>
      </c>
      <c r="C116" s="74" t="s">
        <v>198</v>
      </c>
      <c r="D116" s="74" t="s">
        <v>215</v>
      </c>
      <c r="E116" s="74">
        <f>VALUE(RIGHT(Satış4[[#This Row],[Satış kodu]],3))</f>
        <v>313</v>
      </c>
      <c r="F116" s="74" t="s">
        <v>218</v>
      </c>
      <c r="G116" s="75">
        <v>67</v>
      </c>
      <c r="H116" s="74">
        <v>2</v>
      </c>
      <c r="I116" s="75">
        <f t="shared" si="3"/>
        <v>134</v>
      </c>
      <c r="J116" s="76">
        <v>43761.92889057596</v>
      </c>
      <c r="M116"/>
    </row>
    <row r="117" spans="1:13" ht="18" x14ac:dyDescent="0.35">
      <c r="A117" s="73">
        <v>13590212</v>
      </c>
      <c r="B117" s="74" t="s">
        <v>230</v>
      </c>
      <c r="C117" s="74" t="s">
        <v>264</v>
      </c>
      <c r="D117" s="74" t="s">
        <v>221</v>
      </c>
      <c r="E117" s="74">
        <f>VALUE(RIGHT(Satış4[[#This Row],[Satış kodu]],3))</f>
        <v>212</v>
      </c>
      <c r="F117" s="74" t="s">
        <v>249</v>
      </c>
      <c r="G117" s="75">
        <v>142</v>
      </c>
      <c r="H117" s="74">
        <v>4</v>
      </c>
      <c r="I117" s="75">
        <f t="shared" si="3"/>
        <v>568</v>
      </c>
      <c r="J117" s="76">
        <v>43762.275971576855</v>
      </c>
      <c r="M117"/>
    </row>
    <row r="118" spans="1:13" ht="18" x14ac:dyDescent="0.35">
      <c r="A118" s="73">
        <v>13694212</v>
      </c>
      <c r="B118" s="74" t="s">
        <v>282</v>
      </c>
      <c r="C118" s="74" t="s">
        <v>274</v>
      </c>
      <c r="D118" s="74" t="s">
        <v>185</v>
      </c>
      <c r="E118" s="74">
        <f>VALUE(RIGHT(Satış4[[#This Row],[Satış kodu]],3))</f>
        <v>212</v>
      </c>
      <c r="F118" s="74" t="s">
        <v>186</v>
      </c>
      <c r="G118" s="75">
        <v>111</v>
      </c>
      <c r="H118" s="74">
        <v>1</v>
      </c>
      <c r="I118" s="75">
        <f t="shared" si="3"/>
        <v>111</v>
      </c>
      <c r="J118" s="76">
        <v>43763.101402089895</v>
      </c>
      <c r="M118"/>
    </row>
    <row r="119" spans="1:13" ht="18" x14ac:dyDescent="0.35">
      <c r="A119" s="73">
        <v>13580212</v>
      </c>
      <c r="B119" s="74" t="s">
        <v>197</v>
      </c>
      <c r="C119" s="74" t="s">
        <v>276</v>
      </c>
      <c r="D119" s="74" t="s">
        <v>180</v>
      </c>
      <c r="E119" s="74">
        <f>VALUE(RIGHT(Satış4[[#This Row],[Satış kodu]],3))</f>
        <v>212</v>
      </c>
      <c r="F119" s="74" t="s">
        <v>181</v>
      </c>
      <c r="G119" s="75">
        <v>104</v>
      </c>
      <c r="H119" s="74">
        <v>4</v>
      </c>
      <c r="I119" s="75">
        <f t="shared" si="3"/>
        <v>416</v>
      </c>
      <c r="J119" s="76">
        <v>43763.778337414733</v>
      </c>
      <c r="M119"/>
    </row>
    <row r="120" spans="1:13" ht="18" x14ac:dyDescent="0.35">
      <c r="A120" s="73">
        <v>13696212</v>
      </c>
      <c r="B120" s="74" t="s">
        <v>219</v>
      </c>
      <c r="C120" s="74" t="s">
        <v>296</v>
      </c>
      <c r="D120" s="74" t="s">
        <v>199</v>
      </c>
      <c r="E120" s="74">
        <f>VALUE(RIGHT(Satış4[[#This Row],[Satış kodu]],3))</f>
        <v>212</v>
      </c>
      <c r="F120" s="74" t="s">
        <v>232</v>
      </c>
      <c r="G120" s="75">
        <v>134</v>
      </c>
      <c r="H120" s="74">
        <v>4</v>
      </c>
      <c r="I120" s="75">
        <f t="shared" si="3"/>
        <v>536</v>
      </c>
      <c r="J120" s="76">
        <v>43764.765662039215</v>
      </c>
      <c r="M120"/>
    </row>
    <row r="121" spans="1:13" ht="18" x14ac:dyDescent="0.35">
      <c r="A121" s="73">
        <v>13696212</v>
      </c>
      <c r="B121" s="74" t="s">
        <v>219</v>
      </c>
      <c r="C121" s="74" t="s">
        <v>296</v>
      </c>
      <c r="D121" s="74" t="s">
        <v>199</v>
      </c>
      <c r="E121" s="74">
        <f>VALUE(RIGHT(Satış4[[#This Row],[Satış kodu]],3))</f>
        <v>212</v>
      </c>
      <c r="F121" s="74" t="s">
        <v>186</v>
      </c>
      <c r="G121" s="75">
        <v>111</v>
      </c>
      <c r="H121" s="74">
        <v>2</v>
      </c>
      <c r="I121" s="75">
        <f t="shared" si="3"/>
        <v>222</v>
      </c>
      <c r="J121" s="76">
        <v>43765.650401092149</v>
      </c>
      <c r="M121"/>
    </row>
    <row r="122" spans="1:13" ht="18" x14ac:dyDescent="0.35">
      <c r="A122" s="73">
        <v>13580414</v>
      </c>
      <c r="B122" s="74" t="s">
        <v>197</v>
      </c>
      <c r="C122" s="74" t="s">
        <v>276</v>
      </c>
      <c r="D122" s="74" t="s">
        <v>180</v>
      </c>
      <c r="E122" s="74">
        <f>VALUE(RIGHT(Satış4[[#This Row],[Satış kodu]],3))</f>
        <v>414</v>
      </c>
      <c r="F122" s="74" t="s">
        <v>203</v>
      </c>
      <c r="G122" s="75">
        <v>81</v>
      </c>
      <c r="H122" s="74">
        <v>4</v>
      </c>
      <c r="I122" s="75">
        <f t="shared" si="3"/>
        <v>324</v>
      </c>
      <c r="J122" s="76">
        <v>43765.715223233354</v>
      </c>
      <c r="M122"/>
    </row>
    <row r="123" spans="1:13" ht="18" x14ac:dyDescent="0.35">
      <c r="A123" s="73">
        <v>13654313</v>
      </c>
      <c r="B123" s="74" t="s">
        <v>213</v>
      </c>
      <c r="C123" s="74" t="s">
        <v>241</v>
      </c>
      <c r="D123" s="74" t="s">
        <v>215</v>
      </c>
      <c r="E123" s="74">
        <f>VALUE(RIGHT(Satış4[[#This Row],[Satış kodu]],3))</f>
        <v>313</v>
      </c>
      <c r="F123" s="74" t="s">
        <v>193</v>
      </c>
      <c r="G123" s="75">
        <v>59</v>
      </c>
      <c r="H123" s="74">
        <v>5</v>
      </c>
      <c r="I123" s="75">
        <f t="shared" si="3"/>
        <v>295</v>
      </c>
      <c r="J123" s="76">
        <v>43766.536695600225</v>
      </c>
      <c r="M123"/>
    </row>
    <row r="124" spans="1:13" ht="18" x14ac:dyDescent="0.35">
      <c r="A124" s="73">
        <v>13681212</v>
      </c>
      <c r="B124" s="74" t="s">
        <v>287</v>
      </c>
      <c r="C124" s="74" t="s">
        <v>179</v>
      </c>
      <c r="D124" s="74" t="s">
        <v>185</v>
      </c>
      <c r="E124" s="74">
        <f>VALUE(RIGHT(Satış4[[#This Row],[Satış kodu]],3))</f>
        <v>212</v>
      </c>
      <c r="F124" s="74" t="s">
        <v>186</v>
      </c>
      <c r="G124" s="75">
        <v>111</v>
      </c>
      <c r="H124" s="74">
        <v>3</v>
      </c>
      <c r="I124" s="75">
        <f t="shared" si="3"/>
        <v>333</v>
      </c>
      <c r="J124" s="76">
        <v>43766.688849060862</v>
      </c>
      <c r="M124"/>
    </row>
    <row r="125" spans="1:13" ht="18" x14ac:dyDescent="0.35">
      <c r="A125" s="73">
        <v>13588313</v>
      </c>
      <c r="B125" s="74" t="s">
        <v>197</v>
      </c>
      <c r="C125" s="74" t="s">
        <v>198</v>
      </c>
      <c r="D125" s="74" t="s">
        <v>199</v>
      </c>
      <c r="E125" s="74">
        <f>VALUE(RIGHT(Satış4[[#This Row],[Satış kodu]],3))</f>
        <v>313</v>
      </c>
      <c r="F125" s="74" t="s">
        <v>193</v>
      </c>
      <c r="G125" s="75">
        <v>59</v>
      </c>
      <c r="H125" s="74">
        <v>5</v>
      </c>
      <c r="I125" s="75">
        <f t="shared" si="3"/>
        <v>295</v>
      </c>
      <c r="J125" s="76">
        <v>43767.037959112364</v>
      </c>
      <c r="M125"/>
    </row>
    <row r="126" spans="1:13" ht="18" x14ac:dyDescent="0.35">
      <c r="A126" s="73">
        <v>13583313</v>
      </c>
      <c r="B126" s="74" t="s">
        <v>197</v>
      </c>
      <c r="C126" s="74" t="s">
        <v>207</v>
      </c>
      <c r="D126" s="74" t="s">
        <v>221</v>
      </c>
      <c r="E126" s="74">
        <f>VALUE(RIGHT(Satış4[[#This Row],[Satış kodu]],3))</f>
        <v>313</v>
      </c>
      <c r="F126" s="74" t="s">
        <v>188</v>
      </c>
      <c r="G126" s="75">
        <v>116</v>
      </c>
      <c r="H126" s="74">
        <v>3</v>
      </c>
      <c r="I126" s="75">
        <f t="shared" si="3"/>
        <v>348</v>
      </c>
      <c r="J126" s="76">
        <v>43767.440010398277</v>
      </c>
      <c r="M126"/>
    </row>
    <row r="127" spans="1:13" ht="18" x14ac:dyDescent="0.35">
      <c r="A127" s="73">
        <v>13672414</v>
      </c>
      <c r="B127" s="74" t="s">
        <v>242</v>
      </c>
      <c r="C127" s="74" t="s">
        <v>205</v>
      </c>
      <c r="D127" s="74" t="s">
        <v>180</v>
      </c>
      <c r="E127" s="74">
        <f>VALUE(RIGHT(Satış4[[#This Row],[Satış kodu]],3))</f>
        <v>414</v>
      </c>
      <c r="F127" s="74" t="s">
        <v>208</v>
      </c>
      <c r="G127" s="75">
        <v>114</v>
      </c>
      <c r="H127" s="74">
        <v>5</v>
      </c>
      <c r="I127" s="75">
        <f t="shared" si="3"/>
        <v>570</v>
      </c>
      <c r="J127" s="76">
        <v>43767.599895674408</v>
      </c>
      <c r="M127"/>
    </row>
    <row r="128" spans="1:13" ht="18" x14ac:dyDescent="0.35">
      <c r="A128" s="73">
        <v>13686313</v>
      </c>
      <c r="B128" s="74" t="s">
        <v>297</v>
      </c>
      <c r="C128" s="74" t="s">
        <v>269</v>
      </c>
      <c r="D128" s="74" t="s">
        <v>180</v>
      </c>
      <c r="E128" s="74">
        <f>VALUE(RIGHT(Satış4[[#This Row],[Satış kodu]],3))</f>
        <v>313</v>
      </c>
      <c r="F128" s="74" t="s">
        <v>212</v>
      </c>
      <c r="G128" s="75">
        <v>95</v>
      </c>
      <c r="H128" s="74">
        <v>2</v>
      </c>
      <c r="I128" s="75">
        <f t="shared" si="3"/>
        <v>190</v>
      </c>
      <c r="J128" s="76">
        <v>43767.824389133508</v>
      </c>
      <c r="M128"/>
    </row>
    <row r="129" spans="1:13" ht="18" x14ac:dyDescent="0.35">
      <c r="A129" s="73">
        <v>13585313</v>
      </c>
      <c r="B129" s="74" t="s">
        <v>197</v>
      </c>
      <c r="C129" s="74" t="s">
        <v>205</v>
      </c>
      <c r="D129" s="74" t="s">
        <v>221</v>
      </c>
      <c r="E129" s="74">
        <f>VALUE(RIGHT(Satış4[[#This Row],[Satış kodu]],3))</f>
        <v>313</v>
      </c>
      <c r="F129" s="74" t="s">
        <v>188</v>
      </c>
      <c r="G129" s="75">
        <v>116</v>
      </c>
      <c r="H129" s="74">
        <v>4</v>
      </c>
      <c r="I129" s="75">
        <f t="shared" si="3"/>
        <v>464</v>
      </c>
      <c r="J129" s="76">
        <v>43768.01182065886</v>
      </c>
      <c r="M129"/>
    </row>
    <row r="130" spans="1:13" ht="18" x14ac:dyDescent="0.35">
      <c r="A130" s="73">
        <v>13643313</v>
      </c>
      <c r="B130" s="74" t="s">
        <v>236</v>
      </c>
      <c r="C130" s="74" t="s">
        <v>237</v>
      </c>
      <c r="D130" s="74" t="s">
        <v>192</v>
      </c>
      <c r="E130" s="74">
        <f>VALUE(RIGHT(Satış4[[#This Row],[Satış kodu]],3))</f>
        <v>313</v>
      </c>
      <c r="F130" s="74" t="s">
        <v>196</v>
      </c>
      <c r="G130" s="75">
        <v>43</v>
      </c>
      <c r="H130" s="74">
        <v>2</v>
      </c>
      <c r="I130" s="75">
        <f t="shared" si="3"/>
        <v>86</v>
      </c>
      <c r="J130" s="76">
        <v>43768.926009640418</v>
      </c>
      <c r="M130"/>
    </row>
    <row r="131" spans="1:13" ht="18" x14ac:dyDescent="0.35">
      <c r="A131" s="73">
        <v>13695212</v>
      </c>
      <c r="B131" s="74" t="s">
        <v>219</v>
      </c>
      <c r="C131" s="74" t="s">
        <v>274</v>
      </c>
      <c r="D131" s="74" t="s">
        <v>221</v>
      </c>
      <c r="E131" s="74">
        <f>VALUE(RIGHT(Satış4[[#This Row],[Satış kodu]],3))</f>
        <v>212</v>
      </c>
      <c r="F131" s="74" t="s">
        <v>181</v>
      </c>
      <c r="G131" s="75">
        <v>104</v>
      </c>
      <c r="H131" s="74">
        <v>3</v>
      </c>
      <c r="I131" s="75">
        <f t="shared" ref="I131:I194" si="4">G131*H131</f>
        <v>312</v>
      </c>
      <c r="J131" s="76">
        <v>43769.70525147162</v>
      </c>
      <c r="M131"/>
    </row>
    <row r="132" spans="1:13" ht="18" x14ac:dyDescent="0.35">
      <c r="A132" s="73">
        <v>13684414</v>
      </c>
      <c r="B132" s="74" t="s">
        <v>219</v>
      </c>
      <c r="C132" s="74" t="s">
        <v>260</v>
      </c>
      <c r="D132" s="74" t="s">
        <v>199</v>
      </c>
      <c r="E132" s="74">
        <f>VALUE(RIGHT(Satış4[[#This Row],[Satış kodu]],3))</f>
        <v>414</v>
      </c>
      <c r="F132" s="74" t="s">
        <v>203</v>
      </c>
      <c r="G132" s="75">
        <v>81</v>
      </c>
      <c r="H132" s="74">
        <v>5</v>
      </c>
      <c r="I132" s="75">
        <f t="shared" si="4"/>
        <v>405</v>
      </c>
      <c r="J132" s="76">
        <v>43770.423038704954</v>
      </c>
      <c r="M132"/>
    </row>
    <row r="133" spans="1:13" ht="18" x14ac:dyDescent="0.35">
      <c r="A133" s="73">
        <v>13644414</v>
      </c>
      <c r="B133" s="74" t="s">
        <v>236</v>
      </c>
      <c r="C133" s="74" t="s">
        <v>298</v>
      </c>
      <c r="D133" s="74" t="s">
        <v>192</v>
      </c>
      <c r="E133" s="74">
        <f>VALUE(RIGHT(Satış4[[#This Row],[Satış kodu]],3))</f>
        <v>414</v>
      </c>
      <c r="F133" s="74" t="s">
        <v>216</v>
      </c>
      <c r="G133" s="75">
        <v>146</v>
      </c>
      <c r="H133" s="74">
        <v>4</v>
      </c>
      <c r="I133" s="75">
        <f t="shared" si="4"/>
        <v>584</v>
      </c>
      <c r="J133" s="76">
        <v>43770.508817469374</v>
      </c>
      <c r="M133"/>
    </row>
    <row r="134" spans="1:13" ht="18" x14ac:dyDescent="0.35">
      <c r="A134" s="73">
        <v>13660313</v>
      </c>
      <c r="B134" s="74" t="s">
        <v>272</v>
      </c>
      <c r="C134" s="74" t="s">
        <v>198</v>
      </c>
      <c r="D134" s="74" t="s">
        <v>215</v>
      </c>
      <c r="E134" s="74">
        <f>VALUE(RIGHT(Satış4[[#This Row],[Satış kodu]],3))</f>
        <v>313</v>
      </c>
      <c r="F134" s="74" t="s">
        <v>193</v>
      </c>
      <c r="G134" s="75">
        <v>59</v>
      </c>
      <c r="H134" s="74">
        <v>3</v>
      </c>
      <c r="I134" s="75">
        <f t="shared" si="4"/>
        <v>177</v>
      </c>
      <c r="J134" s="76">
        <v>43771.377886818344</v>
      </c>
      <c r="M134"/>
    </row>
    <row r="135" spans="1:13" ht="18" x14ac:dyDescent="0.35">
      <c r="A135" s="73">
        <v>13674313</v>
      </c>
      <c r="B135" s="74" t="s">
        <v>267</v>
      </c>
      <c r="C135" s="74" t="s">
        <v>184</v>
      </c>
      <c r="D135" s="74" t="s">
        <v>180</v>
      </c>
      <c r="E135" s="74">
        <f>VALUE(RIGHT(Satış4[[#This Row],[Satış kodu]],3))</f>
        <v>313</v>
      </c>
      <c r="F135" s="74" t="s">
        <v>196</v>
      </c>
      <c r="G135" s="75">
        <v>43</v>
      </c>
      <c r="H135" s="74">
        <v>5</v>
      </c>
      <c r="I135" s="75">
        <f t="shared" si="4"/>
        <v>215</v>
      </c>
      <c r="J135" s="76">
        <v>43772.020296802068</v>
      </c>
      <c r="M135"/>
    </row>
    <row r="136" spans="1:13" ht="18" x14ac:dyDescent="0.35">
      <c r="A136" s="73">
        <v>13690313</v>
      </c>
      <c r="B136" s="74" t="s">
        <v>228</v>
      </c>
      <c r="C136" s="74" t="s">
        <v>254</v>
      </c>
      <c r="D136" s="74" t="s">
        <v>221</v>
      </c>
      <c r="E136" s="74">
        <f>VALUE(RIGHT(Satış4[[#This Row],[Satış kodu]],3))</f>
        <v>313</v>
      </c>
      <c r="F136" s="74" t="s">
        <v>212</v>
      </c>
      <c r="G136" s="75">
        <v>95</v>
      </c>
      <c r="H136" s="74">
        <v>3</v>
      </c>
      <c r="I136" s="75">
        <f t="shared" si="4"/>
        <v>285</v>
      </c>
      <c r="J136" s="76">
        <v>43772.37519534694</v>
      </c>
      <c r="M136"/>
    </row>
    <row r="137" spans="1:13" ht="18" x14ac:dyDescent="0.35">
      <c r="A137" s="73">
        <v>13667414</v>
      </c>
      <c r="B137" s="74" t="s">
        <v>299</v>
      </c>
      <c r="C137" s="74" t="s">
        <v>300</v>
      </c>
      <c r="D137" s="74" t="s">
        <v>180</v>
      </c>
      <c r="E137" s="74">
        <f>VALUE(RIGHT(Satış4[[#This Row],[Satış kodu]],3))</f>
        <v>414</v>
      </c>
      <c r="F137" s="74" t="s">
        <v>200</v>
      </c>
      <c r="G137" s="75">
        <v>135</v>
      </c>
      <c r="H137" s="74">
        <v>5</v>
      </c>
      <c r="I137" s="75">
        <f t="shared" si="4"/>
        <v>675</v>
      </c>
      <c r="J137" s="76">
        <v>43772.705996586672</v>
      </c>
      <c r="M137"/>
    </row>
    <row r="138" spans="1:13" ht="18" x14ac:dyDescent="0.35">
      <c r="A138" s="73">
        <v>13639414</v>
      </c>
      <c r="B138" s="74" t="s">
        <v>201</v>
      </c>
      <c r="C138" s="74" t="s">
        <v>209</v>
      </c>
      <c r="D138" s="74" t="s">
        <v>199</v>
      </c>
      <c r="E138" s="74">
        <f>VALUE(RIGHT(Satış4[[#This Row],[Satış kodu]],3))</f>
        <v>414</v>
      </c>
      <c r="F138" s="74" t="s">
        <v>216</v>
      </c>
      <c r="G138" s="75">
        <v>146</v>
      </c>
      <c r="H138" s="74">
        <v>3</v>
      </c>
      <c r="I138" s="75">
        <f t="shared" si="4"/>
        <v>438</v>
      </c>
      <c r="J138" s="76">
        <v>43773.558887012659</v>
      </c>
      <c r="M138"/>
    </row>
    <row r="139" spans="1:13" ht="18" x14ac:dyDescent="0.35">
      <c r="A139" s="73">
        <v>13696212</v>
      </c>
      <c r="B139" s="74" t="s">
        <v>219</v>
      </c>
      <c r="C139" s="74" t="s">
        <v>296</v>
      </c>
      <c r="D139" s="74" t="s">
        <v>199</v>
      </c>
      <c r="E139" s="74">
        <f>VALUE(RIGHT(Satış4[[#This Row],[Satış kodu]],3))</f>
        <v>212</v>
      </c>
      <c r="F139" s="74" t="s">
        <v>186</v>
      </c>
      <c r="G139" s="75">
        <v>111</v>
      </c>
      <c r="H139" s="74">
        <v>4</v>
      </c>
      <c r="I139" s="75">
        <f t="shared" si="4"/>
        <v>444</v>
      </c>
      <c r="J139" s="76">
        <v>43774.288429803659</v>
      </c>
      <c r="M139"/>
    </row>
    <row r="140" spans="1:13" ht="18" x14ac:dyDescent="0.35">
      <c r="A140" s="73">
        <v>13593212</v>
      </c>
      <c r="B140" s="74" t="s">
        <v>230</v>
      </c>
      <c r="C140" s="74" t="s">
        <v>205</v>
      </c>
      <c r="D140" s="74" t="s">
        <v>180</v>
      </c>
      <c r="E140" s="74">
        <f>VALUE(RIGHT(Satış4[[#This Row],[Satış kodu]],3))</f>
        <v>212</v>
      </c>
      <c r="F140" s="74" t="s">
        <v>249</v>
      </c>
      <c r="G140" s="75">
        <v>142</v>
      </c>
      <c r="H140" s="74">
        <v>3</v>
      </c>
      <c r="I140" s="75">
        <f t="shared" si="4"/>
        <v>426</v>
      </c>
      <c r="J140" s="76">
        <v>43775.082624139919</v>
      </c>
      <c r="M140"/>
    </row>
    <row r="141" spans="1:13" ht="18" x14ac:dyDescent="0.35">
      <c r="A141" s="73">
        <v>13645212</v>
      </c>
      <c r="B141" s="74" t="s">
        <v>247</v>
      </c>
      <c r="C141" s="74" t="s">
        <v>248</v>
      </c>
      <c r="D141" s="74" t="s">
        <v>192</v>
      </c>
      <c r="E141" s="74">
        <f>VALUE(RIGHT(Satış4[[#This Row],[Satış kodu]],3))</f>
        <v>212</v>
      </c>
      <c r="F141" s="74" t="s">
        <v>249</v>
      </c>
      <c r="G141" s="75">
        <v>142</v>
      </c>
      <c r="H141" s="74">
        <v>2</v>
      </c>
      <c r="I141" s="75">
        <f t="shared" si="4"/>
        <v>284</v>
      </c>
      <c r="J141" s="76">
        <v>43775.970954575256</v>
      </c>
      <c r="M141"/>
    </row>
    <row r="142" spans="1:13" ht="18" x14ac:dyDescent="0.35">
      <c r="A142" s="73">
        <v>13647313</v>
      </c>
      <c r="B142" s="74" t="s">
        <v>190</v>
      </c>
      <c r="C142" s="74" t="s">
        <v>243</v>
      </c>
      <c r="D142" s="74" t="s">
        <v>192</v>
      </c>
      <c r="E142" s="74">
        <f>VALUE(RIGHT(Satış4[[#This Row],[Satış kodu]],3))</f>
        <v>313</v>
      </c>
      <c r="F142" s="74" t="s">
        <v>212</v>
      </c>
      <c r="G142" s="75">
        <v>95</v>
      </c>
      <c r="H142" s="74">
        <v>5</v>
      </c>
      <c r="I142" s="75">
        <f t="shared" si="4"/>
        <v>475</v>
      </c>
      <c r="J142" s="76">
        <v>43776.02299525703</v>
      </c>
      <c r="M142"/>
    </row>
    <row r="143" spans="1:13" ht="18" x14ac:dyDescent="0.35">
      <c r="A143" s="73">
        <v>13595313</v>
      </c>
      <c r="B143" s="74" t="s">
        <v>230</v>
      </c>
      <c r="C143" s="74" t="s">
        <v>184</v>
      </c>
      <c r="D143" s="74" t="s">
        <v>180</v>
      </c>
      <c r="E143" s="74">
        <f>VALUE(RIGHT(Satış4[[#This Row],[Satış kodu]],3))</f>
        <v>313</v>
      </c>
      <c r="F143" s="74" t="s">
        <v>196</v>
      </c>
      <c r="G143" s="75">
        <v>43</v>
      </c>
      <c r="H143" s="74">
        <v>3</v>
      </c>
      <c r="I143" s="75">
        <f t="shared" si="4"/>
        <v>129</v>
      </c>
      <c r="J143" s="76">
        <v>43776.677892014988</v>
      </c>
      <c r="M143"/>
    </row>
    <row r="144" spans="1:13" ht="18" x14ac:dyDescent="0.35">
      <c r="A144" s="73">
        <v>13579414</v>
      </c>
      <c r="B144" s="74" t="s">
        <v>244</v>
      </c>
      <c r="C144" s="74" t="s">
        <v>245</v>
      </c>
      <c r="D144" s="74" t="s">
        <v>180</v>
      </c>
      <c r="E144" s="74">
        <f>VALUE(RIGHT(Satış4[[#This Row],[Satış kodu]],3))</f>
        <v>414</v>
      </c>
      <c r="F144" s="74" t="s">
        <v>227</v>
      </c>
      <c r="G144" s="75">
        <v>54</v>
      </c>
      <c r="H144" s="74">
        <v>1</v>
      </c>
      <c r="I144" s="75">
        <f t="shared" si="4"/>
        <v>54</v>
      </c>
      <c r="J144" s="76">
        <v>43776.822263451795</v>
      </c>
      <c r="M144"/>
    </row>
    <row r="145" spans="1:13" ht="18" x14ac:dyDescent="0.35">
      <c r="A145" s="73">
        <v>13672212</v>
      </c>
      <c r="B145" s="74" t="s">
        <v>242</v>
      </c>
      <c r="C145" s="74" t="s">
        <v>205</v>
      </c>
      <c r="D145" s="74" t="s">
        <v>180</v>
      </c>
      <c r="E145" s="74">
        <f>VALUE(RIGHT(Satış4[[#This Row],[Satış kodu]],3))</f>
        <v>212</v>
      </c>
      <c r="F145" s="74" t="s">
        <v>249</v>
      </c>
      <c r="G145" s="75">
        <v>142</v>
      </c>
      <c r="H145" s="74">
        <v>1</v>
      </c>
      <c r="I145" s="75">
        <f t="shared" si="4"/>
        <v>142</v>
      </c>
      <c r="J145" s="76">
        <v>43776.946454806683</v>
      </c>
      <c r="M145"/>
    </row>
    <row r="146" spans="1:13" ht="18" x14ac:dyDescent="0.35">
      <c r="A146" s="73">
        <v>13640313</v>
      </c>
      <c r="B146" s="74" t="s">
        <v>201</v>
      </c>
      <c r="C146" s="74" t="s">
        <v>202</v>
      </c>
      <c r="D146" s="74" t="s">
        <v>192</v>
      </c>
      <c r="E146" s="74">
        <f>VALUE(RIGHT(Satış4[[#This Row],[Satış kodu]],3))</f>
        <v>313</v>
      </c>
      <c r="F146" s="74" t="s">
        <v>188</v>
      </c>
      <c r="G146" s="75">
        <v>116</v>
      </c>
      <c r="H146" s="74">
        <v>5</v>
      </c>
      <c r="I146" s="75">
        <f t="shared" si="4"/>
        <v>580</v>
      </c>
      <c r="J146" s="76">
        <v>43777.296520759293</v>
      </c>
      <c r="M146"/>
    </row>
    <row r="147" spans="1:13" ht="18" x14ac:dyDescent="0.35">
      <c r="A147" s="73">
        <v>13593212</v>
      </c>
      <c r="B147" s="74" t="s">
        <v>230</v>
      </c>
      <c r="C147" s="74" t="s">
        <v>205</v>
      </c>
      <c r="D147" s="74" t="s">
        <v>180</v>
      </c>
      <c r="E147" s="74">
        <f>VALUE(RIGHT(Satış4[[#This Row],[Satış kodu]],3))</f>
        <v>212</v>
      </c>
      <c r="F147" s="74" t="s">
        <v>232</v>
      </c>
      <c r="G147" s="75">
        <v>134</v>
      </c>
      <c r="H147" s="74">
        <v>3</v>
      </c>
      <c r="I147" s="75">
        <f t="shared" si="4"/>
        <v>402</v>
      </c>
      <c r="J147" s="76">
        <v>43777.859480731327</v>
      </c>
      <c r="M147"/>
    </row>
    <row r="148" spans="1:13" ht="18" x14ac:dyDescent="0.35">
      <c r="A148" s="73">
        <v>13649313</v>
      </c>
      <c r="B148" s="74" t="s">
        <v>283</v>
      </c>
      <c r="C148" s="74" t="s">
        <v>284</v>
      </c>
      <c r="D148" s="74" t="s">
        <v>215</v>
      </c>
      <c r="E148" s="74">
        <f>VALUE(RIGHT(Satış4[[#This Row],[Satış kodu]],3))</f>
        <v>313</v>
      </c>
      <c r="F148" s="74" t="s">
        <v>193</v>
      </c>
      <c r="G148" s="75">
        <v>59</v>
      </c>
      <c r="H148" s="74">
        <v>3</v>
      </c>
      <c r="I148" s="75">
        <f t="shared" si="4"/>
        <v>177</v>
      </c>
      <c r="J148" s="76">
        <v>43778.258242933145</v>
      </c>
      <c r="M148"/>
    </row>
    <row r="149" spans="1:13" ht="18" x14ac:dyDescent="0.35">
      <c r="A149" s="73">
        <v>13689414</v>
      </c>
      <c r="B149" s="74" t="s">
        <v>228</v>
      </c>
      <c r="C149" s="74" t="s">
        <v>229</v>
      </c>
      <c r="D149" s="74" t="s">
        <v>199</v>
      </c>
      <c r="E149" s="74">
        <f>VALUE(RIGHT(Satış4[[#This Row],[Satış kodu]],3))</f>
        <v>414</v>
      </c>
      <c r="F149" s="74" t="s">
        <v>203</v>
      </c>
      <c r="G149" s="75">
        <v>81</v>
      </c>
      <c r="H149" s="74">
        <v>5</v>
      </c>
      <c r="I149" s="75">
        <f t="shared" si="4"/>
        <v>405</v>
      </c>
      <c r="J149" s="76">
        <v>43778.889961147754</v>
      </c>
      <c r="M149"/>
    </row>
    <row r="150" spans="1:13" ht="18" x14ac:dyDescent="0.35">
      <c r="A150" s="73">
        <v>13582212</v>
      </c>
      <c r="B150" s="74" t="s">
        <v>197</v>
      </c>
      <c r="C150" s="74" t="s">
        <v>205</v>
      </c>
      <c r="D150" s="74" t="s">
        <v>221</v>
      </c>
      <c r="E150" s="74">
        <f>VALUE(RIGHT(Satış4[[#This Row],[Satış kodu]],3))</f>
        <v>212</v>
      </c>
      <c r="F150" s="74" t="s">
        <v>186</v>
      </c>
      <c r="G150" s="75">
        <v>111</v>
      </c>
      <c r="H150" s="74">
        <v>5</v>
      </c>
      <c r="I150" s="75">
        <f t="shared" si="4"/>
        <v>555</v>
      </c>
      <c r="J150" s="76">
        <v>43779.507838305428</v>
      </c>
      <c r="M150"/>
    </row>
    <row r="151" spans="1:13" ht="18" x14ac:dyDescent="0.35">
      <c r="A151" s="73">
        <v>13673414</v>
      </c>
      <c r="B151" s="74" t="s">
        <v>301</v>
      </c>
      <c r="C151" s="74" t="s">
        <v>191</v>
      </c>
      <c r="D151" s="74" t="s">
        <v>185</v>
      </c>
      <c r="E151" s="74">
        <f>VALUE(RIGHT(Satış4[[#This Row],[Satış kodu]],3))</f>
        <v>414</v>
      </c>
      <c r="F151" s="74" t="s">
        <v>227</v>
      </c>
      <c r="G151" s="75">
        <v>54</v>
      </c>
      <c r="H151" s="74">
        <v>5</v>
      </c>
      <c r="I151" s="75">
        <f t="shared" si="4"/>
        <v>270</v>
      </c>
      <c r="J151" s="76">
        <v>43779.84138561134</v>
      </c>
      <c r="M151"/>
    </row>
    <row r="152" spans="1:13" ht="18" x14ac:dyDescent="0.35">
      <c r="A152" s="73">
        <v>13665414</v>
      </c>
      <c r="B152" s="74" t="s">
        <v>285</v>
      </c>
      <c r="C152" s="74" t="s">
        <v>286</v>
      </c>
      <c r="D152" s="74" t="s">
        <v>180</v>
      </c>
      <c r="E152" s="74">
        <f>VALUE(RIGHT(Satış4[[#This Row],[Satış kodu]],3))</f>
        <v>414</v>
      </c>
      <c r="F152" s="74" t="s">
        <v>208</v>
      </c>
      <c r="G152" s="75">
        <v>114</v>
      </c>
      <c r="H152" s="74">
        <v>4</v>
      </c>
      <c r="I152" s="75">
        <f t="shared" si="4"/>
        <v>456</v>
      </c>
      <c r="J152" s="76">
        <v>43780.4796367495</v>
      </c>
      <c r="M152"/>
    </row>
    <row r="153" spans="1:13" ht="18" x14ac:dyDescent="0.35">
      <c r="A153" s="73">
        <v>13673414</v>
      </c>
      <c r="B153" s="74" t="s">
        <v>301</v>
      </c>
      <c r="C153" s="74" t="s">
        <v>191</v>
      </c>
      <c r="D153" s="74" t="s">
        <v>185</v>
      </c>
      <c r="E153" s="74">
        <f>VALUE(RIGHT(Satış4[[#This Row],[Satış kodu]],3))</f>
        <v>414</v>
      </c>
      <c r="F153" s="74" t="s">
        <v>216</v>
      </c>
      <c r="G153" s="75">
        <v>146</v>
      </c>
      <c r="H153" s="74">
        <v>4</v>
      </c>
      <c r="I153" s="75">
        <f t="shared" si="4"/>
        <v>584</v>
      </c>
      <c r="J153" s="76">
        <v>43781.107471644391</v>
      </c>
      <c r="M153"/>
    </row>
    <row r="154" spans="1:13" ht="18" x14ac:dyDescent="0.35">
      <c r="A154" s="73">
        <v>13589212</v>
      </c>
      <c r="B154" s="74" t="s">
        <v>230</v>
      </c>
      <c r="C154" s="74" t="s">
        <v>231</v>
      </c>
      <c r="D154" s="74" t="s">
        <v>199</v>
      </c>
      <c r="E154" s="74">
        <f>VALUE(RIGHT(Satış4[[#This Row],[Satış kodu]],3))</f>
        <v>212</v>
      </c>
      <c r="F154" s="74" t="s">
        <v>277</v>
      </c>
      <c r="G154" s="75">
        <v>113</v>
      </c>
      <c r="H154" s="74">
        <v>2</v>
      </c>
      <c r="I154" s="75">
        <f t="shared" si="4"/>
        <v>226</v>
      </c>
      <c r="J154" s="76">
        <v>43781.769197606991</v>
      </c>
      <c r="M154"/>
    </row>
    <row r="155" spans="1:13" ht="18" x14ac:dyDescent="0.35">
      <c r="A155" s="73">
        <v>13594313</v>
      </c>
      <c r="B155" s="74" t="s">
        <v>230</v>
      </c>
      <c r="C155" s="74" t="s">
        <v>205</v>
      </c>
      <c r="D155" s="74" t="s">
        <v>180</v>
      </c>
      <c r="E155" s="74">
        <f>VALUE(RIGHT(Satış4[[#This Row],[Satış kodu]],3))</f>
        <v>313</v>
      </c>
      <c r="F155" s="74" t="s">
        <v>212</v>
      </c>
      <c r="G155" s="75">
        <v>95</v>
      </c>
      <c r="H155" s="74">
        <v>1</v>
      </c>
      <c r="I155" s="75">
        <f t="shared" si="4"/>
        <v>95</v>
      </c>
      <c r="J155" s="76">
        <v>43782.517016664104</v>
      </c>
      <c r="M155"/>
    </row>
    <row r="156" spans="1:13" ht="18" x14ac:dyDescent="0.35">
      <c r="A156" s="73">
        <v>13669414</v>
      </c>
      <c r="B156" s="74" t="s">
        <v>279</v>
      </c>
      <c r="C156" s="74" t="s">
        <v>280</v>
      </c>
      <c r="D156" s="74" t="s">
        <v>185</v>
      </c>
      <c r="E156" s="74">
        <f>VALUE(RIGHT(Satış4[[#This Row],[Satış kodu]],3))</f>
        <v>414</v>
      </c>
      <c r="F156" s="74" t="s">
        <v>200</v>
      </c>
      <c r="G156" s="75">
        <v>135</v>
      </c>
      <c r="H156" s="74">
        <v>1</v>
      </c>
      <c r="I156" s="75">
        <f t="shared" si="4"/>
        <v>135</v>
      </c>
      <c r="J156" s="76">
        <v>43782.850529156458</v>
      </c>
      <c r="M156"/>
    </row>
    <row r="157" spans="1:13" ht="18" x14ac:dyDescent="0.35">
      <c r="A157" s="73">
        <v>13684313</v>
      </c>
      <c r="B157" s="74" t="s">
        <v>219</v>
      </c>
      <c r="C157" s="74" t="s">
        <v>260</v>
      </c>
      <c r="D157" s="74" t="s">
        <v>199</v>
      </c>
      <c r="E157" s="74">
        <f>VALUE(RIGHT(Satış4[[#This Row],[Satış kodu]],3))</f>
        <v>313</v>
      </c>
      <c r="F157" s="74" t="s">
        <v>212</v>
      </c>
      <c r="G157" s="75">
        <v>95</v>
      </c>
      <c r="H157" s="74">
        <v>4</v>
      </c>
      <c r="I157" s="75">
        <f t="shared" si="4"/>
        <v>380</v>
      </c>
      <c r="J157" s="76">
        <v>43783.108000873035</v>
      </c>
      <c r="M157"/>
    </row>
    <row r="158" spans="1:13" ht="18" x14ac:dyDescent="0.35">
      <c r="A158" s="73">
        <v>13676212</v>
      </c>
      <c r="B158" s="74" t="s">
        <v>302</v>
      </c>
      <c r="C158" s="74" t="s">
        <v>205</v>
      </c>
      <c r="D158" s="74" t="s">
        <v>180</v>
      </c>
      <c r="E158" s="74">
        <f>VALUE(RIGHT(Satış4[[#This Row],[Satış kodu]],3))</f>
        <v>212</v>
      </c>
      <c r="F158" s="74" t="s">
        <v>181</v>
      </c>
      <c r="G158" s="75">
        <v>104</v>
      </c>
      <c r="H158" s="74">
        <v>1</v>
      </c>
      <c r="I158" s="75">
        <f t="shared" si="4"/>
        <v>104</v>
      </c>
      <c r="J158" s="76">
        <v>43783.951720114448</v>
      </c>
      <c r="M158"/>
    </row>
    <row r="159" spans="1:13" ht="18" x14ac:dyDescent="0.35">
      <c r="A159" s="73">
        <v>13655414</v>
      </c>
      <c r="B159" s="74" t="s">
        <v>250</v>
      </c>
      <c r="C159" s="74" t="s">
        <v>251</v>
      </c>
      <c r="D159" s="74" t="s">
        <v>215</v>
      </c>
      <c r="E159" s="74">
        <f>VALUE(RIGHT(Satış4[[#This Row],[Satış kodu]],3))</f>
        <v>414</v>
      </c>
      <c r="F159" s="74" t="s">
        <v>203</v>
      </c>
      <c r="G159" s="75">
        <v>81</v>
      </c>
      <c r="H159" s="74">
        <v>5</v>
      </c>
      <c r="I159" s="75">
        <f t="shared" si="4"/>
        <v>405</v>
      </c>
      <c r="J159" s="76">
        <v>43784.02480468752</v>
      </c>
      <c r="M159"/>
    </row>
    <row r="160" spans="1:13" ht="18" x14ac:dyDescent="0.35">
      <c r="A160" s="73">
        <v>13656212</v>
      </c>
      <c r="B160" s="74" t="s">
        <v>225</v>
      </c>
      <c r="C160" s="74" t="s">
        <v>261</v>
      </c>
      <c r="D160" s="74" t="s">
        <v>215</v>
      </c>
      <c r="E160" s="74">
        <f>VALUE(RIGHT(Satış4[[#This Row],[Satış kodu]],3))</f>
        <v>212</v>
      </c>
      <c r="F160" s="74" t="s">
        <v>277</v>
      </c>
      <c r="G160" s="75">
        <v>113</v>
      </c>
      <c r="H160" s="74">
        <v>5</v>
      </c>
      <c r="I160" s="75">
        <f t="shared" si="4"/>
        <v>565</v>
      </c>
      <c r="J160" s="76">
        <v>43784.749530309069</v>
      </c>
      <c r="M160"/>
    </row>
    <row r="161" spans="1:13" ht="18" x14ac:dyDescent="0.35">
      <c r="A161" s="73">
        <v>13640414</v>
      </c>
      <c r="B161" s="74" t="s">
        <v>201</v>
      </c>
      <c r="C161" s="74" t="s">
        <v>202</v>
      </c>
      <c r="D161" s="74" t="s">
        <v>192</v>
      </c>
      <c r="E161" s="74">
        <f>VALUE(RIGHT(Satış4[[#This Row],[Satış kodu]],3))</f>
        <v>414</v>
      </c>
      <c r="F161" s="74" t="s">
        <v>216</v>
      </c>
      <c r="G161" s="75">
        <v>146</v>
      </c>
      <c r="H161" s="74">
        <v>3</v>
      </c>
      <c r="I161" s="75">
        <f t="shared" si="4"/>
        <v>438</v>
      </c>
      <c r="J161" s="76">
        <v>43785.126043627701</v>
      </c>
      <c r="M161"/>
    </row>
    <row r="162" spans="1:13" ht="18" x14ac:dyDescent="0.35">
      <c r="A162" s="73">
        <v>13595212</v>
      </c>
      <c r="B162" s="74" t="s">
        <v>230</v>
      </c>
      <c r="C162" s="74" t="s">
        <v>184</v>
      </c>
      <c r="D162" s="74" t="s">
        <v>180</v>
      </c>
      <c r="E162" s="74">
        <f>VALUE(RIGHT(Satış4[[#This Row],[Satış kodu]],3))</f>
        <v>212</v>
      </c>
      <c r="F162" s="74" t="s">
        <v>249</v>
      </c>
      <c r="G162" s="75">
        <v>142</v>
      </c>
      <c r="H162" s="74">
        <v>1</v>
      </c>
      <c r="I162" s="75">
        <f t="shared" si="4"/>
        <v>142</v>
      </c>
      <c r="J162" s="76">
        <v>43786.094891846755</v>
      </c>
      <c r="M162"/>
    </row>
    <row r="163" spans="1:13" ht="18" x14ac:dyDescent="0.35">
      <c r="A163" s="73">
        <v>13681313</v>
      </c>
      <c r="B163" s="74" t="s">
        <v>287</v>
      </c>
      <c r="C163" s="74" t="s">
        <v>179</v>
      </c>
      <c r="D163" s="74" t="s">
        <v>185</v>
      </c>
      <c r="E163" s="74">
        <f>VALUE(RIGHT(Satış4[[#This Row],[Satış kodu]],3))</f>
        <v>313</v>
      </c>
      <c r="F163" s="74" t="s">
        <v>212</v>
      </c>
      <c r="G163" s="75">
        <v>95</v>
      </c>
      <c r="H163" s="74">
        <v>3</v>
      </c>
      <c r="I163" s="75">
        <f t="shared" si="4"/>
        <v>285</v>
      </c>
      <c r="J163" s="76">
        <v>43786.503882453282</v>
      </c>
      <c r="M163"/>
    </row>
    <row r="164" spans="1:13" ht="18" x14ac:dyDescent="0.35">
      <c r="A164" s="73">
        <v>13669212</v>
      </c>
      <c r="B164" s="74" t="s">
        <v>279</v>
      </c>
      <c r="C164" s="74" t="s">
        <v>280</v>
      </c>
      <c r="D164" s="74" t="s">
        <v>185</v>
      </c>
      <c r="E164" s="74">
        <f>VALUE(RIGHT(Satış4[[#This Row],[Satış kodu]],3))</f>
        <v>212</v>
      </c>
      <c r="F164" s="74" t="s">
        <v>181</v>
      </c>
      <c r="G164" s="75">
        <v>104</v>
      </c>
      <c r="H164" s="74">
        <v>4</v>
      </c>
      <c r="I164" s="75">
        <f t="shared" si="4"/>
        <v>416</v>
      </c>
      <c r="J164" s="76">
        <v>43786.67159501346</v>
      </c>
      <c r="M164"/>
    </row>
    <row r="165" spans="1:13" ht="18" x14ac:dyDescent="0.35">
      <c r="A165" s="73">
        <v>13657313</v>
      </c>
      <c r="B165" s="74" t="s">
        <v>225</v>
      </c>
      <c r="C165" s="74" t="s">
        <v>226</v>
      </c>
      <c r="D165" s="74" t="s">
        <v>215</v>
      </c>
      <c r="E165" s="74">
        <f>VALUE(RIGHT(Satış4[[#This Row],[Satış kodu]],3))</f>
        <v>313</v>
      </c>
      <c r="F165" s="74" t="s">
        <v>196</v>
      </c>
      <c r="G165" s="75">
        <v>43</v>
      </c>
      <c r="H165" s="74">
        <v>2</v>
      </c>
      <c r="I165" s="75">
        <f t="shared" si="4"/>
        <v>86</v>
      </c>
      <c r="J165" s="76">
        <v>43787.215810263828</v>
      </c>
      <c r="M165"/>
    </row>
    <row r="166" spans="1:13" ht="18" x14ac:dyDescent="0.35">
      <c r="A166" s="73">
        <v>13586414</v>
      </c>
      <c r="B166" s="74" t="s">
        <v>197</v>
      </c>
      <c r="C166" s="74" t="s">
        <v>235</v>
      </c>
      <c r="D166" s="74" t="s">
        <v>180</v>
      </c>
      <c r="E166" s="74">
        <f>VALUE(RIGHT(Satış4[[#This Row],[Satış kodu]],3))</f>
        <v>414</v>
      </c>
      <c r="F166" s="74" t="s">
        <v>227</v>
      </c>
      <c r="G166" s="75">
        <v>54</v>
      </c>
      <c r="H166" s="74">
        <v>5</v>
      </c>
      <c r="I166" s="75">
        <f t="shared" si="4"/>
        <v>270</v>
      </c>
      <c r="J166" s="76">
        <v>43787.381036815794</v>
      </c>
      <c r="M166"/>
    </row>
    <row r="167" spans="1:13" ht="18" x14ac:dyDescent="0.35">
      <c r="A167" s="73">
        <v>13657212</v>
      </c>
      <c r="B167" s="74" t="s">
        <v>225</v>
      </c>
      <c r="C167" s="74" t="s">
        <v>226</v>
      </c>
      <c r="D167" s="74" t="s">
        <v>215</v>
      </c>
      <c r="E167" s="74">
        <f>VALUE(RIGHT(Satış4[[#This Row],[Satış kodu]],3))</f>
        <v>212</v>
      </c>
      <c r="F167" s="74" t="s">
        <v>232</v>
      </c>
      <c r="G167" s="75">
        <v>134</v>
      </c>
      <c r="H167" s="74">
        <v>3</v>
      </c>
      <c r="I167" s="75">
        <f t="shared" si="4"/>
        <v>402</v>
      </c>
      <c r="J167" s="76">
        <v>43788.369921560035</v>
      </c>
      <c r="M167"/>
    </row>
    <row r="168" spans="1:13" ht="18" x14ac:dyDescent="0.35">
      <c r="A168" s="73">
        <v>13674212</v>
      </c>
      <c r="B168" s="74" t="s">
        <v>267</v>
      </c>
      <c r="C168" s="74" t="s">
        <v>184</v>
      </c>
      <c r="D168" s="74" t="s">
        <v>180</v>
      </c>
      <c r="E168" s="74">
        <f>VALUE(RIGHT(Satış4[[#This Row],[Satış kodu]],3))</f>
        <v>212</v>
      </c>
      <c r="F168" s="74" t="s">
        <v>249</v>
      </c>
      <c r="G168" s="75">
        <v>142</v>
      </c>
      <c r="H168" s="74">
        <v>5</v>
      </c>
      <c r="I168" s="75">
        <f t="shared" si="4"/>
        <v>710</v>
      </c>
      <c r="J168" s="76">
        <v>43788.779856165536</v>
      </c>
      <c r="M168"/>
    </row>
    <row r="169" spans="1:13" ht="18" x14ac:dyDescent="0.35">
      <c r="A169" s="73">
        <v>13594414</v>
      </c>
      <c r="B169" s="74" t="s">
        <v>230</v>
      </c>
      <c r="C169" s="74" t="s">
        <v>205</v>
      </c>
      <c r="D169" s="74" t="s">
        <v>180</v>
      </c>
      <c r="E169" s="74">
        <f>VALUE(RIGHT(Satış4[[#This Row],[Satış kodu]],3))</f>
        <v>414</v>
      </c>
      <c r="F169" s="74" t="s">
        <v>216</v>
      </c>
      <c r="G169" s="75">
        <v>146</v>
      </c>
      <c r="H169" s="74">
        <v>3</v>
      </c>
      <c r="I169" s="75">
        <f t="shared" si="4"/>
        <v>438</v>
      </c>
      <c r="J169" s="76">
        <v>43789.483594108235</v>
      </c>
      <c r="M169"/>
    </row>
    <row r="170" spans="1:13" ht="18" x14ac:dyDescent="0.35">
      <c r="A170" s="73">
        <v>13658212</v>
      </c>
      <c r="B170" s="74" t="s">
        <v>275</v>
      </c>
      <c r="C170" s="74" t="s">
        <v>276</v>
      </c>
      <c r="D170" s="74" t="s">
        <v>215</v>
      </c>
      <c r="E170" s="74">
        <f>VALUE(RIGHT(Satış4[[#This Row],[Satış kodu]],3))</f>
        <v>212</v>
      </c>
      <c r="F170" s="74" t="s">
        <v>249</v>
      </c>
      <c r="G170" s="75">
        <v>142</v>
      </c>
      <c r="H170" s="74">
        <v>1</v>
      </c>
      <c r="I170" s="75">
        <f t="shared" si="4"/>
        <v>142</v>
      </c>
      <c r="J170" s="76">
        <v>43790.373388213964</v>
      </c>
      <c r="M170"/>
    </row>
    <row r="171" spans="1:13" ht="18" x14ac:dyDescent="0.35">
      <c r="A171" s="73">
        <v>13679212</v>
      </c>
      <c r="B171" s="74" t="s">
        <v>206</v>
      </c>
      <c r="C171" s="74" t="s">
        <v>253</v>
      </c>
      <c r="D171" s="74" t="s">
        <v>180</v>
      </c>
      <c r="E171" s="74">
        <f>VALUE(RIGHT(Satış4[[#This Row],[Satış kodu]],3))</f>
        <v>212</v>
      </c>
      <c r="F171" s="74" t="s">
        <v>181</v>
      </c>
      <c r="G171" s="75">
        <v>104</v>
      </c>
      <c r="H171" s="74">
        <v>4</v>
      </c>
      <c r="I171" s="75">
        <f t="shared" si="4"/>
        <v>416</v>
      </c>
      <c r="J171" s="76">
        <v>43790.467008111365</v>
      </c>
      <c r="M171"/>
    </row>
    <row r="172" spans="1:13" ht="18" x14ac:dyDescent="0.35">
      <c r="A172" s="73">
        <v>13690212</v>
      </c>
      <c r="B172" s="74" t="s">
        <v>228</v>
      </c>
      <c r="C172" s="74" t="s">
        <v>254</v>
      </c>
      <c r="D172" s="74" t="s">
        <v>221</v>
      </c>
      <c r="E172" s="74">
        <f>VALUE(RIGHT(Satış4[[#This Row],[Satış kodu]],3))</f>
        <v>212</v>
      </c>
      <c r="F172" s="74" t="s">
        <v>186</v>
      </c>
      <c r="G172" s="75">
        <v>111</v>
      </c>
      <c r="H172" s="74">
        <v>5</v>
      </c>
      <c r="I172" s="75">
        <f t="shared" si="4"/>
        <v>555</v>
      </c>
      <c r="J172" s="76">
        <v>43790.845690716946</v>
      </c>
      <c r="M172"/>
    </row>
    <row r="173" spans="1:13" ht="18" x14ac:dyDescent="0.35">
      <c r="A173" s="73">
        <v>13697313</v>
      </c>
      <c r="B173" s="74" t="s">
        <v>219</v>
      </c>
      <c r="C173" s="74" t="s">
        <v>252</v>
      </c>
      <c r="D173" s="74" t="s">
        <v>199</v>
      </c>
      <c r="E173" s="74">
        <f>VALUE(RIGHT(Satış4[[#This Row],[Satış kodu]],3))</f>
        <v>313</v>
      </c>
      <c r="F173" s="74" t="s">
        <v>188</v>
      </c>
      <c r="G173" s="75">
        <v>116</v>
      </c>
      <c r="H173" s="74">
        <v>3</v>
      </c>
      <c r="I173" s="75">
        <f t="shared" si="4"/>
        <v>348</v>
      </c>
      <c r="J173" s="76">
        <v>43791.067499955258</v>
      </c>
      <c r="M173"/>
    </row>
    <row r="174" spans="1:13" ht="18" x14ac:dyDescent="0.35">
      <c r="A174" s="73">
        <v>13681313</v>
      </c>
      <c r="B174" s="74" t="s">
        <v>287</v>
      </c>
      <c r="C174" s="74" t="s">
        <v>179</v>
      </c>
      <c r="D174" s="74" t="s">
        <v>185</v>
      </c>
      <c r="E174" s="74">
        <f>VALUE(RIGHT(Satış4[[#This Row],[Satış kodu]],3))</f>
        <v>313</v>
      </c>
      <c r="F174" s="74" t="s">
        <v>212</v>
      </c>
      <c r="G174" s="75">
        <v>95</v>
      </c>
      <c r="H174" s="74">
        <v>2</v>
      </c>
      <c r="I174" s="75">
        <f t="shared" si="4"/>
        <v>190</v>
      </c>
      <c r="J174" s="76">
        <v>43791.864735739371</v>
      </c>
      <c r="M174"/>
    </row>
    <row r="175" spans="1:13" ht="18" x14ac:dyDescent="0.35">
      <c r="A175" s="73">
        <v>13668313</v>
      </c>
      <c r="B175" s="74" t="s">
        <v>224</v>
      </c>
      <c r="C175" s="74" t="s">
        <v>205</v>
      </c>
      <c r="D175" s="74" t="s">
        <v>185</v>
      </c>
      <c r="E175" s="74">
        <f>VALUE(RIGHT(Satış4[[#This Row],[Satış kodu]],3))</f>
        <v>313</v>
      </c>
      <c r="F175" s="74" t="s">
        <v>212</v>
      </c>
      <c r="G175" s="75">
        <v>95</v>
      </c>
      <c r="H175" s="74">
        <v>1</v>
      </c>
      <c r="I175" s="75">
        <f t="shared" si="4"/>
        <v>95</v>
      </c>
      <c r="J175" s="76">
        <v>43791.988537011988</v>
      </c>
      <c r="M175"/>
    </row>
    <row r="176" spans="1:13" ht="18" x14ac:dyDescent="0.35">
      <c r="A176" s="73">
        <v>13638212</v>
      </c>
      <c r="B176" s="74" t="s">
        <v>255</v>
      </c>
      <c r="C176" s="74" t="s">
        <v>256</v>
      </c>
      <c r="D176" s="74" t="s">
        <v>192</v>
      </c>
      <c r="E176" s="74">
        <f>VALUE(RIGHT(Satış4[[#This Row],[Satış kodu]],3))</f>
        <v>212</v>
      </c>
      <c r="F176" s="74" t="s">
        <v>186</v>
      </c>
      <c r="G176" s="75">
        <v>111</v>
      </c>
      <c r="H176" s="74">
        <v>4</v>
      </c>
      <c r="I176" s="75">
        <f t="shared" si="4"/>
        <v>444</v>
      </c>
      <c r="J176" s="76">
        <v>43792.120544961392</v>
      </c>
      <c r="M176"/>
    </row>
    <row r="177" spans="1:13" ht="18" x14ac:dyDescent="0.35">
      <c r="A177" s="73">
        <v>13587414</v>
      </c>
      <c r="B177" s="74" t="s">
        <v>197</v>
      </c>
      <c r="C177" s="74" t="s">
        <v>281</v>
      </c>
      <c r="D177" s="74" t="s">
        <v>221</v>
      </c>
      <c r="E177" s="74">
        <f>VALUE(RIGHT(Satış4[[#This Row],[Satış kodu]],3))</f>
        <v>414</v>
      </c>
      <c r="F177" s="74" t="s">
        <v>227</v>
      </c>
      <c r="G177" s="75">
        <v>54</v>
      </c>
      <c r="H177" s="74">
        <v>3</v>
      </c>
      <c r="I177" s="75">
        <f t="shared" si="4"/>
        <v>162</v>
      </c>
      <c r="J177" s="76">
        <v>43792.49893101606</v>
      </c>
      <c r="M177"/>
    </row>
    <row r="178" spans="1:13" ht="18" x14ac:dyDescent="0.35">
      <c r="A178" s="73">
        <v>13593212</v>
      </c>
      <c r="B178" s="74" t="s">
        <v>230</v>
      </c>
      <c r="C178" s="74" t="s">
        <v>205</v>
      </c>
      <c r="D178" s="74" t="s">
        <v>180</v>
      </c>
      <c r="E178" s="74">
        <f>VALUE(RIGHT(Satış4[[#This Row],[Satış kodu]],3))</f>
        <v>212</v>
      </c>
      <c r="F178" s="74" t="s">
        <v>186</v>
      </c>
      <c r="G178" s="75">
        <v>111</v>
      </c>
      <c r="H178" s="74">
        <v>4</v>
      </c>
      <c r="I178" s="75">
        <f t="shared" si="4"/>
        <v>444</v>
      </c>
      <c r="J178" s="76">
        <v>43793.033574657376</v>
      </c>
      <c r="M178"/>
    </row>
    <row r="179" spans="1:13" ht="18" x14ac:dyDescent="0.35">
      <c r="A179" s="73">
        <v>13669414</v>
      </c>
      <c r="B179" s="74" t="s">
        <v>279</v>
      </c>
      <c r="C179" s="74" t="s">
        <v>280</v>
      </c>
      <c r="D179" s="74" t="s">
        <v>185</v>
      </c>
      <c r="E179" s="74">
        <f>VALUE(RIGHT(Satış4[[#This Row],[Satış kodu]],3))</f>
        <v>414</v>
      </c>
      <c r="F179" s="74" t="s">
        <v>227</v>
      </c>
      <c r="G179" s="75">
        <v>54</v>
      </c>
      <c r="H179" s="74">
        <v>1</v>
      </c>
      <c r="I179" s="75">
        <f t="shared" si="4"/>
        <v>54</v>
      </c>
      <c r="J179" s="76">
        <v>43793.056342884767</v>
      </c>
      <c r="M179"/>
    </row>
    <row r="180" spans="1:13" ht="18" x14ac:dyDescent="0.35">
      <c r="A180" s="73">
        <v>13644414</v>
      </c>
      <c r="B180" s="74" t="s">
        <v>236</v>
      </c>
      <c r="C180" s="74" t="s">
        <v>298</v>
      </c>
      <c r="D180" s="74" t="s">
        <v>192</v>
      </c>
      <c r="E180" s="74">
        <f>VALUE(RIGHT(Satış4[[#This Row],[Satış kodu]],3))</f>
        <v>414</v>
      </c>
      <c r="F180" s="74" t="s">
        <v>208</v>
      </c>
      <c r="G180" s="75">
        <v>114</v>
      </c>
      <c r="H180" s="74">
        <v>1</v>
      </c>
      <c r="I180" s="75">
        <f t="shared" si="4"/>
        <v>114</v>
      </c>
      <c r="J180" s="76">
        <v>43793.777462599632</v>
      </c>
      <c r="M180"/>
    </row>
    <row r="181" spans="1:13" ht="18" x14ac:dyDescent="0.35">
      <c r="A181" s="73">
        <v>13648414</v>
      </c>
      <c r="B181" s="74" t="s">
        <v>178</v>
      </c>
      <c r="C181" s="74" t="s">
        <v>179</v>
      </c>
      <c r="D181" s="74" t="s">
        <v>180</v>
      </c>
      <c r="E181" s="74">
        <f>VALUE(RIGHT(Satış4[[#This Row],[Satış kodu]],3))</f>
        <v>414</v>
      </c>
      <c r="F181" s="74" t="s">
        <v>216</v>
      </c>
      <c r="G181" s="75">
        <v>146</v>
      </c>
      <c r="H181" s="74">
        <v>5</v>
      </c>
      <c r="I181" s="75">
        <f t="shared" si="4"/>
        <v>730</v>
      </c>
      <c r="J181" s="76">
        <v>43794.726179719422</v>
      </c>
      <c r="M181"/>
    </row>
    <row r="182" spans="1:13" ht="18" x14ac:dyDescent="0.35">
      <c r="A182" s="73">
        <v>13592313</v>
      </c>
      <c r="B182" s="74" t="s">
        <v>230</v>
      </c>
      <c r="C182" s="74" t="s">
        <v>246</v>
      </c>
      <c r="D182" s="74" t="s">
        <v>221</v>
      </c>
      <c r="E182" s="74">
        <f>VALUE(RIGHT(Satış4[[#This Row],[Satış kodu]],3))</f>
        <v>313</v>
      </c>
      <c r="F182" s="74" t="s">
        <v>212</v>
      </c>
      <c r="G182" s="75">
        <v>95</v>
      </c>
      <c r="H182" s="74">
        <v>1</v>
      </c>
      <c r="I182" s="75">
        <f t="shared" si="4"/>
        <v>95</v>
      </c>
      <c r="J182" s="76">
        <v>43795.642954741859</v>
      </c>
      <c r="M182"/>
    </row>
    <row r="183" spans="1:13" ht="18" x14ac:dyDescent="0.35">
      <c r="A183" s="73">
        <v>13683212</v>
      </c>
      <c r="B183" s="74" t="s">
        <v>290</v>
      </c>
      <c r="C183" s="74" t="s">
        <v>291</v>
      </c>
      <c r="D183" s="74" t="s">
        <v>185</v>
      </c>
      <c r="E183" s="74">
        <f>VALUE(RIGHT(Satış4[[#This Row],[Satış kodu]],3))</f>
        <v>212</v>
      </c>
      <c r="F183" s="74" t="s">
        <v>249</v>
      </c>
      <c r="G183" s="75">
        <v>142</v>
      </c>
      <c r="H183" s="74">
        <v>3</v>
      </c>
      <c r="I183" s="75">
        <f t="shared" si="4"/>
        <v>426</v>
      </c>
      <c r="J183" s="76">
        <v>43795.672730028826</v>
      </c>
      <c r="M183"/>
    </row>
    <row r="184" spans="1:13" ht="18" x14ac:dyDescent="0.35">
      <c r="A184" s="73">
        <v>13676313</v>
      </c>
      <c r="B184" s="74" t="s">
        <v>302</v>
      </c>
      <c r="C184" s="74" t="s">
        <v>205</v>
      </c>
      <c r="D184" s="74" t="s">
        <v>180</v>
      </c>
      <c r="E184" s="74">
        <f>VALUE(RIGHT(Satış4[[#This Row],[Satış kodu]],3))</f>
        <v>313</v>
      </c>
      <c r="F184" s="74" t="s">
        <v>212</v>
      </c>
      <c r="G184" s="75">
        <v>95</v>
      </c>
      <c r="H184" s="74">
        <v>1</v>
      </c>
      <c r="I184" s="75">
        <f t="shared" si="4"/>
        <v>95</v>
      </c>
      <c r="J184" s="76">
        <v>43796.036808546247</v>
      </c>
      <c r="M184"/>
    </row>
    <row r="185" spans="1:13" ht="18" x14ac:dyDescent="0.35">
      <c r="A185" s="73">
        <v>13648414</v>
      </c>
      <c r="B185" s="74" t="s">
        <v>178</v>
      </c>
      <c r="C185" s="74" t="s">
        <v>179</v>
      </c>
      <c r="D185" s="74" t="s">
        <v>180</v>
      </c>
      <c r="E185" s="74">
        <f>VALUE(RIGHT(Satış4[[#This Row],[Satış kodu]],3))</f>
        <v>414</v>
      </c>
      <c r="F185" s="74" t="s">
        <v>203</v>
      </c>
      <c r="G185" s="75">
        <v>81</v>
      </c>
      <c r="H185" s="74">
        <v>3</v>
      </c>
      <c r="I185" s="75">
        <f t="shared" si="4"/>
        <v>243</v>
      </c>
      <c r="J185" s="76">
        <v>43796.088022394033</v>
      </c>
      <c r="M185"/>
    </row>
    <row r="186" spans="1:13" ht="18" x14ac:dyDescent="0.35">
      <c r="A186" s="73">
        <v>13661313</v>
      </c>
      <c r="B186" s="74" t="s">
        <v>272</v>
      </c>
      <c r="C186" s="74" t="s">
        <v>179</v>
      </c>
      <c r="D186" s="74" t="s">
        <v>180</v>
      </c>
      <c r="E186" s="74">
        <f>VALUE(RIGHT(Satış4[[#This Row],[Satış kodu]],3))</f>
        <v>313</v>
      </c>
      <c r="F186" s="74" t="s">
        <v>196</v>
      </c>
      <c r="G186" s="75">
        <v>43</v>
      </c>
      <c r="H186" s="74">
        <v>1</v>
      </c>
      <c r="I186" s="75">
        <f t="shared" si="4"/>
        <v>43</v>
      </c>
      <c r="J186" s="76">
        <v>43797.051896163277</v>
      </c>
      <c r="M186"/>
    </row>
    <row r="187" spans="1:13" ht="18" x14ac:dyDescent="0.35">
      <c r="A187" s="73">
        <v>13662212</v>
      </c>
      <c r="B187" s="74" t="s">
        <v>303</v>
      </c>
      <c r="C187" s="74" t="s">
        <v>304</v>
      </c>
      <c r="D187" s="74" t="s">
        <v>215</v>
      </c>
      <c r="E187" s="74">
        <f>VALUE(RIGHT(Satış4[[#This Row],[Satış kodu]],3))</f>
        <v>212</v>
      </c>
      <c r="F187" s="74" t="s">
        <v>277</v>
      </c>
      <c r="G187" s="75">
        <v>113</v>
      </c>
      <c r="H187" s="74">
        <v>3</v>
      </c>
      <c r="I187" s="75">
        <f t="shared" si="4"/>
        <v>339</v>
      </c>
      <c r="J187" s="76">
        <v>43797.056658681431</v>
      </c>
      <c r="M187"/>
    </row>
    <row r="188" spans="1:13" ht="18" x14ac:dyDescent="0.35">
      <c r="A188" s="73">
        <v>13685414</v>
      </c>
      <c r="B188" s="74" t="s">
        <v>288</v>
      </c>
      <c r="C188" s="74" t="s">
        <v>289</v>
      </c>
      <c r="D188" s="74" t="s">
        <v>199</v>
      </c>
      <c r="E188" s="74">
        <f>VALUE(RIGHT(Satış4[[#This Row],[Satış kodu]],3))</f>
        <v>414</v>
      </c>
      <c r="F188" s="74" t="s">
        <v>203</v>
      </c>
      <c r="G188" s="75">
        <v>81</v>
      </c>
      <c r="H188" s="74">
        <v>2</v>
      </c>
      <c r="I188" s="75">
        <f t="shared" si="4"/>
        <v>162</v>
      </c>
      <c r="J188" s="76">
        <v>43797.294733146795</v>
      </c>
      <c r="M188"/>
    </row>
    <row r="189" spans="1:13" ht="18" x14ac:dyDescent="0.35">
      <c r="A189" s="73">
        <v>13676212</v>
      </c>
      <c r="B189" s="74" t="s">
        <v>302</v>
      </c>
      <c r="C189" s="74" t="s">
        <v>205</v>
      </c>
      <c r="D189" s="74" t="s">
        <v>180</v>
      </c>
      <c r="E189" s="74">
        <f>VALUE(RIGHT(Satış4[[#This Row],[Satış kodu]],3))</f>
        <v>212</v>
      </c>
      <c r="F189" s="74" t="s">
        <v>181</v>
      </c>
      <c r="G189" s="75">
        <v>104</v>
      </c>
      <c r="H189" s="74">
        <v>4</v>
      </c>
      <c r="I189" s="75">
        <f t="shared" si="4"/>
        <v>416</v>
      </c>
      <c r="J189" s="76">
        <v>43797.972432740491</v>
      </c>
      <c r="M189"/>
    </row>
    <row r="190" spans="1:13" ht="18" x14ac:dyDescent="0.35">
      <c r="A190" s="73">
        <v>13584414</v>
      </c>
      <c r="B190" s="74" t="s">
        <v>197</v>
      </c>
      <c r="C190" s="74" t="s">
        <v>217</v>
      </c>
      <c r="D190" s="74" t="s">
        <v>199</v>
      </c>
      <c r="E190" s="74">
        <f>VALUE(RIGHT(Satış4[[#This Row],[Satış kodu]],3))</f>
        <v>414</v>
      </c>
      <c r="F190" s="74" t="s">
        <v>208</v>
      </c>
      <c r="G190" s="75">
        <v>114</v>
      </c>
      <c r="H190" s="74">
        <v>5</v>
      </c>
      <c r="I190" s="75">
        <f t="shared" si="4"/>
        <v>570</v>
      </c>
      <c r="J190" s="76">
        <v>43798.352667852887</v>
      </c>
      <c r="M190"/>
    </row>
    <row r="191" spans="1:13" ht="18" x14ac:dyDescent="0.35">
      <c r="A191" s="73">
        <v>13680414</v>
      </c>
      <c r="B191" s="74" t="s">
        <v>206</v>
      </c>
      <c r="C191" s="74" t="s">
        <v>207</v>
      </c>
      <c r="D191" s="74" t="s">
        <v>185</v>
      </c>
      <c r="E191" s="74">
        <f>VALUE(RIGHT(Satış4[[#This Row],[Satış kodu]],3))</f>
        <v>414</v>
      </c>
      <c r="F191" s="74" t="s">
        <v>208</v>
      </c>
      <c r="G191" s="75">
        <v>114</v>
      </c>
      <c r="H191" s="74">
        <v>3</v>
      </c>
      <c r="I191" s="75">
        <f t="shared" si="4"/>
        <v>342</v>
      </c>
      <c r="J191" s="76">
        <v>43799.090262606325</v>
      </c>
      <c r="M191"/>
    </row>
    <row r="192" spans="1:13" ht="18" x14ac:dyDescent="0.35">
      <c r="A192" s="73">
        <v>13593212</v>
      </c>
      <c r="B192" s="74" t="s">
        <v>230</v>
      </c>
      <c r="C192" s="74" t="s">
        <v>205</v>
      </c>
      <c r="D192" s="74" t="s">
        <v>180</v>
      </c>
      <c r="E192" s="74">
        <f>VALUE(RIGHT(Satış4[[#This Row],[Satış kodu]],3))</f>
        <v>212</v>
      </c>
      <c r="F192" s="74" t="s">
        <v>181</v>
      </c>
      <c r="G192" s="75">
        <v>104</v>
      </c>
      <c r="H192" s="74">
        <v>4</v>
      </c>
      <c r="I192" s="75">
        <f t="shared" si="4"/>
        <v>416</v>
      </c>
      <c r="J192" s="76">
        <v>43799.184326005729</v>
      </c>
      <c r="M192"/>
    </row>
    <row r="193" spans="1:13" ht="18" x14ac:dyDescent="0.35">
      <c r="A193" s="73">
        <v>13685313</v>
      </c>
      <c r="B193" s="74" t="s">
        <v>288</v>
      </c>
      <c r="C193" s="74" t="s">
        <v>289</v>
      </c>
      <c r="D193" s="74" t="s">
        <v>199</v>
      </c>
      <c r="E193" s="74">
        <f>VALUE(RIGHT(Satış4[[#This Row],[Satış kodu]],3))</f>
        <v>313</v>
      </c>
      <c r="F193" s="74" t="s">
        <v>218</v>
      </c>
      <c r="G193" s="75">
        <v>67</v>
      </c>
      <c r="H193" s="74">
        <v>5</v>
      </c>
      <c r="I193" s="75">
        <f t="shared" si="4"/>
        <v>335</v>
      </c>
      <c r="J193" s="76">
        <v>43799.558166121089</v>
      </c>
      <c r="M193"/>
    </row>
    <row r="194" spans="1:13" ht="18" x14ac:dyDescent="0.35">
      <c r="A194" s="73">
        <v>13683313</v>
      </c>
      <c r="B194" s="74" t="s">
        <v>290</v>
      </c>
      <c r="C194" s="74" t="s">
        <v>291</v>
      </c>
      <c r="D194" s="74" t="s">
        <v>185</v>
      </c>
      <c r="E194" s="74">
        <f>VALUE(RIGHT(Satış4[[#This Row],[Satış kodu]],3))</f>
        <v>313</v>
      </c>
      <c r="F194" s="74" t="s">
        <v>218</v>
      </c>
      <c r="G194" s="75">
        <v>67</v>
      </c>
      <c r="H194" s="74">
        <v>4</v>
      </c>
      <c r="I194" s="75">
        <f t="shared" si="4"/>
        <v>268</v>
      </c>
      <c r="J194" s="76">
        <v>43800.427593951281</v>
      </c>
      <c r="M194"/>
    </row>
    <row r="195" spans="1:13" ht="18" x14ac:dyDescent="0.35">
      <c r="A195" s="73">
        <v>13659313</v>
      </c>
      <c r="B195" s="74" t="s">
        <v>294</v>
      </c>
      <c r="C195" s="74" t="s">
        <v>295</v>
      </c>
      <c r="D195" s="74" t="s">
        <v>180</v>
      </c>
      <c r="E195" s="74">
        <f>VALUE(RIGHT(Satış4[[#This Row],[Satış kodu]],3))</f>
        <v>313</v>
      </c>
      <c r="F195" s="74" t="s">
        <v>212</v>
      </c>
      <c r="G195" s="75">
        <v>95</v>
      </c>
      <c r="H195" s="74">
        <v>2</v>
      </c>
      <c r="I195" s="75">
        <f t="shared" ref="I195:I258" si="5">G195*H195</f>
        <v>190</v>
      </c>
      <c r="J195" s="76">
        <v>43800.843160418139</v>
      </c>
      <c r="M195"/>
    </row>
    <row r="196" spans="1:13" ht="18" x14ac:dyDescent="0.35">
      <c r="A196" s="73">
        <v>13588212</v>
      </c>
      <c r="B196" s="74" t="s">
        <v>197</v>
      </c>
      <c r="C196" s="74" t="s">
        <v>198</v>
      </c>
      <c r="D196" s="74" t="s">
        <v>199</v>
      </c>
      <c r="E196" s="74">
        <f>VALUE(RIGHT(Satış4[[#This Row],[Satış kodu]],3))</f>
        <v>212</v>
      </c>
      <c r="F196" s="74" t="s">
        <v>249</v>
      </c>
      <c r="G196" s="75">
        <v>142</v>
      </c>
      <c r="H196" s="74">
        <v>3</v>
      </c>
      <c r="I196" s="75">
        <f t="shared" si="5"/>
        <v>426</v>
      </c>
      <c r="J196" s="76">
        <v>43800.844760749496</v>
      </c>
      <c r="M196"/>
    </row>
    <row r="197" spans="1:13" ht="18" x14ac:dyDescent="0.35">
      <c r="A197" s="73">
        <v>13581212</v>
      </c>
      <c r="B197" s="74" t="s">
        <v>197</v>
      </c>
      <c r="C197" s="74" t="s">
        <v>273</v>
      </c>
      <c r="D197" s="74" t="s">
        <v>221</v>
      </c>
      <c r="E197" s="74">
        <f>VALUE(RIGHT(Satış4[[#This Row],[Satış kodu]],3))</f>
        <v>212</v>
      </c>
      <c r="F197" s="74" t="s">
        <v>277</v>
      </c>
      <c r="G197" s="75">
        <v>113</v>
      </c>
      <c r="H197" s="74">
        <v>3</v>
      </c>
      <c r="I197" s="75">
        <f t="shared" si="5"/>
        <v>339</v>
      </c>
      <c r="J197" s="76">
        <v>43801.529239807947</v>
      </c>
      <c r="M197"/>
    </row>
    <row r="198" spans="1:13" ht="18" x14ac:dyDescent="0.35">
      <c r="A198" s="73">
        <v>13646212</v>
      </c>
      <c r="B198" s="74" t="s">
        <v>190</v>
      </c>
      <c r="C198" s="74" t="s">
        <v>191</v>
      </c>
      <c r="D198" s="74" t="s">
        <v>192</v>
      </c>
      <c r="E198" s="74">
        <f>VALUE(RIGHT(Satış4[[#This Row],[Satış kodu]],3))</f>
        <v>212</v>
      </c>
      <c r="F198" s="74" t="s">
        <v>249</v>
      </c>
      <c r="G198" s="75">
        <v>142</v>
      </c>
      <c r="H198" s="74">
        <v>3</v>
      </c>
      <c r="I198" s="75">
        <f t="shared" si="5"/>
        <v>426</v>
      </c>
      <c r="J198" s="76">
        <v>43802.175813534646</v>
      </c>
      <c r="M198"/>
    </row>
    <row r="199" spans="1:13" ht="18" x14ac:dyDescent="0.35">
      <c r="A199" s="73">
        <v>13664313</v>
      </c>
      <c r="B199" s="74" t="s">
        <v>305</v>
      </c>
      <c r="C199" s="74" t="s">
        <v>205</v>
      </c>
      <c r="D199" s="74" t="s">
        <v>215</v>
      </c>
      <c r="E199" s="74">
        <f>VALUE(RIGHT(Satış4[[#This Row],[Satış kodu]],3))</f>
        <v>313</v>
      </c>
      <c r="F199" s="74" t="s">
        <v>218</v>
      </c>
      <c r="G199" s="75">
        <v>67</v>
      </c>
      <c r="H199" s="74">
        <v>1</v>
      </c>
      <c r="I199" s="75">
        <f t="shared" si="5"/>
        <v>67</v>
      </c>
      <c r="J199" s="76">
        <v>43802.592501910345</v>
      </c>
      <c r="M199"/>
    </row>
    <row r="200" spans="1:13" ht="18" x14ac:dyDescent="0.35">
      <c r="A200" s="73">
        <v>13581414</v>
      </c>
      <c r="B200" s="74" t="s">
        <v>197</v>
      </c>
      <c r="C200" s="74" t="s">
        <v>273</v>
      </c>
      <c r="D200" s="74" t="s">
        <v>221</v>
      </c>
      <c r="E200" s="74">
        <f>VALUE(RIGHT(Satış4[[#This Row],[Satış kodu]],3))</f>
        <v>414</v>
      </c>
      <c r="F200" s="74" t="s">
        <v>200</v>
      </c>
      <c r="G200" s="75">
        <v>135</v>
      </c>
      <c r="H200" s="74">
        <v>2</v>
      </c>
      <c r="I200" s="75">
        <f t="shared" si="5"/>
        <v>270</v>
      </c>
      <c r="J200" s="76">
        <v>43802.931552144648</v>
      </c>
      <c r="M200"/>
    </row>
    <row r="201" spans="1:13" ht="18" x14ac:dyDescent="0.35">
      <c r="A201" s="73">
        <v>13671414</v>
      </c>
      <c r="B201" s="74" t="s">
        <v>292</v>
      </c>
      <c r="C201" s="74" t="s">
        <v>293</v>
      </c>
      <c r="D201" s="74" t="s">
        <v>185</v>
      </c>
      <c r="E201" s="74">
        <f>VALUE(RIGHT(Satış4[[#This Row],[Satış kodu]],3))</f>
        <v>414</v>
      </c>
      <c r="F201" s="74" t="s">
        <v>216</v>
      </c>
      <c r="G201" s="75">
        <v>146</v>
      </c>
      <c r="H201" s="74">
        <v>5</v>
      </c>
      <c r="I201" s="75">
        <f t="shared" si="5"/>
        <v>730</v>
      </c>
      <c r="J201" s="76">
        <v>43803.594903912453</v>
      </c>
      <c r="M201"/>
    </row>
    <row r="202" spans="1:13" ht="18" x14ac:dyDescent="0.35">
      <c r="A202" s="73">
        <v>13665414</v>
      </c>
      <c r="B202" s="74" t="s">
        <v>285</v>
      </c>
      <c r="C202" s="74" t="s">
        <v>286</v>
      </c>
      <c r="D202" s="74" t="s">
        <v>180</v>
      </c>
      <c r="E202" s="74">
        <f>VALUE(RIGHT(Satış4[[#This Row],[Satış kodu]],3))</f>
        <v>414</v>
      </c>
      <c r="F202" s="74" t="s">
        <v>203</v>
      </c>
      <c r="G202" s="75">
        <v>81</v>
      </c>
      <c r="H202" s="74">
        <v>3</v>
      </c>
      <c r="I202" s="75">
        <f t="shared" si="5"/>
        <v>243</v>
      </c>
      <c r="J202" s="76">
        <v>43803.819825994782</v>
      </c>
      <c r="M202"/>
    </row>
    <row r="203" spans="1:13" ht="18" x14ac:dyDescent="0.35">
      <c r="A203" s="73">
        <v>13662414</v>
      </c>
      <c r="B203" s="74" t="s">
        <v>303</v>
      </c>
      <c r="C203" s="74" t="s">
        <v>304</v>
      </c>
      <c r="D203" s="74" t="s">
        <v>215</v>
      </c>
      <c r="E203" s="74">
        <f>VALUE(RIGHT(Satış4[[#This Row],[Satış kodu]],3))</f>
        <v>414</v>
      </c>
      <c r="F203" s="74" t="s">
        <v>203</v>
      </c>
      <c r="G203" s="75">
        <v>81</v>
      </c>
      <c r="H203" s="74">
        <v>2</v>
      </c>
      <c r="I203" s="75">
        <f t="shared" si="5"/>
        <v>162</v>
      </c>
      <c r="J203" s="76">
        <v>43804.527634957267</v>
      </c>
      <c r="M203"/>
    </row>
    <row r="204" spans="1:13" ht="18" x14ac:dyDescent="0.35">
      <c r="A204" s="73">
        <v>13643414</v>
      </c>
      <c r="B204" s="74" t="s">
        <v>236</v>
      </c>
      <c r="C204" s="74" t="s">
        <v>237</v>
      </c>
      <c r="D204" s="74" t="s">
        <v>192</v>
      </c>
      <c r="E204" s="74">
        <f>VALUE(RIGHT(Satış4[[#This Row],[Satış kodu]],3))</f>
        <v>414</v>
      </c>
      <c r="F204" s="74" t="s">
        <v>216</v>
      </c>
      <c r="G204" s="75">
        <v>146</v>
      </c>
      <c r="H204" s="74">
        <v>4</v>
      </c>
      <c r="I204" s="75">
        <f t="shared" si="5"/>
        <v>584</v>
      </c>
      <c r="J204" s="76">
        <v>43805.465780491752</v>
      </c>
      <c r="M204"/>
    </row>
    <row r="205" spans="1:13" ht="18" x14ac:dyDescent="0.35">
      <c r="A205" s="73">
        <v>13656414</v>
      </c>
      <c r="B205" s="74" t="s">
        <v>225</v>
      </c>
      <c r="C205" s="74" t="s">
        <v>261</v>
      </c>
      <c r="D205" s="74" t="s">
        <v>215</v>
      </c>
      <c r="E205" s="74">
        <f>VALUE(RIGHT(Satış4[[#This Row],[Satış kodu]],3))</f>
        <v>414</v>
      </c>
      <c r="F205" s="74" t="s">
        <v>227</v>
      </c>
      <c r="G205" s="75">
        <v>54</v>
      </c>
      <c r="H205" s="74">
        <v>4</v>
      </c>
      <c r="I205" s="75">
        <f t="shared" si="5"/>
        <v>216</v>
      </c>
      <c r="J205" s="76">
        <v>43806.369075935145</v>
      </c>
      <c r="M205"/>
    </row>
    <row r="206" spans="1:13" ht="18" x14ac:dyDescent="0.35">
      <c r="A206" s="73">
        <v>13652212</v>
      </c>
      <c r="B206" s="74" t="s">
        <v>213</v>
      </c>
      <c r="C206" s="74" t="s">
        <v>241</v>
      </c>
      <c r="D206" s="74" t="s">
        <v>215</v>
      </c>
      <c r="E206" s="74">
        <f>VALUE(RIGHT(Satış4[[#This Row],[Satış kodu]],3))</f>
        <v>212</v>
      </c>
      <c r="F206" s="74" t="s">
        <v>186</v>
      </c>
      <c r="G206" s="75">
        <v>111</v>
      </c>
      <c r="H206" s="74">
        <v>5</v>
      </c>
      <c r="I206" s="75">
        <f t="shared" si="5"/>
        <v>555</v>
      </c>
      <c r="J206" s="76">
        <v>43806.715508499685</v>
      </c>
      <c r="M206"/>
    </row>
    <row r="207" spans="1:13" ht="18" x14ac:dyDescent="0.35">
      <c r="A207" s="73">
        <v>13589414</v>
      </c>
      <c r="B207" s="74" t="s">
        <v>230</v>
      </c>
      <c r="C207" s="74" t="s">
        <v>231</v>
      </c>
      <c r="D207" s="74" t="s">
        <v>199</v>
      </c>
      <c r="E207" s="74">
        <f>VALUE(RIGHT(Satış4[[#This Row],[Satış kodu]],3))</f>
        <v>414</v>
      </c>
      <c r="F207" s="74" t="s">
        <v>203</v>
      </c>
      <c r="G207" s="75">
        <v>81</v>
      </c>
      <c r="H207" s="74">
        <v>5</v>
      </c>
      <c r="I207" s="75">
        <f t="shared" si="5"/>
        <v>405</v>
      </c>
      <c r="J207" s="76">
        <v>43807.564446193843</v>
      </c>
      <c r="M207"/>
    </row>
    <row r="208" spans="1:13" ht="18" x14ac:dyDescent="0.35">
      <c r="A208" s="73">
        <v>13687313</v>
      </c>
      <c r="B208" s="74" t="s">
        <v>265</v>
      </c>
      <c r="C208" s="74" t="s">
        <v>258</v>
      </c>
      <c r="D208" s="74" t="s">
        <v>199</v>
      </c>
      <c r="E208" s="74">
        <f>VALUE(RIGHT(Satış4[[#This Row],[Satış kodu]],3))</f>
        <v>313</v>
      </c>
      <c r="F208" s="74" t="s">
        <v>193</v>
      </c>
      <c r="G208" s="75">
        <v>59</v>
      </c>
      <c r="H208" s="74">
        <v>3</v>
      </c>
      <c r="I208" s="75">
        <f t="shared" si="5"/>
        <v>177</v>
      </c>
      <c r="J208" s="76">
        <v>43807.935027039261</v>
      </c>
      <c r="M208"/>
    </row>
    <row r="209" spans="1:13" ht="18" x14ac:dyDescent="0.35">
      <c r="A209" s="73">
        <v>13668212</v>
      </c>
      <c r="B209" s="74" t="s">
        <v>224</v>
      </c>
      <c r="C209" s="74" t="s">
        <v>205</v>
      </c>
      <c r="D209" s="74" t="s">
        <v>185</v>
      </c>
      <c r="E209" s="74">
        <f>VALUE(RIGHT(Satış4[[#This Row],[Satış kodu]],3))</f>
        <v>212</v>
      </c>
      <c r="F209" s="74" t="s">
        <v>186</v>
      </c>
      <c r="G209" s="75">
        <v>111</v>
      </c>
      <c r="H209" s="74">
        <v>2</v>
      </c>
      <c r="I209" s="75">
        <f t="shared" si="5"/>
        <v>222</v>
      </c>
      <c r="J209" s="76">
        <v>43808.699853329439</v>
      </c>
      <c r="M209"/>
    </row>
    <row r="210" spans="1:13" ht="18" x14ac:dyDescent="0.35">
      <c r="A210" s="73">
        <v>13652414</v>
      </c>
      <c r="B210" s="74" t="s">
        <v>213</v>
      </c>
      <c r="C210" s="74" t="s">
        <v>241</v>
      </c>
      <c r="D210" s="74" t="s">
        <v>215</v>
      </c>
      <c r="E210" s="74">
        <f>VALUE(RIGHT(Satış4[[#This Row],[Satış kodu]],3))</f>
        <v>414</v>
      </c>
      <c r="F210" s="74" t="s">
        <v>227</v>
      </c>
      <c r="G210" s="75">
        <v>54</v>
      </c>
      <c r="H210" s="74">
        <v>2</v>
      </c>
      <c r="I210" s="75">
        <f t="shared" si="5"/>
        <v>108</v>
      </c>
      <c r="J210" s="76">
        <v>43809.295058948206</v>
      </c>
      <c r="M210"/>
    </row>
    <row r="211" spans="1:13" ht="18" x14ac:dyDescent="0.35">
      <c r="A211" s="73">
        <v>13683212</v>
      </c>
      <c r="B211" s="74" t="s">
        <v>290</v>
      </c>
      <c r="C211" s="74" t="s">
        <v>291</v>
      </c>
      <c r="D211" s="74" t="s">
        <v>185</v>
      </c>
      <c r="E211" s="74">
        <f>VALUE(RIGHT(Satış4[[#This Row],[Satış kodu]],3))</f>
        <v>212</v>
      </c>
      <c r="F211" s="74" t="s">
        <v>181</v>
      </c>
      <c r="G211" s="75">
        <v>104</v>
      </c>
      <c r="H211" s="74">
        <v>1</v>
      </c>
      <c r="I211" s="75">
        <f t="shared" si="5"/>
        <v>104</v>
      </c>
      <c r="J211" s="76">
        <v>43809.423419394647</v>
      </c>
      <c r="M211"/>
    </row>
    <row r="212" spans="1:13" ht="18" x14ac:dyDescent="0.35">
      <c r="A212" s="73">
        <v>13655212</v>
      </c>
      <c r="B212" s="74" t="s">
        <v>250</v>
      </c>
      <c r="C212" s="74" t="s">
        <v>251</v>
      </c>
      <c r="D212" s="74" t="s">
        <v>215</v>
      </c>
      <c r="E212" s="74">
        <f>VALUE(RIGHT(Satış4[[#This Row],[Satış kodu]],3))</f>
        <v>212</v>
      </c>
      <c r="F212" s="74" t="s">
        <v>186</v>
      </c>
      <c r="G212" s="75">
        <v>111</v>
      </c>
      <c r="H212" s="74">
        <v>2</v>
      </c>
      <c r="I212" s="75">
        <f t="shared" si="5"/>
        <v>222</v>
      </c>
      <c r="J212" s="76">
        <v>43810.187821242034</v>
      </c>
      <c r="M212"/>
    </row>
    <row r="213" spans="1:13" ht="18" x14ac:dyDescent="0.35">
      <c r="A213" s="73">
        <v>13696414</v>
      </c>
      <c r="B213" s="74" t="s">
        <v>219</v>
      </c>
      <c r="C213" s="74" t="s">
        <v>296</v>
      </c>
      <c r="D213" s="74" t="s">
        <v>199</v>
      </c>
      <c r="E213" s="74">
        <f>VALUE(RIGHT(Satış4[[#This Row],[Satış kodu]],3))</f>
        <v>414</v>
      </c>
      <c r="F213" s="74" t="s">
        <v>208</v>
      </c>
      <c r="G213" s="75">
        <v>114</v>
      </c>
      <c r="H213" s="74">
        <v>2</v>
      </c>
      <c r="I213" s="75">
        <f t="shared" si="5"/>
        <v>228</v>
      </c>
      <c r="J213" s="76">
        <v>43811.146848845208</v>
      </c>
      <c r="M213"/>
    </row>
    <row r="214" spans="1:13" ht="18" x14ac:dyDescent="0.35">
      <c r="A214" s="73">
        <v>13673313</v>
      </c>
      <c r="B214" s="74" t="s">
        <v>301</v>
      </c>
      <c r="C214" s="74" t="s">
        <v>191</v>
      </c>
      <c r="D214" s="74" t="s">
        <v>185</v>
      </c>
      <c r="E214" s="74">
        <f>VALUE(RIGHT(Satış4[[#This Row],[Satış kodu]],3))</f>
        <v>313</v>
      </c>
      <c r="F214" s="74" t="s">
        <v>193</v>
      </c>
      <c r="G214" s="75">
        <v>59</v>
      </c>
      <c r="H214" s="74">
        <v>1</v>
      </c>
      <c r="I214" s="75">
        <f t="shared" si="5"/>
        <v>59</v>
      </c>
      <c r="J214" s="76">
        <v>43812.136166758071</v>
      </c>
      <c r="M214"/>
    </row>
    <row r="215" spans="1:13" ht="18" x14ac:dyDescent="0.35">
      <c r="A215" s="73">
        <v>13667313</v>
      </c>
      <c r="B215" s="74" t="s">
        <v>299</v>
      </c>
      <c r="C215" s="74" t="s">
        <v>300</v>
      </c>
      <c r="D215" s="74" t="s">
        <v>180</v>
      </c>
      <c r="E215" s="74">
        <f>VALUE(RIGHT(Satış4[[#This Row],[Satış kodu]],3))</f>
        <v>313</v>
      </c>
      <c r="F215" s="74" t="s">
        <v>196</v>
      </c>
      <c r="G215" s="75">
        <v>43</v>
      </c>
      <c r="H215" s="74">
        <v>3</v>
      </c>
      <c r="I215" s="75">
        <f t="shared" si="5"/>
        <v>129</v>
      </c>
      <c r="J215" s="76">
        <v>43813.064236916973</v>
      </c>
      <c r="M215"/>
    </row>
    <row r="216" spans="1:13" ht="18" x14ac:dyDescent="0.35">
      <c r="A216" s="73">
        <v>13661414</v>
      </c>
      <c r="B216" s="74" t="s">
        <v>272</v>
      </c>
      <c r="C216" s="74" t="s">
        <v>179</v>
      </c>
      <c r="D216" s="74" t="s">
        <v>180</v>
      </c>
      <c r="E216" s="74">
        <f>VALUE(RIGHT(Satış4[[#This Row],[Satış kodu]],3))</f>
        <v>414</v>
      </c>
      <c r="F216" s="74" t="s">
        <v>200</v>
      </c>
      <c r="G216" s="75">
        <v>135</v>
      </c>
      <c r="H216" s="74">
        <v>4</v>
      </c>
      <c r="I216" s="75">
        <f t="shared" si="5"/>
        <v>540</v>
      </c>
      <c r="J216" s="76">
        <v>43813.841782669115</v>
      </c>
      <c r="M216"/>
    </row>
    <row r="217" spans="1:13" ht="18" x14ac:dyDescent="0.35">
      <c r="A217" s="73">
        <v>13682414</v>
      </c>
      <c r="B217" s="74" t="s">
        <v>183</v>
      </c>
      <c r="C217" s="74" t="s">
        <v>184</v>
      </c>
      <c r="D217" s="74" t="s">
        <v>185</v>
      </c>
      <c r="E217" s="74">
        <f>VALUE(RIGHT(Satış4[[#This Row],[Satış kodu]],3))</f>
        <v>414</v>
      </c>
      <c r="F217" s="74" t="s">
        <v>216</v>
      </c>
      <c r="G217" s="75">
        <v>146</v>
      </c>
      <c r="H217" s="74">
        <v>5</v>
      </c>
      <c r="I217" s="75">
        <f t="shared" si="5"/>
        <v>730</v>
      </c>
      <c r="J217" s="76">
        <v>43814.64641715146</v>
      </c>
      <c r="M217"/>
    </row>
    <row r="218" spans="1:13" ht="18" x14ac:dyDescent="0.35">
      <c r="A218" s="73">
        <v>13648313</v>
      </c>
      <c r="B218" s="74" t="s">
        <v>178</v>
      </c>
      <c r="C218" s="74" t="s">
        <v>179</v>
      </c>
      <c r="D218" s="74" t="s">
        <v>180</v>
      </c>
      <c r="E218" s="74">
        <f>VALUE(RIGHT(Satış4[[#This Row],[Satış kodu]],3))</f>
        <v>313</v>
      </c>
      <c r="F218" s="74" t="s">
        <v>196</v>
      </c>
      <c r="G218" s="75">
        <v>43</v>
      </c>
      <c r="H218" s="74">
        <v>2</v>
      </c>
      <c r="I218" s="75">
        <f t="shared" si="5"/>
        <v>86</v>
      </c>
      <c r="J218" s="76">
        <v>43815.03483531635</v>
      </c>
      <c r="M218"/>
    </row>
    <row r="219" spans="1:13" ht="18" x14ac:dyDescent="0.35">
      <c r="A219" s="73">
        <v>13638212</v>
      </c>
      <c r="B219" s="74" t="s">
        <v>255</v>
      </c>
      <c r="C219" s="74" t="s">
        <v>256</v>
      </c>
      <c r="D219" s="74" t="s">
        <v>192</v>
      </c>
      <c r="E219" s="74">
        <f>VALUE(RIGHT(Satış4[[#This Row],[Satış kodu]],3))</f>
        <v>212</v>
      </c>
      <c r="F219" s="74" t="s">
        <v>249</v>
      </c>
      <c r="G219" s="75">
        <v>142</v>
      </c>
      <c r="H219" s="74">
        <v>5</v>
      </c>
      <c r="I219" s="75">
        <f t="shared" si="5"/>
        <v>710</v>
      </c>
      <c r="J219" s="76">
        <v>43815.756888556389</v>
      </c>
      <c r="M219"/>
    </row>
    <row r="220" spans="1:13" ht="18" x14ac:dyDescent="0.35">
      <c r="A220" s="73">
        <v>13580313</v>
      </c>
      <c r="B220" s="74" t="s">
        <v>197</v>
      </c>
      <c r="C220" s="74" t="s">
        <v>276</v>
      </c>
      <c r="D220" s="74" t="s">
        <v>180</v>
      </c>
      <c r="E220" s="74">
        <f>VALUE(RIGHT(Satış4[[#This Row],[Satış kodu]],3))</f>
        <v>313</v>
      </c>
      <c r="F220" s="74" t="s">
        <v>218</v>
      </c>
      <c r="G220" s="75">
        <v>67</v>
      </c>
      <c r="H220" s="74">
        <v>2</v>
      </c>
      <c r="I220" s="75">
        <f t="shared" si="5"/>
        <v>134</v>
      </c>
      <c r="J220" s="76">
        <v>43816.614889973825</v>
      </c>
      <c r="M220"/>
    </row>
    <row r="221" spans="1:13" ht="18" x14ac:dyDescent="0.35">
      <c r="A221" s="73">
        <v>13580212</v>
      </c>
      <c r="B221" s="74" t="s">
        <v>197</v>
      </c>
      <c r="C221" s="74" t="s">
        <v>276</v>
      </c>
      <c r="D221" s="74" t="s">
        <v>180</v>
      </c>
      <c r="E221" s="74">
        <f>VALUE(RIGHT(Satış4[[#This Row],[Satış kodu]],3))</f>
        <v>212</v>
      </c>
      <c r="F221" s="74" t="s">
        <v>186</v>
      </c>
      <c r="G221" s="75">
        <v>111</v>
      </c>
      <c r="H221" s="74">
        <v>3</v>
      </c>
      <c r="I221" s="75">
        <f t="shared" si="5"/>
        <v>333</v>
      </c>
      <c r="J221" s="76">
        <v>43816.62174622179</v>
      </c>
      <c r="M221"/>
    </row>
    <row r="222" spans="1:13" ht="18" x14ac:dyDescent="0.35">
      <c r="A222" s="73">
        <v>13654212</v>
      </c>
      <c r="B222" s="74" t="s">
        <v>213</v>
      </c>
      <c r="C222" s="74" t="s">
        <v>241</v>
      </c>
      <c r="D222" s="74" t="s">
        <v>215</v>
      </c>
      <c r="E222" s="74">
        <f>VALUE(RIGHT(Satış4[[#This Row],[Satış kodu]],3))</f>
        <v>212</v>
      </c>
      <c r="F222" s="74" t="s">
        <v>181</v>
      </c>
      <c r="G222" s="75">
        <v>104</v>
      </c>
      <c r="H222" s="74">
        <v>5</v>
      </c>
      <c r="I222" s="75">
        <f t="shared" si="5"/>
        <v>520</v>
      </c>
      <c r="J222" s="76">
        <v>43816.805376715412</v>
      </c>
      <c r="M222"/>
    </row>
    <row r="223" spans="1:13" ht="18" x14ac:dyDescent="0.35">
      <c r="A223" s="73">
        <v>13658313</v>
      </c>
      <c r="B223" s="74" t="s">
        <v>275</v>
      </c>
      <c r="C223" s="74" t="s">
        <v>276</v>
      </c>
      <c r="D223" s="74" t="s">
        <v>215</v>
      </c>
      <c r="E223" s="74">
        <f>VALUE(RIGHT(Satış4[[#This Row],[Satış kodu]],3))</f>
        <v>313</v>
      </c>
      <c r="F223" s="74" t="s">
        <v>188</v>
      </c>
      <c r="G223" s="75">
        <v>116</v>
      </c>
      <c r="H223" s="74">
        <v>5</v>
      </c>
      <c r="I223" s="75">
        <f t="shared" si="5"/>
        <v>580</v>
      </c>
      <c r="J223" s="76">
        <v>43816.891193370895</v>
      </c>
      <c r="M223"/>
    </row>
    <row r="224" spans="1:13" ht="18" x14ac:dyDescent="0.35">
      <c r="A224" s="73">
        <v>13683313</v>
      </c>
      <c r="B224" s="74" t="s">
        <v>290</v>
      </c>
      <c r="C224" s="74" t="s">
        <v>291</v>
      </c>
      <c r="D224" s="74" t="s">
        <v>185</v>
      </c>
      <c r="E224" s="74">
        <f>VALUE(RIGHT(Satış4[[#This Row],[Satış kodu]],3))</f>
        <v>313</v>
      </c>
      <c r="F224" s="74" t="s">
        <v>218</v>
      </c>
      <c r="G224" s="75">
        <v>67</v>
      </c>
      <c r="H224" s="74">
        <v>3</v>
      </c>
      <c r="I224" s="75">
        <f t="shared" si="5"/>
        <v>201</v>
      </c>
      <c r="J224" s="76">
        <v>43817.335894771233</v>
      </c>
      <c r="M224"/>
    </row>
    <row r="225" spans="1:13" ht="18" x14ac:dyDescent="0.35">
      <c r="A225" s="73">
        <v>13692212</v>
      </c>
      <c r="B225" s="74" t="s">
        <v>257</v>
      </c>
      <c r="C225" s="74" t="s">
        <v>258</v>
      </c>
      <c r="D225" s="74" t="s">
        <v>192</v>
      </c>
      <c r="E225" s="74">
        <f>VALUE(RIGHT(Satış4[[#This Row],[Satış kodu]],3))</f>
        <v>212</v>
      </c>
      <c r="F225" s="74" t="s">
        <v>277</v>
      </c>
      <c r="G225" s="75">
        <v>113</v>
      </c>
      <c r="H225" s="74">
        <v>3</v>
      </c>
      <c r="I225" s="75">
        <f t="shared" si="5"/>
        <v>339</v>
      </c>
      <c r="J225" s="76">
        <v>43817.376496732395</v>
      </c>
      <c r="M225"/>
    </row>
    <row r="226" spans="1:13" ht="18" x14ac:dyDescent="0.35">
      <c r="A226" s="73">
        <v>13668414</v>
      </c>
      <c r="B226" s="74" t="s">
        <v>224</v>
      </c>
      <c r="C226" s="74" t="s">
        <v>205</v>
      </c>
      <c r="D226" s="74" t="s">
        <v>185</v>
      </c>
      <c r="E226" s="74">
        <f>VALUE(RIGHT(Satış4[[#This Row],[Satış kodu]],3))</f>
        <v>414</v>
      </c>
      <c r="F226" s="74" t="s">
        <v>227</v>
      </c>
      <c r="G226" s="75">
        <v>54</v>
      </c>
      <c r="H226" s="74">
        <v>4</v>
      </c>
      <c r="I226" s="75">
        <f t="shared" si="5"/>
        <v>216</v>
      </c>
      <c r="J226" s="76">
        <v>43818.302862412427</v>
      </c>
      <c r="M226"/>
    </row>
    <row r="227" spans="1:13" ht="18" x14ac:dyDescent="0.35">
      <c r="A227" s="73">
        <v>13682212</v>
      </c>
      <c r="B227" s="74" t="s">
        <v>183</v>
      </c>
      <c r="C227" s="74" t="s">
        <v>184</v>
      </c>
      <c r="D227" s="74" t="s">
        <v>185</v>
      </c>
      <c r="E227" s="74">
        <f>VALUE(RIGHT(Satış4[[#This Row],[Satış kodu]],3))</f>
        <v>212</v>
      </c>
      <c r="F227" s="74" t="s">
        <v>249</v>
      </c>
      <c r="G227" s="75">
        <v>142</v>
      </c>
      <c r="H227" s="74">
        <v>5</v>
      </c>
      <c r="I227" s="75">
        <f t="shared" si="5"/>
        <v>710</v>
      </c>
      <c r="J227" s="76">
        <v>43818.384155036219</v>
      </c>
      <c r="M227"/>
    </row>
    <row r="228" spans="1:13" ht="18" x14ac:dyDescent="0.35">
      <c r="A228" s="73">
        <v>13659414</v>
      </c>
      <c r="B228" s="74" t="s">
        <v>294</v>
      </c>
      <c r="C228" s="74" t="s">
        <v>295</v>
      </c>
      <c r="D228" s="74" t="s">
        <v>180</v>
      </c>
      <c r="E228" s="74">
        <f>VALUE(RIGHT(Satış4[[#This Row],[Satış kodu]],3))</f>
        <v>414</v>
      </c>
      <c r="F228" s="74" t="s">
        <v>227</v>
      </c>
      <c r="G228" s="75">
        <v>54</v>
      </c>
      <c r="H228" s="74">
        <v>1</v>
      </c>
      <c r="I228" s="75">
        <f t="shared" si="5"/>
        <v>54</v>
      </c>
      <c r="J228" s="76">
        <v>43818.466494637825</v>
      </c>
      <c r="M228"/>
    </row>
    <row r="229" spans="1:13" ht="18" x14ac:dyDescent="0.35">
      <c r="A229" s="73">
        <v>13592414</v>
      </c>
      <c r="B229" s="74" t="s">
        <v>230</v>
      </c>
      <c r="C229" s="74" t="s">
        <v>246</v>
      </c>
      <c r="D229" s="74" t="s">
        <v>221</v>
      </c>
      <c r="E229" s="74">
        <f>VALUE(RIGHT(Satış4[[#This Row],[Satış kodu]],3))</f>
        <v>414</v>
      </c>
      <c r="F229" s="74" t="s">
        <v>208</v>
      </c>
      <c r="G229" s="75">
        <v>114</v>
      </c>
      <c r="H229" s="74">
        <v>5</v>
      </c>
      <c r="I229" s="75">
        <f t="shared" si="5"/>
        <v>570</v>
      </c>
      <c r="J229" s="76">
        <v>43818.488409685546</v>
      </c>
      <c r="M229"/>
    </row>
    <row r="230" spans="1:13" ht="18" x14ac:dyDescent="0.35">
      <c r="A230" s="73">
        <v>13638414</v>
      </c>
      <c r="B230" s="74" t="s">
        <v>255</v>
      </c>
      <c r="C230" s="74" t="s">
        <v>256</v>
      </c>
      <c r="D230" s="74" t="s">
        <v>192</v>
      </c>
      <c r="E230" s="74">
        <f>VALUE(RIGHT(Satış4[[#This Row],[Satış kodu]],3))</f>
        <v>414</v>
      </c>
      <c r="F230" s="74" t="s">
        <v>208</v>
      </c>
      <c r="G230" s="75">
        <v>114</v>
      </c>
      <c r="H230" s="74">
        <v>3</v>
      </c>
      <c r="I230" s="75">
        <f t="shared" si="5"/>
        <v>342</v>
      </c>
      <c r="J230" s="76">
        <v>43818.696335993933</v>
      </c>
      <c r="M230"/>
    </row>
    <row r="231" spans="1:13" ht="18" x14ac:dyDescent="0.35">
      <c r="A231" s="73">
        <v>13671313</v>
      </c>
      <c r="B231" s="74" t="s">
        <v>292</v>
      </c>
      <c r="C231" s="74" t="s">
        <v>293</v>
      </c>
      <c r="D231" s="74" t="s">
        <v>185</v>
      </c>
      <c r="E231" s="74">
        <f>VALUE(RIGHT(Satış4[[#This Row],[Satış kodu]],3))</f>
        <v>313</v>
      </c>
      <c r="F231" s="74" t="s">
        <v>188</v>
      </c>
      <c r="G231" s="75">
        <v>116</v>
      </c>
      <c r="H231" s="74">
        <v>5</v>
      </c>
      <c r="I231" s="75">
        <f t="shared" si="5"/>
        <v>580</v>
      </c>
      <c r="J231" s="76">
        <v>43819.60071660448</v>
      </c>
      <c r="M231"/>
    </row>
    <row r="232" spans="1:13" ht="18" x14ac:dyDescent="0.35">
      <c r="A232" s="73">
        <v>13681212</v>
      </c>
      <c r="B232" s="74" t="s">
        <v>287</v>
      </c>
      <c r="C232" s="74" t="s">
        <v>179</v>
      </c>
      <c r="D232" s="74" t="s">
        <v>185</v>
      </c>
      <c r="E232" s="74">
        <f>VALUE(RIGHT(Satış4[[#This Row],[Satış kodu]],3))</f>
        <v>212</v>
      </c>
      <c r="F232" s="74" t="s">
        <v>186</v>
      </c>
      <c r="G232" s="75">
        <v>111</v>
      </c>
      <c r="H232" s="74">
        <v>5</v>
      </c>
      <c r="I232" s="75">
        <f t="shared" si="5"/>
        <v>555</v>
      </c>
      <c r="J232" s="76">
        <v>43819.901766691815</v>
      </c>
      <c r="M232"/>
    </row>
    <row r="233" spans="1:13" ht="18" x14ac:dyDescent="0.35">
      <c r="A233" s="73">
        <v>13686212</v>
      </c>
      <c r="B233" s="74" t="s">
        <v>297</v>
      </c>
      <c r="C233" s="74" t="s">
        <v>269</v>
      </c>
      <c r="D233" s="74" t="s">
        <v>180</v>
      </c>
      <c r="E233" s="74">
        <f>VALUE(RIGHT(Satış4[[#This Row],[Satış kodu]],3))</f>
        <v>212</v>
      </c>
      <c r="F233" s="74" t="s">
        <v>232</v>
      </c>
      <c r="G233" s="75">
        <v>134</v>
      </c>
      <c r="H233" s="74">
        <v>4</v>
      </c>
      <c r="I233" s="75">
        <f t="shared" si="5"/>
        <v>536</v>
      </c>
      <c r="J233" s="76">
        <v>43820.816630665875</v>
      </c>
      <c r="M233"/>
    </row>
    <row r="234" spans="1:13" ht="18" x14ac:dyDescent="0.35">
      <c r="A234" s="73">
        <v>13694414</v>
      </c>
      <c r="B234" s="74" t="s">
        <v>282</v>
      </c>
      <c r="C234" s="74" t="s">
        <v>274</v>
      </c>
      <c r="D234" s="74" t="s">
        <v>185</v>
      </c>
      <c r="E234" s="74">
        <f>VALUE(RIGHT(Satış4[[#This Row],[Satış kodu]],3))</f>
        <v>414</v>
      </c>
      <c r="F234" s="74" t="s">
        <v>216</v>
      </c>
      <c r="G234" s="75">
        <v>146</v>
      </c>
      <c r="H234" s="74">
        <v>3</v>
      </c>
      <c r="I234" s="75">
        <f t="shared" si="5"/>
        <v>438</v>
      </c>
      <c r="J234" s="76">
        <v>43820.916543433799</v>
      </c>
      <c r="M234"/>
    </row>
    <row r="235" spans="1:13" ht="18" x14ac:dyDescent="0.35">
      <c r="A235" s="73">
        <v>13669414</v>
      </c>
      <c r="B235" s="74" t="s">
        <v>279</v>
      </c>
      <c r="C235" s="74" t="s">
        <v>280</v>
      </c>
      <c r="D235" s="74" t="s">
        <v>185</v>
      </c>
      <c r="E235" s="74">
        <f>VALUE(RIGHT(Satış4[[#This Row],[Satış kodu]],3))</f>
        <v>414</v>
      </c>
      <c r="F235" s="74" t="s">
        <v>203</v>
      </c>
      <c r="G235" s="75">
        <v>81</v>
      </c>
      <c r="H235" s="74">
        <v>1</v>
      </c>
      <c r="I235" s="75">
        <f t="shared" si="5"/>
        <v>81</v>
      </c>
      <c r="J235" s="76">
        <v>43821.480613043022</v>
      </c>
      <c r="M235"/>
    </row>
    <row r="236" spans="1:13" ht="18" x14ac:dyDescent="0.35">
      <c r="A236" s="73">
        <v>13593212</v>
      </c>
      <c r="B236" s="74" t="s">
        <v>230</v>
      </c>
      <c r="C236" s="74" t="s">
        <v>205</v>
      </c>
      <c r="D236" s="74" t="s">
        <v>180</v>
      </c>
      <c r="E236" s="74">
        <f>VALUE(RIGHT(Satış4[[#This Row],[Satış kodu]],3))</f>
        <v>212</v>
      </c>
      <c r="F236" s="74" t="s">
        <v>232</v>
      </c>
      <c r="G236" s="75">
        <v>134</v>
      </c>
      <c r="H236" s="74">
        <v>5</v>
      </c>
      <c r="I236" s="75">
        <f t="shared" si="5"/>
        <v>670</v>
      </c>
      <c r="J236" s="76">
        <v>43821.614260772396</v>
      </c>
      <c r="M236"/>
    </row>
    <row r="237" spans="1:13" ht="18" x14ac:dyDescent="0.35">
      <c r="A237" s="73">
        <v>13688414</v>
      </c>
      <c r="B237" s="74" t="s">
        <v>268</v>
      </c>
      <c r="C237" s="74" t="s">
        <v>269</v>
      </c>
      <c r="D237" s="74" t="s">
        <v>221</v>
      </c>
      <c r="E237" s="74">
        <f>VALUE(RIGHT(Satış4[[#This Row],[Satış kodu]],3))</f>
        <v>414</v>
      </c>
      <c r="F237" s="74" t="s">
        <v>208</v>
      </c>
      <c r="G237" s="75">
        <v>114</v>
      </c>
      <c r="H237" s="74">
        <v>5</v>
      </c>
      <c r="I237" s="75">
        <f t="shared" si="5"/>
        <v>570</v>
      </c>
      <c r="J237" s="76">
        <v>43822.454557683726</v>
      </c>
      <c r="M237"/>
    </row>
    <row r="238" spans="1:13" ht="18" x14ac:dyDescent="0.35">
      <c r="A238" s="73">
        <v>13646313</v>
      </c>
      <c r="B238" s="74" t="s">
        <v>190</v>
      </c>
      <c r="C238" s="74" t="s">
        <v>191</v>
      </c>
      <c r="D238" s="74" t="s">
        <v>192</v>
      </c>
      <c r="E238" s="74">
        <f>VALUE(RIGHT(Satış4[[#This Row],[Satış kodu]],3))</f>
        <v>313</v>
      </c>
      <c r="F238" s="74" t="s">
        <v>193</v>
      </c>
      <c r="G238" s="75">
        <v>59</v>
      </c>
      <c r="H238" s="74">
        <v>1</v>
      </c>
      <c r="I238" s="75">
        <f t="shared" si="5"/>
        <v>59</v>
      </c>
      <c r="J238" s="76">
        <v>43822.576730289336</v>
      </c>
      <c r="M238"/>
    </row>
    <row r="239" spans="1:13" ht="18" x14ac:dyDescent="0.35">
      <c r="A239" s="73">
        <v>13661212</v>
      </c>
      <c r="B239" s="74" t="s">
        <v>272</v>
      </c>
      <c r="C239" s="74" t="s">
        <v>179</v>
      </c>
      <c r="D239" s="74" t="s">
        <v>180</v>
      </c>
      <c r="E239" s="74">
        <f>VALUE(RIGHT(Satış4[[#This Row],[Satış kodu]],3))</f>
        <v>212</v>
      </c>
      <c r="F239" s="74" t="s">
        <v>181</v>
      </c>
      <c r="G239" s="75">
        <v>104</v>
      </c>
      <c r="H239" s="74">
        <v>3</v>
      </c>
      <c r="I239" s="75">
        <f t="shared" si="5"/>
        <v>312</v>
      </c>
      <c r="J239" s="76">
        <v>43823.404049256213</v>
      </c>
      <c r="M239"/>
    </row>
    <row r="240" spans="1:13" ht="18" x14ac:dyDescent="0.35">
      <c r="A240" s="73">
        <v>13664212</v>
      </c>
      <c r="B240" s="74" t="s">
        <v>305</v>
      </c>
      <c r="C240" s="74" t="s">
        <v>205</v>
      </c>
      <c r="D240" s="74" t="s">
        <v>215</v>
      </c>
      <c r="E240" s="74">
        <f>VALUE(RIGHT(Satış4[[#This Row],[Satış kodu]],3))</f>
        <v>212</v>
      </c>
      <c r="F240" s="74" t="s">
        <v>186</v>
      </c>
      <c r="G240" s="75">
        <v>111</v>
      </c>
      <c r="H240" s="74">
        <v>4</v>
      </c>
      <c r="I240" s="75">
        <f t="shared" si="5"/>
        <v>444</v>
      </c>
      <c r="J240" s="76">
        <v>43823.560356813039</v>
      </c>
      <c r="M240"/>
    </row>
    <row r="241" spans="1:13" ht="18" x14ac:dyDescent="0.35">
      <c r="A241" s="73">
        <v>13592414</v>
      </c>
      <c r="B241" s="74" t="s">
        <v>230</v>
      </c>
      <c r="C241" s="74" t="s">
        <v>246</v>
      </c>
      <c r="D241" s="74" t="s">
        <v>221</v>
      </c>
      <c r="E241" s="74">
        <f>VALUE(RIGHT(Satış4[[#This Row],[Satış kodu]],3))</f>
        <v>414</v>
      </c>
      <c r="F241" s="74" t="s">
        <v>203</v>
      </c>
      <c r="G241" s="75">
        <v>81</v>
      </c>
      <c r="H241" s="74">
        <v>2</v>
      </c>
      <c r="I241" s="75">
        <f t="shared" si="5"/>
        <v>162</v>
      </c>
      <c r="J241" s="76">
        <v>43823.768025977784</v>
      </c>
      <c r="M241"/>
    </row>
    <row r="242" spans="1:13" ht="18" x14ac:dyDescent="0.35">
      <c r="A242" s="73">
        <v>13679414</v>
      </c>
      <c r="B242" s="74" t="s">
        <v>206</v>
      </c>
      <c r="C242" s="74" t="s">
        <v>253</v>
      </c>
      <c r="D242" s="74" t="s">
        <v>180</v>
      </c>
      <c r="E242" s="74">
        <f>VALUE(RIGHT(Satış4[[#This Row],[Satış kodu]],3))</f>
        <v>414</v>
      </c>
      <c r="F242" s="74" t="s">
        <v>200</v>
      </c>
      <c r="G242" s="75">
        <v>135</v>
      </c>
      <c r="H242" s="74">
        <v>4</v>
      </c>
      <c r="I242" s="75">
        <f t="shared" si="5"/>
        <v>540</v>
      </c>
      <c r="J242" s="76">
        <v>43823.984676731074</v>
      </c>
      <c r="M242"/>
    </row>
    <row r="243" spans="1:13" ht="18" x14ac:dyDescent="0.35">
      <c r="A243" s="73">
        <v>13594212</v>
      </c>
      <c r="B243" s="74" t="s">
        <v>230</v>
      </c>
      <c r="C243" s="74" t="s">
        <v>205</v>
      </c>
      <c r="D243" s="74" t="s">
        <v>180</v>
      </c>
      <c r="E243" s="74">
        <f>VALUE(RIGHT(Satış4[[#This Row],[Satış kodu]],3))</f>
        <v>212</v>
      </c>
      <c r="F243" s="74" t="s">
        <v>186</v>
      </c>
      <c r="G243" s="75">
        <v>111</v>
      </c>
      <c r="H243" s="74">
        <v>4</v>
      </c>
      <c r="I243" s="75">
        <f t="shared" si="5"/>
        <v>444</v>
      </c>
      <c r="J243" s="76">
        <v>43823.998493514118</v>
      </c>
      <c r="M243"/>
    </row>
    <row r="244" spans="1:13" ht="18" x14ac:dyDescent="0.35">
      <c r="A244" s="73">
        <v>13592313</v>
      </c>
      <c r="B244" s="74" t="s">
        <v>230</v>
      </c>
      <c r="C244" s="74" t="s">
        <v>246</v>
      </c>
      <c r="D244" s="74" t="s">
        <v>221</v>
      </c>
      <c r="E244" s="74">
        <f>VALUE(RIGHT(Satış4[[#This Row],[Satış kodu]],3))</f>
        <v>313</v>
      </c>
      <c r="F244" s="74" t="s">
        <v>196</v>
      </c>
      <c r="G244" s="75">
        <v>43</v>
      </c>
      <c r="H244" s="74">
        <v>4</v>
      </c>
      <c r="I244" s="75">
        <f t="shared" si="5"/>
        <v>172</v>
      </c>
      <c r="J244" s="76">
        <v>43824.63435370526</v>
      </c>
      <c r="M244"/>
    </row>
    <row r="245" spans="1:13" ht="18" x14ac:dyDescent="0.35">
      <c r="A245" s="73">
        <v>13698414</v>
      </c>
      <c r="B245" s="74" t="s">
        <v>219</v>
      </c>
      <c r="C245" s="74" t="s">
        <v>220</v>
      </c>
      <c r="D245" s="74" t="s">
        <v>221</v>
      </c>
      <c r="E245" s="74">
        <f>VALUE(RIGHT(Satış4[[#This Row],[Satış kodu]],3))</f>
        <v>414</v>
      </c>
      <c r="F245" s="74" t="s">
        <v>208</v>
      </c>
      <c r="G245" s="75">
        <v>114</v>
      </c>
      <c r="H245" s="74">
        <v>4</v>
      </c>
      <c r="I245" s="75">
        <f t="shared" si="5"/>
        <v>456</v>
      </c>
      <c r="J245" s="76">
        <v>43825.273960069928</v>
      </c>
      <c r="M245"/>
    </row>
    <row r="246" spans="1:13" ht="18" x14ac:dyDescent="0.35">
      <c r="A246" s="73">
        <v>13645212</v>
      </c>
      <c r="B246" s="74" t="s">
        <v>247</v>
      </c>
      <c r="C246" s="74" t="s">
        <v>248</v>
      </c>
      <c r="D246" s="74" t="s">
        <v>192</v>
      </c>
      <c r="E246" s="74">
        <f>VALUE(RIGHT(Satış4[[#This Row],[Satış kodu]],3))</f>
        <v>212</v>
      </c>
      <c r="F246" s="74" t="s">
        <v>181</v>
      </c>
      <c r="G246" s="75">
        <v>104</v>
      </c>
      <c r="H246" s="74">
        <v>3</v>
      </c>
      <c r="I246" s="75">
        <f t="shared" si="5"/>
        <v>312</v>
      </c>
      <c r="J246" s="76">
        <v>43825.474817172806</v>
      </c>
      <c r="M246"/>
    </row>
    <row r="247" spans="1:13" ht="18" x14ac:dyDescent="0.35">
      <c r="A247" s="73">
        <v>13686313</v>
      </c>
      <c r="B247" s="74" t="s">
        <v>297</v>
      </c>
      <c r="C247" s="74" t="s">
        <v>269</v>
      </c>
      <c r="D247" s="74" t="s">
        <v>180</v>
      </c>
      <c r="E247" s="74">
        <f>VALUE(RIGHT(Satış4[[#This Row],[Satış kodu]],3))</f>
        <v>313</v>
      </c>
      <c r="F247" s="74" t="s">
        <v>218</v>
      </c>
      <c r="G247" s="75">
        <v>67</v>
      </c>
      <c r="H247" s="74">
        <v>4</v>
      </c>
      <c r="I247" s="75">
        <f t="shared" si="5"/>
        <v>268</v>
      </c>
      <c r="J247" s="76">
        <v>43826.144137320203</v>
      </c>
      <c r="M247"/>
    </row>
    <row r="248" spans="1:13" ht="18" x14ac:dyDescent="0.35">
      <c r="A248" s="73">
        <v>13677212</v>
      </c>
      <c r="B248" s="74" t="s">
        <v>204</v>
      </c>
      <c r="C248" s="74" t="s">
        <v>205</v>
      </c>
      <c r="D248" s="74" t="s">
        <v>185</v>
      </c>
      <c r="E248" s="74">
        <f>VALUE(RIGHT(Satış4[[#This Row],[Satış kodu]],3))</f>
        <v>212</v>
      </c>
      <c r="F248" s="74" t="s">
        <v>181</v>
      </c>
      <c r="G248" s="75">
        <v>104</v>
      </c>
      <c r="H248" s="74">
        <v>5</v>
      </c>
      <c r="I248" s="75">
        <f t="shared" si="5"/>
        <v>520</v>
      </c>
      <c r="J248" s="76">
        <v>43826.303048732509</v>
      </c>
      <c r="M248"/>
    </row>
    <row r="249" spans="1:13" ht="18" x14ac:dyDescent="0.35">
      <c r="A249" s="73">
        <v>13588414</v>
      </c>
      <c r="B249" s="74" t="s">
        <v>197</v>
      </c>
      <c r="C249" s="74" t="s">
        <v>198</v>
      </c>
      <c r="D249" s="74" t="s">
        <v>199</v>
      </c>
      <c r="E249" s="74">
        <f>VALUE(RIGHT(Satış4[[#This Row],[Satış kodu]],3))</f>
        <v>414</v>
      </c>
      <c r="F249" s="74" t="s">
        <v>203</v>
      </c>
      <c r="G249" s="75">
        <v>81</v>
      </c>
      <c r="H249" s="74">
        <v>2</v>
      </c>
      <c r="I249" s="75">
        <f t="shared" si="5"/>
        <v>162</v>
      </c>
      <c r="J249" s="76">
        <v>43827.029281495619</v>
      </c>
      <c r="M249"/>
    </row>
    <row r="250" spans="1:13" ht="18" x14ac:dyDescent="0.35">
      <c r="A250" s="73">
        <v>13670414</v>
      </c>
      <c r="B250" s="74" t="s">
        <v>270</v>
      </c>
      <c r="C250" s="74" t="s">
        <v>271</v>
      </c>
      <c r="D250" s="74" t="s">
        <v>180</v>
      </c>
      <c r="E250" s="74">
        <f>VALUE(RIGHT(Satış4[[#This Row],[Satış kodu]],3))</f>
        <v>414</v>
      </c>
      <c r="F250" s="74" t="s">
        <v>208</v>
      </c>
      <c r="G250" s="75">
        <v>114</v>
      </c>
      <c r="H250" s="74">
        <v>3</v>
      </c>
      <c r="I250" s="75">
        <f t="shared" si="5"/>
        <v>342</v>
      </c>
      <c r="J250" s="76">
        <v>43827.742097663613</v>
      </c>
      <c r="M250"/>
    </row>
    <row r="251" spans="1:13" ht="18" x14ac:dyDescent="0.35">
      <c r="A251" s="73">
        <v>13645212</v>
      </c>
      <c r="B251" s="74" t="s">
        <v>247</v>
      </c>
      <c r="C251" s="74" t="s">
        <v>248</v>
      </c>
      <c r="D251" s="74" t="s">
        <v>192</v>
      </c>
      <c r="E251" s="74">
        <f>VALUE(RIGHT(Satış4[[#This Row],[Satış kodu]],3))</f>
        <v>212</v>
      </c>
      <c r="F251" s="74" t="s">
        <v>186</v>
      </c>
      <c r="G251" s="75">
        <v>111</v>
      </c>
      <c r="H251" s="74">
        <v>4</v>
      </c>
      <c r="I251" s="75">
        <f t="shared" si="5"/>
        <v>444</v>
      </c>
      <c r="J251" s="76">
        <v>43828.035232437906</v>
      </c>
      <c r="M251"/>
    </row>
    <row r="252" spans="1:13" ht="18" x14ac:dyDescent="0.35">
      <c r="A252" s="73">
        <v>13695313</v>
      </c>
      <c r="B252" s="74" t="s">
        <v>219</v>
      </c>
      <c r="C252" s="74" t="s">
        <v>274</v>
      </c>
      <c r="D252" s="74" t="s">
        <v>221</v>
      </c>
      <c r="E252" s="74">
        <f>VALUE(RIGHT(Satış4[[#This Row],[Satış kodu]],3))</f>
        <v>313</v>
      </c>
      <c r="F252" s="74" t="s">
        <v>193</v>
      </c>
      <c r="G252" s="75">
        <v>59</v>
      </c>
      <c r="H252" s="74">
        <v>5</v>
      </c>
      <c r="I252" s="75">
        <f t="shared" si="5"/>
        <v>295</v>
      </c>
      <c r="J252" s="76">
        <v>43828.10169013057</v>
      </c>
      <c r="M252"/>
    </row>
    <row r="253" spans="1:13" ht="18" x14ac:dyDescent="0.35">
      <c r="A253" s="73">
        <v>13693313</v>
      </c>
      <c r="B253" s="74" t="s">
        <v>222</v>
      </c>
      <c r="C253" s="74" t="s">
        <v>223</v>
      </c>
      <c r="D253" s="74" t="s">
        <v>199</v>
      </c>
      <c r="E253" s="74">
        <f>VALUE(RIGHT(Satış4[[#This Row],[Satış kodu]],3))</f>
        <v>313</v>
      </c>
      <c r="F253" s="74" t="s">
        <v>218</v>
      </c>
      <c r="G253" s="75">
        <v>67</v>
      </c>
      <c r="H253" s="74">
        <v>5</v>
      </c>
      <c r="I253" s="75">
        <f t="shared" si="5"/>
        <v>335</v>
      </c>
      <c r="J253" s="76">
        <v>43828.711935987572</v>
      </c>
      <c r="M253"/>
    </row>
    <row r="254" spans="1:13" ht="18" x14ac:dyDescent="0.35">
      <c r="A254" s="73">
        <v>13677212</v>
      </c>
      <c r="B254" s="74" t="s">
        <v>204</v>
      </c>
      <c r="C254" s="74" t="s">
        <v>205</v>
      </c>
      <c r="D254" s="74" t="s">
        <v>185</v>
      </c>
      <c r="E254" s="74">
        <f>VALUE(RIGHT(Satış4[[#This Row],[Satış kodu]],3))</f>
        <v>212</v>
      </c>
      <c r="F254" s="74" t="s">
        <v>249</v>
      </c>
      <c r="G254" s="75">
        <v>142</v>
      </c>
      <c r="H254" s="74">
        <v>3</v>
      </c>
      <c r="I254" s="75">
        <f t="shared" si="5"/>
        <v>426</v>
      </c>
      <c r="J254" s="76">
        <v>43829.358673888702</v>
      </c>
      <c r="M254"/>
    </row>
    <row r="255" spans="1:13" ht="18" x14ac:dyDescent="0.35">
      <c r="A255" s="73">
        <v>13660212</v>
      </c>
      <c r="B255" s="74" t="s">
        <v>272</v>
      </c>
      <c r="C255" s="74" t="s">
        <v>198</v>
      </c>
      <c r="D255" s="74" t="s">
        <v>215</v>
      </c>
      <c r="E255" s="74">
        <f>VALUE(RIGHT(Satış4[[#This Row],[Satış kodu]],3))</f>
        <v>212</v>
      </c>
      <c r="F255" s="74" t="s">
        <v>186</v>
      </c>
      <c r="G255" s="75">
        <v>111</v>
      </c>
      <c r="H255" s="74">
        <v>4</v>
      </c>
      <c r="I255" s="75">
        <f t="shared" si="5"/>
        <v>444</v>
      </c>
      <c r="J255" s="76">
        <v>43829.719959239097</v>
      </c>
      <c r="M255"/>
    </row>
    <row r="256" spans="1:13" ht="18" x14ac:dyDescent="0.35">
      <c r="A256" s="73">
        <v>13693414</v>
      </c>
      <c r="B256" s="74" t="s">
        <v>222</v>
      </c>
      <c r="C256" s="74" t="s">
        <v>223</v>
      </c>
      <c r="D256" s="74" t="s">
        <v>199</v>
      </c>
      <c r="E256" s="74">
        <f>VALUE(RIGHT(Satış4[[#This Row],[Satış kodu]],3))</f>
        <v>414</v>
      </c>
      <c r="F256" s="74" t="s">
        <v>200</v>
      </c>
      <c r="G256" s="75">
        <v>135</v>
      </c>
      <c r="H256" s="74">
        <v>5</v>
      </c>
      <c r="I256" s="75">
        <f t="shared" si="5"/>
        <v>675</v>
      </c>
      <c r="J256" s="76">
        <v>43830.57948173584</v>
      </c>
      <c r="M256"/>
    </row>
    <row r="257" spans="1:13" ht="18" x14ac:dyDescent="0.35">
      <c r="A257" s="73">
        <v>13642313</v>
      </c>
      <c r="B257" s="74" t="s">
        <v>262</v>
      </c>
      <c r="C257" s="74" t="s">
        <v>263</v>
      </c>
      <c r="D257" s="74" t="s">
        <v>192</v>
      </c>
      <c r="E257" s="74">
        <f>VALUE(RIGHT(Satış4[[#This Row],[Satış kodu]],3))</f>
        <v>313</v>
      </c>
      <c r="F257" s="74" t="s">
        <v>193</v>
      </c>
      <c r="G257" s="75">
        <v>59</v>
      </c>
      <c r="H257" s="74">
        <v>4</v>
      </c>
      <c r="I257" s="75">
        <f t="shared" si="5"/>
        <v>236</v>
      </c>
      <c r="J257" s="76">
        <v>43830.776652656677</v>
      </c>
      <c r="M257"/>
    </row>
    <row r="258" spans="1:13" ht="18" x14ac:dyDescent="0.35">
      <c r="A258" s="73">
        <v>13695414</v>
      </c>
      <c r="B258" s="74" t="s">
        <v>219</v>
      </c>
      <c r="C258" s="74" t="s">
        <v>274</v>
      </c>
      <c r="D258" s="74" t="s">
        <v>221</v>
      </c>
      <c r="E258" s="74">
        <f>VALUE(RIGHT(Satış4[[#This Row],[Satış kodu]],3))</f>
        <v>414</v>
      </c>
      <c r="F258" s="74" t="s">
        <v>216</v>
      </c>
      <c r="G258" s="75">
        <v>146</v>
      </c>
      <c r="H258" s="74">
        <v>1</v>
      </c>
      <c r="I258" s="75">
        <f t="shared" si="5"/>
        <v>146</v>
      </c>
      <c r="J258" s="76">
        <v>43831.060506259128</v>
      </c>
      <c r="M258"/>
    </row>
    <row r="259" spans="1:13" ht="18" x14ac:dyDescent="0.35">
      <c r="A259" s="73">
        <v>13687313</v>
      </c>
      <c r="B259" s="74" t="s">
        <v>265</v>
      </c>
      <c r="C259" s="74" t="s">
        <v>258</v>
      </c>
      <c r="D259" s="74" t="s">
        <v>199</v>
      </c>
      <c r="E259" s="74">
        <f>VALUE(RIGHT(Satış4[[#This Row],[Satış kodu]],3))</f>
        <v>313</v>
      </c>
      <c r="F259" s="74" t="s">
        <v>193</v>
      </c>
      <c r="G259" s="75">
        <v>59</v>
      </c>
      <c r="H259" s="74">
        <v>2</v>
      </c>
      <c r="I259" s="75">
        <f t="shared" ref="I259:I322" si="6">G259*H259</f>
        <v>118</v>
      </c>
      <c r="J259" s="76">
        <v>43831.878497029596</v>
      </c>
      <c r="M259"/>
    </row>
    <row r="260" spans="1:13" ht="18" x14ac:dyDescent="0.35">
      <c r="A260" s="73">
        <v>13580414</v>
      </c>
      <c r="B260" s="74" t="s">
        <v>197</v>
      </c>
      <c r="C260" s="74" t="s">
        <v>276</v>
      </c>
      <c r="D260" s="74" t="s">
        <v>180</v>
      </c>
      <c r="E260" s="74">
        <f>VALUE(RIGHT(Satış4[[#This Row],[Satış kodu]],3))</f>
        <v>414</v>
      </c>
      <c r="F260" s="74" t="s">
        <v>208</v>
      </c>
      <c r="G260" s="75">
        <v>114</v>
      </c>
      <c r="H260" s="74">
        <v>1</v>
      </c>
      <c r="I260" s="75">
        <f t="shared" si="6"/>
        <v>114</v>
      </c>
      <c r="J260" s="76">
        <v>43831.957601943192</v>
      </c>
      <c r="M260"/>
    </row>
    <row r="261" spans="1:13" ht="18" x14ac:dyDescent="0.35">
      <c r="A261" s="73">
        <v>13676414</v>
      </c>
      <c r="B261" s="74" t="s">
        <v>302</v>
      </c>
      <c r="C261" s="74" t="s">
        <v>205</v>
      </c>
      <c r="D261" s="74" t="s">
        <v>180</v>
      </c>
      <c r="E261" s="74">
        <f>VALUE(RIGHT(Satış4[[#This Row],[Satış kodu]],3))</f>
        <v>414</v>
      </c>
      <c r="F261" s="74" t="s">
        <v>203</v>
      </c>
      <c r="G261" s="75">
        <v>81</v>
      </c>
      <c r="H261" s="74">
        <v>3</v>
      </c>
      <c r="I261" s="75">
        <f t="shared" si="6"/>
        <v>243</v>
      </c>
      <c r="J261" s="76">
        <v>43832.203470143868</v>
      </c>
      <c r="M261"/>
    </row>
    <row r="262" spans="1:13" ht="18" x14ac:dyDescent="0.35">
      <c r="A262" s="73">
        <v>13591212</v>
      </c>
      <c r="B262" s="74" t="s">
        <v>230</v>
      </c>
      <c r="C262" s="74" t="s">
        <v>266</v>
      </c>
      <c r="D262" s="74" t="s">
        <v>221</v>
      </c>
      <c r="E262" s="74">
        <f>VALUE(RIGHT(Satış4[[#This Row],[Satış kodu]],3))</f>
        <v>212</v>
      </c>
      <c r="F262" s="74" t="s">
        <v>249</v>
      </c>
      <c r="G262" s="75">
        <v>142</v>
      </c>
      <c r="H262" s="74">
        <v>5</v>
      </c>
      <c r="I262" s="75">
        <f t="shared" si="6"/>
        <v>710</v>
      </c>
      <c r="J262" s="76">
        <v>43833.092701866124</v>
      </c>
      <c r="M262"/>
    </row>
    <row r="263" spans="1:13" ht="18" x14ac:dyDescent="0.35">
      <c r="A263" s="73">
        <v>13663212</v>
      </c>
      <c r="B263" s="74" t="s">
        <v>238</v>
      </c>
      <c r="C263" s="74" t="s">
        <v>179</v>
      </c>
      <c r="D263" s="74" t="s">
        <v>215</v>
      </c>
      <c r="E263" s="74">
        <f>VALUE(RIGHT(Satış4[[#This Row],[Satış kodu]],3))</f>
        <v>212</v>
      </c>
      <c r="F263" s="74" t="s">
        <v>232</v>
      </c>
      <c r="G263" s="75">
        <v>134</v>
      </c>
      <c r="H263" s="74">
        <v>3</v>
      </c>
      <c r="I263" s="75">
        <f t="shared" si="6"/>
        <v>402</v>
      </c>
      <c r="J263" s="76">
        <v>43833.116358007028</v>
      </c>
      <c r="M263"/>
    </row>
    <row r="264" spans="1:13" ht="18" x14ac:dyDescent="0.35">
      <c r="A264" s="73">
        <v>13677414</v>
      </c>
      <c r="B264" s="74" t="s">
        <v>204</v>
      </c>
      <c r="C264" s="74" t="s">
        <v>205</v>
      </c>
      <c r="D264" s="74" t="s">
        <v>185</v>
      </c>
      <c r="E264" s="74">
        <f>VALUE(RIGHT(Satış4[[#This Row],[Satış kodu]],3))</f>
        <v>414</v>
      </c>
      <c r="F264" s="74" t="s">
        <v>216</v>
      </c>
      <c r="G264" s="75">
        <v>146</v>
      </c>
      <c r="H264" s="74">
        <v>3</v>
      </c>
      <c r="I264" s="75">
        <f t="shared" si="6"/>
        <v>438</v>
      </c>
      <c r="J264" s="76">
        <v>43834.067379453896</v>
      </c>
      <c r="M264"/>
    </row>
    <row r="265" spans="1:13" ht="18" x14ac:dyDescent="0.35">
      <c r="A265" s="73">
        <v>13656414</v>
      </c>
      <c r="B265" s="74" t="s">
        <v>225</v>
      </c>
      <c r="C265" s="74" t="s">
        <v>261</v>
      </c>
      <c r="D265" s="74" t="s">
        <v>215</v>
      </c>
      <c r="E265" s="74">
        <f>VALUE(RIGHT(Satış4[[#This Row],[Satış kodu]],3))</f>
        <v>414</v>
      </c>
      <c r="F265" s="74" t="s">
        <v>200</v>
      </c>
      <c r="G265" s="75">
        <v>135</v>
      </c>
      <c r="H265" s="74">
        <v>4</v>
      </c>
      <c r="I265" s="75">
        <f t="shared" si="6"/>
        <v>540</v>
      </c>
      <c r="J265" s="76">
        <v>43834.20330263878</v>
      </c>
      <c r="M265"/>
    </row>
    <row r="266" spans="1:13" ht="18" x14ac:dyDescent="0.35">
      <c r="A266" s="73">
        <v>13649414</v>
      </c>
      <c r="B266" s="74" t="s">
        <v>283</v>
      </c>
      <c r="C266" s="74" t="s">
        <v>284</v>
      </c>
      <c r="D266" s="74" t="s">
        <v>215</v>
      </c>
      <c r="E266" s="74">
        <f>VALUE(RIGHT(Satış4[[#This Row],[Satış kodu]],3))</f>
        <v>414</v>
      </c>
      <c r="F266" s="74" t="s">
        <v>227</v>
      </c>
      <c r="G266" s="75">
        <v>54</v>
      </c>
      <c r="H266" s="74">
        <v>4</v>
      </c>
      <c r="I266" s="75">
        <f t="shared" si="6"/>
        <v>216</v>
      </c>
      <c r="J266" s="76">
        <v>43834.531232604648</v>
      </c>
      <c r="M266"/>
    </row>
    <row r="267" spans="1:13" ht="18" x14ac:dyDescent="0.35">
      <c r="A267" s="73">
        <v>13698313</v>
      </c>
      <c r="B267" s="74" t="s">
        <v>219</v>
      </c>
      <c r="C267" s="74" t="s">
        <v>220</v>
      </c>
      <c r="D267" s="74" t="s">
        <v>221</v>
      </c>
      <c r="E267" s="74">
        <f>VALUE(RIGHT(Satış4[[#This Row],[Satış kodu]],3))</f>
        <v>313</v>
      </c>
      <c r="F267" s="74" t="s">
        <v>196</v>
      </c>
      <c r="G267" s="75">
        <v>43</v>
      </c>
      <c r="H267" s="74">
        <v>1</v>
      </c>
      <c r="I267" s="75">
        <f t="shared" si="6"/>
        <v>43</v>
      </c>
      <c r="J267" s="76">
        <v>43834.689074808695</v>
      </c>
      <c r="M267"/>
    </row>
    <row r="268" spans="1:13" ht="18" x14ac:dyDescent="0.35">
      <c r="A268" s="73">
        <v>13687414</v>
      </c>
      <c r="B268" s="74" t="s">
        <v>265</v>
      </c>
      <c r="C268" s="74" t="s">
        <v>258</v>
      </c>
      <c r="D268" s="74" t="s">
        <v>199</v>
      </c>
      <c r="E268" s="74">
        <f>VALUE(RIGHT(Satış4[[#This Row],[Satış kodu]],3))</f>
        <v>414</v>
      </c>
      <c r="F268" s="74" t="s">
        <v>200</v>
      </c>
      <c r="G268" s="75">
        <v>135</v>
      </c>
      <c r="H268" s="74">
        <v>2</v>
      </c>
      <c r="I268" s="75">
        <f t="shared" si="6"/>
        <v>270</v>
      </c>
      <c r="J268" s="76">
        <v>43835.132477214203</v>
      </c>
      <c r="M268"/>
    </row>
    <row r="269" spans="1:13" ht="18" x14ac:dyDescent="0.35">
      <c r="A269" s="73">
        <v>13583313</v>
      </c>
      <c r="B269" s="74" t="s">
        <v>197</v>
      </c>
      <c r="C269" s="74" t="s">
        <v>207</v>
      </c>
      <c r="D269" s="74" t="s">
        <v>221</v>
      </c>
      <c r="E269" s="74">
        <f>VALUE(RIGHT(Satış4[[#This Row],[Satış kodu]],3))</f>
        <v>313</v>
      </c>
      <c r="F269" s="74" t="s">
        <v>193</v>
      </c>
      <c r="G269" s="75">
        <v>59</v>
      </c>
      <c r="H269" s="74">
        <v>1</v>
      </c>
      <c r="I269" s="75">
        <f t="shared" si="6"/>
        <v>59</v>
      </c>
      <c r="J269" s="76">
        <v>43835.845707703964</v>
      </c>
      <c r="M269"/>
    </row>
    <row r="270" spans="1:13" ht="18" x14ac:dyDescent="0.35">
      <c r="A270" s="73">
        <v>13666414</v>
      </c>
      <c r="B270" s="74" t="s">
        <v>194</v>
      </c>
      <c r="C270" s="74" t="s">
        <v>195</v>
      </c>
      <c r="D270" s="74" t="s">
        <v>185</v>
      </c>
      <c r="E270" s="74">
        <f>VALUE(RIGHT(Satış4[[#This Row],[Satış kodu]],3))</f>
        <v>414</v>
      </c>
      <c r="F270" s="74" t="s">
        <v>216</v>
      </c>
      <c r="G270" s="75">
        <v>146</v>
      </c>
      <c r="H270" s="74">
        <v>4</v>
      </c>
      <c r="I270" s="75">
        <f t="shared" si="6"/>
        <v>584</v>
      </c>
      <c r="J270" s="76">
        <v>43836.147670147948</v>
      </c>
      <c r="M270"/>
    </row>
    <row r="271" spans="1:13" ht="18" x14ac:dyDescent="0.35">
      <c r="A271" s="73">
        <v>13667313</v>
      </c>
      <c r="B271" s="74" t="s">
        <v>299</v>
      </c>
      <c r="C271" s="74" t="s">
        <v>300</v>
      </c>
      <c r="D271" s="74" t="s">
        <v>180</v>
      </c>
      <c r="E271" s="74">
        <f>VALUE(RIGHT(Satış4[[#This Row],[Satış kodu]],3))</f>
        <v>313</v>
      </c>
      <c r="F271" s="74" t="s">
        <v>196</v>
      </c>
      <c r="G271" s="75">
        <v>43</v>
      </c>
      <c r="H271" s="74">
        <v>5</v>
      </c>
      <c r="I271" s="75">
        <f t="shared" si="6"/>
        <v>215</v>
      </c>
      <c r="J271" s="76">
        <v>43836.247742260588</v>
      </c>
      <c r="M271"/>
    </row>
    <row r="272" spans="1:13" ht="18" x14ac:dyDescent="0.35">
      <c r="A272" s="73">
        <v>13650313</v>
      </c>
      <c r="B272" s="74" t="s">
        <v>233</v>
      </c>
      <c r="C272" s="74" t="s">
        <v>234</v>
      </c>
      <c r="D272" s="74" t="s">
        <v>215</v>
      </c>
      <c r="E272" s="74">
        <f>VALUE(RIGHT(Satış4[[#This Row],[Satış kodu]],3))</f>
        <v>313</v>
      </c>
      <c r="F272" s="74" t="s">
        <v>212</v>
      </c>
      <c r="G272" s="75">
        <v>95</v>
      </c>
      <c r="H272" s="74">
        <v>3</v>
      </c>
      <c r="I272" s="75">
        <f t="shared" si="6"/>
        <v>285</v>
      </c>
      <c r="J272" s="76">
        <v>43836.825984686919</v>
      </c>
      <c r="M272"/>
    </row>
    <row r="273" spans="1:13" ht="18" x14ac:dyDescent="0.35">
      <c r="A273" s="73">
        <v>13675212</v>
      </c>
      <c r="B273" s="74" t="s">
        <v>239</v>
      </c>
      <c r="C273" s="74" t="s">
        <v>240</v>
      </c>
      <c r="D273" s="74" t="s">
        <v>185</v>
      </c>
      <c r="E273" s="74">
        <f>VALUE(RIGHT(Satış4[[#This Row],[Satış kodu]],3))</f>
        <v>212</v>
      </c>
      <c r="F273" s="74" t="s">
        <v>249</v>
      </c>
      <c r="G273" s="75">
        <v>142</v>
      </c>
      <c r="H273" s="74">
        <v>3</v>
      </c>
      <c r="I273" s="75">
        <f t="shared" si="6"/>
        <v>426</v>
      </c>
      <c r="J273" s="76">
        <v>43837.043923760946</v>
      </c>
      <c r="M273"/>
    </row>
    <row r="274" spans="1:13" ht="18" x14ac:dyDescent="0.35">
      <c r="A274" s="73">
        <v>13690313</v>
      </c>
      <c r="B274" s="74" t="s">
        <v>228</v>
      </c>
      <c r="C274" s="74" t="s">
        <v>254</v>
      </c>
      <c r="D274" s="74" t="s">
        <v>221</v>
      </c>
      <c r="E274" s="74">
        <f>VALUE(RIGHT(Satış4[[#This Row],[Satış kodu]],3))</f>
        <v>313</v>
      </c>
      <c r="F274" s="74" t="s">
        <v>212</v>
      </c>
      <c r="G274" s="75">
        <v>95</v>
      </c>
      <c r="H274" s="74">
        <v>5</v>
      </c>
      <c r="I274" s="75">
        <f t="shared" si="6"/>
        <v>475</v>
      </c>
      <c r="J274" s="76">
        <v>43837.444003636512</v>
      </c>
      <c r="M274"/>
    </row>
    <row r="275" spans="1:13" ht="18" x14ac:dyDescent="0.35">
      <c r="A275" s="73">
        <v>13666313</v>
      </c>
      <c r="B275" s="74" t="s">
        <v>194</v>
      </c>
      <c r="C275" s="74" t="s">
        <v>195</v>
      </c>
      <c r="D275" s="74" t="s">
        <v>185</v>
      </c>
      <c r="E275" s="74">
        <f>VALUE(RIGHT(Satış4[[#This Row],[Satış kodu]],3))</f>
        <v>313</v>
      </c>
      <c r="F275" s="74" t="s">
        <v>212</v>
      </c>
      <c r="G275" s="75">
        <v>95</v>
      </c>
      <c r="H275" s="74">
        <v>3</v>
      </c>
      <c r="I275" s="75">
        <f t="shared" si="6"/>
        <v>285</v>
      </c>
      <c r="J275" s="76">
        <v>43837.757336976778</v>
      </c>
      <c r="M275"/>
    </row>
    <row r="276" spans="1:13" ht="18" x14ac:dyDescent="0.35">
      <c r="A276" s="73">
        <v>13688313</v>
      </c>
      <c r="B276" s="74" t="s">
        <v>268</v>
      </c>
      <c r="C276" s="74" t="s">
        <v>269</v>
      </c>
      <c r="D276" s="74" t="s">
        <v>221</v>
      </c>
      <c r="E276" s="74">
        <f>VALUE(RIGHT(Satış4[[#This Row],[Satış kodu]],3))</f>
        <v>313</v>
      </c>
      <c r="F276" s="74" t="s">
        <v>218</v>
      </c>
      <c r="G276" s="75">
        <v>67</v>
      </c>
      <c r="H276" s="74">
        <v>5</v>
      </c>
      <c r="I276" s="75">
        <f t="shared" si="6"/>
        <v>335</v>
      </c>
      <c r="J276" s="76">
        <v>43838.733793453481</v>
      </c>
      <c r="M276"/>
    </row>
    <row r="277" spans="1:13" ht="18" x14ac:dyDescent="0.35">
      <c r="A277" s="73">
        <v>13653313</v>
      </c>
      <c r="B277" s="74" t="s">
        <v>213</v>
      </c>
      <c r="C277" s="74" t="s">
        <v>214</v>
      </c>
      <c r="D277" s="74" t="s">
        <v>215</v>
      </c>
      <c r="E277" s="74">
        <f>VALUE(RIGHT(Satış4[[#This Row],[Satış kodu]],3))</f>
        <v>313</v>
      </c>
      <c r="F277" s="74" t="s">
        <v>218</v>
      </c>
      <c r="G277" s="75">
        <v>67</v>
      </c>
      <c r="H277" s="74">
        <v>4</v>
      </c>
      <c r="I277" s="75">
        <f t="shared" si="6"/>
        <v>268</v>
      </c>
      <c r="J277" s="76">
        <v>43839.698642299227</v>
      </c>
      <c r="M277"/>
    </row>
    <row r="278" spans="1:13" ht="18" x14ac:dyDescent="0.35">
      <c r="A278" s="73">
        <v>13694414</v>
      </c>
      <c r="B278" s="74" t="s">
        <v>282</v>
      </c>
      <c r="C278" s="74" t="s">
        <v>274</v>
      </c>
      <c r="D278" s="74" t="s">
        <v>185</v>
      </c>
      <c r="E278" s="74">
        <f>VALUE(RIGHT(Satış4[[#This Row],[Satış kodu]],3))</f>
        <v>414</v>
      </c>
      <c r="F278" s="74" t="s">
        <v>216</v>
      </c>
      <c r="G278" s="75">
        <v>146</v>
      </c>
      <c r="H278" s="74">
        <v>5</v>
      </c>
      <c r="I278" s="75">
        <f t="shared" si="6"/>
        <v>730</v>
      </c>
      <c r="J278" s="76">
        <v>43840.285060242873</v>
      </c>
      <c r="M278"/>
    </row>
    <row r="279" spans="1:13" ht="18" x14ac:dyDescent="0.35">
      <c r="A279" s="73">
        <v>13670313</v>
      </c>
      <c r="B279" s="74" t="s">
        <v>270</v>
      </c>
      <c r="C279" s="74" t="s">
        <v>271</v>
      </c>
      <c r="D279" s="74" t="s">
        <v>180</v>
      </c>
      <c r="E279" s="74">
        <f>VALUE(RIGHT(Satış4[[#This Row],[Satış kodu]],3))</f>
        <v>313</v>
      </c>
      <c r="F279" s="74" t="s">
        <v>196</v>
      </c>
      <c r="G279" s="75">
        <v>43</v>
      </c>
      <c r="H279" s="74">
        <v>4</v>
      </c>
      <c r="I279" s="75">
        <f t="shared" si="6"/>
        <v>172</v>
      </c>
      <c r="J279" s="76">
        <v>43841.004913493533</v>
      </c>
      <c r="M279"/>
    </row>
    <row r="280" spans="1:13" ht="18" x14ac:dyDescent="0.35">
      <c r="A280" s="73">
        <v>13664212</v>
      </c>
      <c r="B280" s="74" t="s">
        <v>305</v>
      </c>
      <c r="C280" s="74" t="s">
        <v>205</v>
      </c>
      <c r="D280" s="74" t="s">
        <v>215</v>
      </c>
      <c r="E280" s="74">
        <f>VALUE(RIGHT(Satış4[[#This Row],[Satış kodu]],3))</f>
        <v>212</v>
      </c>
      <c r="F280" s="74" t="s">
        <v>277</v>
      </c>
      <c r="G280" s="75">
        <v>113</v>
      </c>
      <c r="H280" s="74">
        <v>1</v>
      </c>
      <c r="I280" s="75">
        <f t="shared" si="6"/>
        <v>113</v>
      </c>
      <c r="J280" s="76">
        <v>43841.505849319037</v>
      </c>
      <c r="M280"/>
    </row>
    <row r="281" spans="1:13" ht="18" x14ac:dyDescent="0.35">
      <c r="A281" s="73">
        <v>13661414</v>
      </c>
      <c r="B281" s="74" t="s">
        <v>272</v>
      </c>
      <c r="C281" s="74" t="s">
        <v>179</v>
      </c>
      <c r="D281" s="74" t="s">
        <v>180</v>
      </c>
      <c r="E281" s="74">
        <f>VALUE(RIGHT(Satış4[[#This Row],[Satış kodu]],3))</f>
        <v>414</v>
      </c>
      <c r="F281" s="74" t="s">
        <v>203</v>
      </c>
      <c r="G281" s="75">
        <v>81</v>
      </c>
      <c r="H281" s="74">
        <v>2</v>
      </c>
      <c r="I281" s="75">
        <f t="shared" si="6"/>
        <v>162</v>
      </c>
      <c r="J281" s="76">
        <v>43841.59968084572</v>
      </c>
      <c r="M281"/>
    </row>
    <row r="282" spans="1:13" ht="18" x14ac:dyDescent="0.35">
      <c r="A282" s="73">
        <v>13647212</v>
      </c>
      <c r="B282" s="74" t="s">
        <v>190</v>
      </c>
      <c r="C282" s="74" t="s">
        <v>243</v>
      </c>
      <c r="D282" s="74" t="s">
        <v>192</v>
      </c>
      <c r="E282" s="74">
        <f>VALUE(RIGHT(Satış4[[#This Row],[Satış kodu]],3))</f>
        <v>212</v>
      </c>
      <c r="F282" s="74" t="s">
        <v>186</v>
      </c>
      <c r="G282" s="75">
        <v>111</v>
      </c>
      <c r="H282" s="74">
        <v>1</v>
      </c>
      <c r="I282" s="75">
        <f t="shared" si="6"/>
        <v>111</v>
      </c>
      <c r="J282" s="76">
        <v>43842.470148251748</v>
      </c>
      <c r="M282"/>
    </row>
    <row r="283" spans="1:13" ht="18" x14ac:dyDescent="0.35">
      <c r="A283" s="73">
        <v>13695313</v>
      </c>
      <c r="B283" s="74" t="s">
        <v>219</v>
      </c>
      <c r="C283" s="74" t="s">
        <v>274</v>
      </c>
      <c r="D283" s="74" t="s">
        <v>221</v>
      </c>
      <c r="E283" s="74">
        <f>VALUE(RIGHT(Satış4[[#This Row],[Satış kodu]],3))</f>
        <v>313</v>
      </c>
      <c r="F283" s="74" t="s">
        <v>212</v>
      </c>
      <c r="G283" s="75">
        <v>95</v>
      </c>
      <c r="H283" s="74">
        <v>4</v>
      </c>
      <c r="I283" s="75">
        <f t="shared" si="6"/>
        <v>380</v>
      </c>
      <c r="J283" s="76">
        <v>43843.045672163251</v>
      </c>
      <c r="M283"/>
    </row>
    <row r="284" spans="1:13" ht="18" x14ac:dyDescent="0.35">
      <c r="A284" s="73">
        <v>13641212</v>
      </c>
      <c r="B284" s="74" t="s">
        <v>262</v>
      </c>
      <c r="C284" s="74" t="s">
        <v>278</v>
      </c>
      <c r="D284" s="74" t="s">
        <v>199</v>
      </c>
      <c r="E284" s="74">
        <f>VALUE(RIGHT(Satış4[[#This Row],[Satış kodu]],3))</f>
        <v>212</v>
      </c>
      <c r="F284" s="74" t="s">
        <v>181</v>
      </c>
      <c r="G284" s="75">
        <v>104</v>
      </c>
      <c r="H284" s="74">
        <v>5</v>
      </c>
      <c r="I284" s="75">
        <f t="shared" si="6"/>
        <v>520</v>
      </c>
      <c r="J284" s="76">
        <v>43843.073553782917</v>
      </c>
      <c r="M284"/>
    </row>
    <row r="285" spans="1:13" ht="18" x14ac:dyDescent="0.35">
      <c r="A285" s="73">
        <v>13587212</v>
      </c>
      <c r="B285" s="74" t="s">
        <v>197</v>
      </c>
      <c r="C285" s="74" t="s">
        <v>281</v>
      </c>
      <c r="D285" s="74" t="s">
        <v>221</v>
      </c>
      <c r="E285" s="74">
        <f>VALUE(RIGHT(Satış4[[#This Row],[Satış kodu]],3))</f>
        <v>212</v>
      </c>
      <c r="F285" s="74" t="s">
        <v>181</v>
      </c>
      <c r="G285" s="75">
        <v>104</v>
      </c>
      <c r="H285" s="74">
        <v>4</v>
      </c>
      <c r="I285" s="75">
        <f t="shared" si="6"/>
        <v>416</v>
      </c>
      <c r="J285" s="76">
        <v>43843.863179811291</v>
      </c>
      <c r="M285"/>
    </row>
    <row r="286" spans="1:13" ht="18" x14ac:dyDescent="0.35">
      <c r="A286" s="73">
        <v>13670212</v>
      </c>
      <c r="B286" s="74" t="s">
        <v>270</v>
      </c>
      <c r="C286" s="74" t="s">
        <v>271</v>
      </c>
      <c r="D286" s="74" t="s">
        <v>180</v>
      </c>
      <c r="E286" s="74">
        <f>VALUE(RIGHT(Satış4[[#This Row],[Satış kodu]],3))</f>
        <v>212</v>
      </c>
      <c r="F286" s="74" t="s">
        <v>186</v>
      </c>
      <c r="G286" s="75">
        <v>111</v>
      </c>
      <c r="H286" s="74">
        <v>1</v>
      </c>
      <c r="I286" s="75">
        <f t="shared" si="6"/>
        <v>111</v>
      </c>
      <c r="J286" s="76">
        <v>43844.105984884874</v>
      </c>
      <c r="M286"/>
    </row>
    <row r="287" spans="1:13" ht="18" x14ac:dyDescent="0.35">
      <c r="A287" s="73">
        <v>13639414</v>
      </c>
      <c r="B287" s="74" t="s">
        <v>201</v>
      </c>
      <c r="C287" s="74" t="s">
        <v>209</v>
      </c>
      <c r="D287" s="74" t="s">
        <v>199</v>
      </c>
      <c r="E287" s="74">
        <f>VALUE(RIGHT(Satış4[[#This Row],[Satış kodu]],3))</f>
        <v>414</v>
      </c>
      <c r="F287" s="74" t="s">
        <v>208</v>
      </c>
      <c r="G287" s="75">
        <v>114</v>
      </c>
      <c r="H287" s="74">
        <v>3</v>
      </c>
      <c r="I287" s="75">
        <f t="shared" si="6"/>
        <v>342</v>
      </c>
      <c r="J287" s="76">
        <v>43844.456373478482</v>
      </c>
      <c r="M287"/>
    </row>
    <row r="288" spans="1:13" ht="18" x14ac:dyDescent="0.35">
      <c r="A288" s="73">
        <v>13689313</v>
      </c>
      <c r="B288" s="74" t="s">
        <v>228</v>
      </c>
      <c r="C288" s="74" t="s">
        <v>229</v>
      </c>
      <c r="D288" s="74" t="s">
        <v>199</v>
      </c>
      <c r="E288" s="74">
        <f>VALUE(RIGHT(Satış4[[#This Row],[Satış kodu]],3))</f>
        <v>313</v>
      </c>
      <c r="F288" s="74" t="s">
        <v>218</v>
      </c>
      <c r="G288" s="75">
        <v>67</v>
      </c>
      <c r="H288" s="74">
        <v>5</v>
      </c>
      <c r="I288" s="75">
        <f t="shared" si="6"/>
        <v>335</v>
      </c>
      <c r="J288" s="76">
        <v>43845.390150282408</v>
      </c>
      <c r="M288"/>
    </row>
    <row r="289" spans="1:13" ht="18" x14ac:dyDescent="0.35">
      <c r="A289" s="73">
        <v>13675212</v>
      </c>
      <c r="B289" s="74" t="s">
        <v>239</v>
      </c>
      <c r="C289" s="74" t="s">
        <v>240</v>
      </c>
      <c r="D289" s="74" t="s">
        <v>185</v>
      </c>
      <c r="E289" s="74">
        <f>VALUE(RIGHT(Satış4[[#This Row],[Satış kodu]],3))</f>
        <v>212</v>
      </c>
      <c r="F289" s="74" t="s">
        <v>277</v>
      </c>
      <c r="G289" s="75">
        <v>113</v>
      </c>
      <c r="H289" s="74">
        <v>1</v>
      </c>
      <c r="I289" s="75">
        <f t="shared" si="6"/>
        <v>113</v>
      </c>
      <c r="J289" s="76">
        <v>43845.890497634435</v>
      </c>
      <c r="M289"/>
    </row>
    <row r="290" spans="1:13" ht="18" x14ac:dyDescent="0.35">
      <c r="A290" s="73">
        <v>13582414</v>
      </c>
      <c r="B290" s="74" t="s">
        <v>197</v>
      </c>
      <c r="C290" s="74" t="s">
        <v>205</v>
      </c>
      <c r="D290" s="74" t="s">
        <v>221</v>
      </c>
      <c r="E290" s="74">
        <f>VALUE(RIGHT(Satış4[[#This Row],[Satış kodu]],3))</f>
        <v>414</v>
      </c>
      <c r="F290" s="74" t="s">
        <v>203</v>
      </c>
      <c r="G290" s="75">
        <v>81</v>
      </c>
      <c r="H290" s="74">
        <v>1</v>
      </c>
      <c r="I290" s="75">
        <f t="shared" si="6"/>
        <v>81</v>
      </c>
      <c r="J290" s="76">
        <v>43846.387116109923</v>
      </c>
      <c r="M290"/>
    </row>
    <row r="291" spans="1:13" ht="18" x14ac:dyDescent="0.35">
      <c r="A291" s="73">
        <v>13638414</v>
      </c>
      <c r="B291" s="74" t="s">
        <v>255</v>
      </c>
      <c r="C291" s="74" t="s">
        <v>256</v>
      </c>
      <c r="D291" s="74" t="s">
        <v>192</v>
      </c>
      <c r="E291" s="74">
        <f>VALUE(RIGHT(Satış4[[#This Row],[Satış kodu]],3))</f>
        <v>414</v>
      </c>
      <c r="F291" s="74" t="s">
        <v>208</v>
      </c>
      <c r="G291" s="75">
        <v>114</v>
      </c>
      <c r="H291" s="74">
        <v>3</v>
      </c>
      <c r="I291" s="75">
        <f t="shared" si="6"/>
        <v>342</v>
      </c>
      <c r="J291" s="76">
        <v>43846.470412865063</v>
      </c>
      <c r="M291"/>
    </row>
    <row r="292" spans="1:13" ht="18" x14ac:dyDescent="0.35">
      <c r="A292" s="73">
        <v>13664414</v>
      </c>
      <c r="B292" s="74" t="s">
        <v>305</v>
      </c>
      <c r="C292" s="74" t="s">
        <v>205</v>
      </c>
      <c r="D292" s="74" t="s">
        <v>215</v>
      </c>
      <c r="E292" s="74">
        <f>VALUE(RIGHT(Satış4[[#This Row],[Satış kodu]],3))</f>
        <v>414</v>
      </c>
      <c r="F292" s="74" t="s">
        <v>200</v>
      </c>
      <c r="G292" s="75">
        <v>135</v>
      </c>
      <c r="H292" s="74">
        <v>3</v>
      </c>
      <c r="I292" s="75">
        <f t="shared" si="6"/>
        <v>405</v>
      </c>
      <c r="J292" s="76">
        <v>43846.744266608926</v>
      </c>
      <c r="M292"/>
    </row>
    <row r="293" spans="1:13" ht="18" x14ac:dyDescent="0.35">
      <c r="A293" s="73">
        <v>13642313</v>
      </c>
      <c r="B293" s="74" t="s">
        <v>262</v>
      </c>
      <c r="C293" s="74" t="s">
        <v>263</v>
      </c>
      <c r="D293" s="74" t="s">
        <v>192</v>
      </c>
      <c r="E293" s="74">
        <f>VALUE(RIGHT(Satış4[[#This Row],[Satış kodu]],3))</f>
        <v>313</v>
      </c>
      <c r="F293" s="74" t="s">
        <v>218</v>
      </c>
      <c r="G293" s="75">
        <v>67</v>
      </c>
      <c r="H293" s="74">
        <v>4</v>
      </c>
      <c r="I293" s="75">
        <f t="shared" si="6"/>
        <v>268</v>
      </c>
      <c r="J293" s="76">
        <v>43846.865315958981</v>
      </c>
      <c r="M293"/>
    </row>
    <row r="294" spans="1:13" ht="18" x14ac:dyDescent="0.35">
      <c r="A294" s="73">
        <v>13642212</v>
      </c>
      <c r="B294" s="74" t="s">
        <v>262</v>
      </c>
      <c r="C294" s="74" t="s">
        <v>263</v>
      </c>
      <c r="D294" s="74" t="s">
        <v>192</v>
      </c>
      <c r="E294" s="74">
        <f>VALUE(RIGHT(Satış4[[#This Row],[Satış kodu]],3))</f>
        <v>212</v>
      </c>
      <c r="F294" s="74" t="s">
        <v>232</v>
      </c>
      <c r="G294" s="75">
        <v>134</v>
      </c>
      <c r="H294" s="74">
        <v>4</v>
      </c>
      <c r="I294" s="75">
        <f t="shared" si="6"/>
        <v>536</v>
      </c>
      <c r="J294" s="76">
        <v>43846.969037761657</v>
      </c>
      <c r="M294"/>
    </row>
    <row r="295" spans="1:13" ht="18" x14ac:dyDescent="0.35">
      <c r="A295" s="73">
        <v>13674313</v>
      </c>
      <c r="B295" s="74" t="s">
        <v>267</v>
      </c>
      <c r="C295" s="74" t="s">
        <v>184</v>
      </c>
      <c r="D295" s="74" t="s">
        <v>180</v>
      </c>
      <c r="E295" s="74">
        <f>VALUE(RIGHT(Satış4[[#This Row],[Satış kodu]],3))</f>
        <v>313</v>
      </c>
      <c r="F295" s="74" t="s">
        <v>188</v>
      </c>
      <c r="G295" s="75">
        <v>116</v>
      </c>
      <c r="H295" s="74">
        <v>1</v>
      </c>
      <c r="I295" s="75">
        <f t="shared" si="6"/>
        <v>116</v>
      </c>
      <c r="J295" s="76">
        <v>43847.577926887257</v>
      </c>
      <c r="M295"/>
    </row>
    <row r="296" spans="1:13" ht="18" x14ac:dyDescent="0.35">
      <c r="A296" s="73">
        <v>13690212</v>
      </c>
      <c r="B296" s="74" t="s">
        <v>228</v>
      </c>
      <c r="C296" s="74" t="s">
        <v>254</v>
      </c>
      <c r="D296" s="74" t="s">
        <v>221</v>
      </c>
      <c r="E296" s="74">
        <f>VALUE(RIGHT(Satış4[[#This Row],[Satış kodu]],3))</f>
        <v>212</v>
      </c>
      <c r="F296" s="74" t="s">
        <v>249</v>
      </c>
      <c r="G296" s="75">
        <v>142</v>
      </c>
      <c r="H296" s="74">
        <v>4</v>
      </c>
      <c r="I296" s="75">
        <f t="shared" si="6"/>
        <v>568</v>
      </c>
      <c r="J296" s="76">
        <v>43847.835388418243</v>
      </c>
      <c r="M296"/>
    </row>
    <row r="297" spans="1:13" ht="18" x14ac:dyDescent="0.35">
      <c r="A297" s="73">
        <v>13671313</v>
      </c>
      <c r="B297" s="74" t="s">
        <v>292</v>
      </c>
      <c r="C297" s="74" t="s">
        <v>293</v>
      </c>
      <c r="D297" s="74" t="s">
        <v>185</v>
      </c>
      <c r="E297" s="74">
        <f>VALUE(RIGHT(Satış4[[#This Row],[Satış kodu]],3))</f>
        <v>313</v>
      </c>
      <c r="F297" s="74" t="s">
        <v>196</v>
      </c>
      <c r="G297" s="75">
        <v>43</v>
      </c>
      <c r="H297" s="74">
        <v>5</v>
      </c>
      <c r="I297" s="75">
        <f t="shared" si="6"/>
        <v>215</v>
      </c>
      <c r="J297" s="76">
        <v>43848.127730570843</v>
      </c>
      <c r="M297"/>
    </row>
    <row r="298" spans="1:13" ht="18" x14ac:dyDescent="0.35">
      <c r="A298" s="73">
        <v>13692212</v>
      </c>
      <c r="B298" s="74" t="s">
        <v>257</v>
      </c>
      <c r="C298" s="74" t="s">
        <v>258</v>
      </c>
      <c r="D298" s="74" t="s">
        <v>192</v>
      </c>
      <c r="E298" s="74">
        <f>VALUE(RIGHT(Satış4[[#This Row],[Satış kodu]],3))</f>
        <v>212</v>
      </c>
      <c r="F298" s="74" t="s">
        <v>277</v>
      </c>
      <c r="G298" s="75">
        <v>113</v>
      </c>
      <c r="H298" s="74">
        <v>5</v>
      </c>
      <c r="I298" s="75">
        <f t="shared" si="6"/>
        <v>565</v>
      </c>
      <c r="J298" s="76">
        <v>43848.932348566632</v>
      </c>
      <c r="M298"/>
    </row>
    <row r="299" spans="1:13" ht="18" x14ac:dyDescent="0.35">
      <c r="A299" s="73">
        <v>13663414</v>
      </c>
      <c r="B299" s="74" t="s">
        <v>238</v>
      </c>
      <c r="C299" s="74" t="s">
        <v>179</v>
      </c>
      <c r="D299" s="74" t="s">
        <v>215</v>
      </c>
      <c r="E299" s="74">
        <f>VALUE(RIGHT(Satış4[[#This Row],[Satış kodu]],3))</f>
        <v>414</v>
      </c>
      <c r="F299" s="74" t="s">
        <v>227</v>
      </c>
      <c r="G299" s="75">
        <v>54</v>
      </c>
      <c r="H299" s="74">
        <v>2</v>
      </c>
      <c r="I299" s="75">
        <f t="shared" si="6"/>
        <v>108</v>
      </c>
      <c r="J299" s="76">
        <v>43849.918583703053</v>
      </c>
      <c r="M299"/>
    </row>
    <row r="300" spans="1:13" ht="18" x14ac:dyDescent="0.35">
      <c r="A300" s="73">
        <v>13675313</v>
      </c>
      <c r="B300" s="74" t="s">
        <v>239</v>
      </c>
      <c r="C300" s="74" t="s">
        <v>240</v>
      </c>
      <c r="D300" s="74" t="s">
        <v>185</v>
      </c>
      <c r="E300" s="74">
        <f>VALUE(RIGHT(Satış4[[#This Row],[Satış kodu]],3))</f>
        <v>313</v>
      </c>
      <c r="F300" s="74" t="s">
        <v>196</v>
      </c>
      <c r="G300" s="75">
        <v>43</v>
      </c>
      <c r="H300" s="74">
        <v>3</v>
      </c>
      <c r="I300" s="75">
        <f t="shared" si="6"/>
        <v>129</v>
      </c>
      <c r="J300" s="76">
        <v>43850.723773453894</v>
      </c>
      <c r="M300"/>
    </row>
    <row r="301" spans="1:13" ht="18" x14ac:dyDescent="0.35">
      <c r="A301" s="73">
        <v>13665313</v>
      </c>
      <c r="B301" s="74" t="s">
        <v>285</v>
      </c>
      <c r="C301" s="74" t="s">
        <v>286</v>
      </c>
      <c r="D301" s="74" t="s">
        <v>180</v>
      </c>
      <c r="E301" s="74">
        <f>VALUE(RIGHT(Satış4[[#This Row],[Satış kodu]],3))</f>
        <v>313</v>
      </c>
      <c r="F301" s="74" t="s">
        <v>218</v>
      </c>
      <c r="G301" s="75">
        <v>67</v>
      </c>
      <c r="H301" s="74">
        <v>1</v>
      </c>
      <c r="I301" s="75">
        <f t="shared" si="6"/>
        <v>67</v>
      </c>
      <c r="J301" s="76">
        <v>43850.855705266848</v>
      </c>
      <c r="M301"/>
    </row>
    <row r="302" spans="1:13" ht="18" x14ac:dyDescent="0.35">
      <c r="A302" s="73">
        <v>13651414</v>
      </c>
      <c r="B302" s="74" t="s">
        <v>259</v>
      </c>
      <c r="C302" s="74" t="s">
        <v>205</v>
      </c>
      <c r="D302" s="74" t="s">
        <v>221</v>
      </c>
      <c r="E302" s="74">
        <f>VALUE(RIGHT(Satış4[[#This Row],[Satış kodu]],3))</f>
        <v>414</v>
      </c>
      <c r="F302" s="74" t="s">
        <v>200</v>
      </c>
      <c r="G302" s="75">
        <v>135</v>
      </c>
      <c r="H302" s="74">
        <v>1</v>
      </c>
      <c r="I302" s="75">
        <f t="shared" si="6"/>
        <v>135</v>
      </c>
      <c r="J302" s="76">
        <v>43851.340430286284</v>
      </c>
      <c r="M302"/>
    </row>
    <row r="303" spans="1:13" ht="18" x14ac:dyDescent="0.35">
      <c r="A303" s="73">
        <v>13689313</v>
      </c>
      <c r="B303" s="74" t="s">
        <v>228</v>
      </c>
      <c r="C303" s="74" t="s">
        <v>229</v>
      </c>
      <c r="D303" s="74" t="s">
        <v>199</v>
      </c>
      <c r="E303" s="74">
        <f>VALUE(RIGHT(Satış4[[#This Row],[Satış kodu]],3))</f>
        <v>313</v>
      </c>
      <c r="F303" s="74" t="s">
        <v>196</v>
      </c>
      <c r="G303" s="75">
        <v>43</v>
      </c>
      <c r="H303" s="74">
        <v>2</v>
      </c>
      <c r="I303" s="75">
        <f t="shared" si="6"/>
        <v>86</v>
      </c>
      <c r="J303" s="76">
        <v>43852.17880294854</v>
      </c>
      <c r="M303"/>
    </row>
    <row r="304" spans="1:13" ht="18" x14ac:dyDescent="0.35">
      <c r="A304" s="73">
        <v>13655414</v>
      </c>
      <c r="B304" s="74" t="s">
        <v>250</v>
      </c>
      <c r="C304" s="74" t="s">
        <v>251</v>
      </c>
      <c r="D304" s="74" t="s">
        <v>215</v>
      </c>
      <c r="E304" s="74">
        <f>VALUE(RIGHT(Satış4[[#This Row],[Satış kodu]],3))</f>
        <v>414</v>
      </c>
      <c r="F304" s="74" t="s">
        <v>227</v>
      </c>
      <c r="G304" s="75">
        <v>54</v>
      </c>
      <c r="H304" s="74">
        <v>3</v>
      </c>
      <c r="I304" s="75">
        <f t="shared" si="6"/>
        <v>162</v>
      </c>
      <c r="J304" s="76">
        <v>43853.117256130172</v>
      </c>
      <c r="M304"/>
    </row>
    <row r="305" spans="1:13" ht="18" x14ac:dyDescent="0.35">
      <c r="A305" s="73">
        <v>13662414</v>
      </c>
      <c r="B305" s="74" t="s">
        <v>303</v>
      </c>
      <c r="C305" s="74" t="s">
        <v>304</v>
      </c>
      <c r="D305" s="74" t="s">
        <v>215</v>
      </c>
      <c r="E305" s="74">
        <f>VALUE(RIGHT(Satış4[[#This Row],[Satış kodu]],3))</f>
        <v>414</v>
      </c>
      <c r="F305" s="74" t="s">
        <v>200</v>
      </c>
      <c r="G305" s="75">
        <v>135</v>
      </c>
      <c r="H305" s="74">
        <v>1</v>
      </c>
      <c r="I305" s="75">
        <f t="shared" si="6"/>
        <v>135</v>
      </c>
      <c r="J305" s="76">
        <v>43853.356280165688</v>
      </c>
      <c r="M305"/>
    </row>
    <row r="306" spans="1:13" ht="18" x14ac:dyDescent="0.35">
      <c r="A306" s="73">
        <v>13595212</v>
      </c>
      <c r="B306" s="74" t="s">
        <v>230</v>
      </c>
      <c r="C306" s="74" t="s">
        <v>184</v>
      </c>
      <c r="D306" s="74" t="s">
        <v>180</v>
      </c>
      <c r="E306" s="74">
        <f>VALUE(RIGHT(Satış4[[#This Row],[Satış kodu]],3))</f>
        <v>212</v>
      </c>
      <c r="F306" s="74" t="s">
        <v>277</v>
      </c>
      <c r="G306" s="75">
        <v>113</v>
      </c>
      <c r="H306" s="74">
        <v>5</v>
      </c>
      <c r="I306" s="75">
        <f t="shared" si="6"/>
        <v>565</v>
      </c>
      <c r="J306" s="76">
        <v>43854.166374409935</v>
      </c>
      <c r="M306"/>
    </row>
    <row r="307" spans="1:13" ht="18" x14ac:dyDescent="0.35">
      <c r="A307" s="73">
        <v>13664313</v>
      </c>
      <c r="B307" s="74" t="s">
        <v>305</v>
      </c>
      <c r="C307" s="74" t="s">
        <v>205</v>
      </c>
      <c r="D307" s="74" t="s">
        <v>215</v>
      </c>
      <c r="E307" s="74">
        <f>VALUE(RIGHT(Satış4[[#This Row],[Satış kodu]],3))</f>
        <v>313</v>
      </c>
      <c r="F307" s="74" t="s">
        <v>193</v>
      </c>
      <c r="G307" s="75">
        <v>59</v>
      </c>
      <c r="H307" s="74">
        <v>2</v>
      </c>
      <c r="I307" s="75">
        <f t="shared" si="6"/>
        <v>118</v>
      </c>
      <c r="J307" s="76">
        <v>43855.082810673244</v>
      </c>
      <c r="M307"/>
    </row>
    <row r="308" spans="1:13" ht="18" x14ac:dyDescent="0.35">
      <c r="A308" s="73">
        <v>13660414</v>
      </c>
      <c r="B308" s="74" t="s">
        <v>272</v>
      </c>
      <c r="C308" s="74" t="s">
        <v>198</v>
      </c>
      <c r="D308" s="74" t="s">
        <v>215</v>
      </c>
      <c r="E308" s="74">
        <f>VALUE(RIGHT(Satış4[[#This Row],[Satış kodu]],3))</f>
        <v>414</v>
      </c>
      <c r="F308" s="74" t="s">
        <v>203</v>
      </c>
      <c r="G308" s="75">
        <v>81</v>
      </c>
      <c r="H308" s="74">
        <v>4</v>
      </c>
      <c r="I308" s="75">
        <f t="shared" si="6"/>
        <v>324</v>
      </c>
      <c r="J308" s="76">
        <v>43855.797562832413</v>
      </c>
      <c r="M308"/>
    </row>
    <row r="309" spans="1:13" ht="18" x14ac:dyDescent="0.35">
      <c r="A309" s="73">
        <v>13662212</v>
      </c>
      <c r="B309" s="74" t="s">
        <v>303</v>
      </c>
      <c r="C309" s="74" t="s">
        <v>304</v>
      </c>
      <c r="D309" s="74" t="s">
        <v>215</v>
      </c>
      <c r="E309" s="74">
        <f>VALUE(RIGHT(Satış4[[#This Row],[Satış kodu]],3))</f>
        <v>212</v>
      </c>
      <c r="F309" s="74" t="s">
        <v>181</v>
      </c>
      <c r="G309" s="75">
        <v>104</v>
      </c>
      <c r="H309" s="74">
        <v>2</v>
      </c>
      <c r="I309" s="75">
        <f t="shared" si="6"/>
        <v>208</v>
      </c>
      <c r="J309" s="76">
        <v>43856.379596206141</v>
      </c>
      <c r="M309"/>
    </row>
    <row r="310" spans="1:13" ht="18" x14ac:dyDescent="0.35">
      <c r="A310" s="73">
        <v>13692313</v>
      </c>
      <c r="B310" s="74" t="s">
        <v>257</v>
      </c>
      <c r="C310" s="74" t="s">
        <v>258</v>
      </c>
      <c r="D310" s="74" t="s">
        <v>192</v>
      </c>
      <c r="E310" s="74">
        <f>VALUE(RIGHT(Satış4[[#This Row],[Satış kodu]],3))</f>
        <v>313</v>
      </c>
      <c r="F310" s="74" t="s">
        <v>218</v>
      </c>
      <c r="G310" s="75">
        <v>67</v>
      </c>
      <c r="H310" s="74">
        <v>3</v>
      </c>
      <c r="I310" s="75">
        <f t="shared" si="6"/>
        <v>201</v>
      </c>
      <c r="J310" s="76">
        <v>43856.979138737719</v>
      </c>
      <c r="M310"/>
    </row>
    <row r="311" spans="1:13" ht="18" x14ac:dyDescent="0.35">
      <c r="A311" s="73">
        <v>13663212</v>
      </c>
      <c r="B311" s="74" t="s">
        <v>238</v>
      </c>
      <c r="C311" s="74" t="s">
        <v>179</v>
      </c>
      <c r="D311" s="74" t="s">
        <v>215</v>
      </c>
      <c r="E311" s="74">
        <f>VALUE(RIGHT(Satış4[[#This Row],[Satış kodu]],3))</f>
        <v>212</v>
      </c>
      <c r="F311" s="74" t="s">
        <v>249</v>
      </c>
      <c r="G311" s="75">
        <v>142</v>
      </c>
      <c r="H311" s="74">
        <v>3</v>
      </c>
      <c r="I311" s="75">
        <f t="shared" si="6"/>
        <v>426</v>
      </c>
      <c r="J311" s="76">
        <v>43857.850915357143</v>
      </c>
      <c r="M311"/>
    </row>
    <row r="312" spans="1:13" ht="18" x14ac:dyDescent="0.35">
      <c r="A312" s="73">
        <v>13650313</v>
      </c>
      <c r="B312" s="74" t="s">
        <v>233</v>
      </c>
      <c r="C312" s="74" t="s">
        <v>234</v>
      </c>
      <c r="D312" s="74" t="s">
        <v>215</v>
      </c>
      <c r="E312" s="74">
        <f>VALUE(RIGHT(Satış4[[#This Row],[Satış kodu]],3))</f>
        <v>313</v>
      </c>
      <c r="F312" s="74" t="s">
        <v>188</v>
      </c>
      <c r="G312" s="75">
        <v>116</v>
      </c>
      <c r="H312" s="74">
        <v>2</v>
      </c>
      <c r="I312" s="75">
        <f t="shared" si="6"/>
        <v>232</v>
      </c>
      <c r="J312" s="76">
        <v>43858.24004991939</v>
      </c>
      <c r="M312"/>
    </row>
    <row r="313" spans="1:13" ht="18" x14ac:dyDescent="0.35">
      <c r="A313" s="73">
        <v>13695313</v>
      </c>
      <c r="B313" s="74" t="s">
        <v>219</v>
      </c>
      <c r="C313" s="74" t="s">
        <v>274</v>
      </c>
      <c r="D313" s="74" t="s">
        <v>221</v>
      </c>
      <c r="E313" s="74">
        <f>VALUE(RIGHT(Satış4[[#This Row],[Satış kodu]],3))</f>
        <v>313</v>
      </c>
      <c r="F313" s="74" t="s">
        <v>212</v>
      </c>
      <c r="G313" s="75">
        <v>95</v>
      </c>
      <c r="H313" s="74">
        <v>4</v>
      </c>
      <c r="I313" s="75">
        <f t="shared" si="6"/>
        <v>380</v>
      </c>
      <c r="J313" s="76">
        <v>43858.467600325945</v>
      </c>
      <c r="M313"/>
    </row>
    <row r="314" spans="1:13" ht="18" x14ac:dyDescent="0.35">
      <c r="A314" s="73">
        <v>13661414</v>
      </c>
      <c r="B314" s="74" t="s">
        <v>272</v>
      </c>
      <c r="C314" s="74" t="s">
        <v>179</v>
      </c>
      <c r="D314" s="74" t="s">
        <v>180</v>
      </c>
      <c r="E314" s="74">
        <f>VALUE(RIGHT(Satış4[[#This Row],[Satış kodu]],3))</f>
        <v>414</v>
      </c>
      <c r="F314" s="74" t="s">
        <v>208</v>
      </c>
      <c r="G314" s="75">
        <v>114</v>
      </c>
      <c r="H314" s="74">
        <v>1</v>
      </c>
      <c r="I314" s="75">
        <f t="shared" si="6"/>
        <v>114</v>
      </c>
      <c r="J314" s="76">
        <v>43858.75008709645</v>
      </c>
      <c r="M314"/>
    </row>
    <row r="315" spans="1:13" ht="18" x14ac:dyDescent="0.35">
      <c r="A315" s="73">
        <v>13675313</v>
      </c>
      <c r="B315" s="74" t="s">
        <v>239</v>
      </c>
      <c r="C315" s="74" t="s">
        <v>240</v>
      </c>
      <c r="D315" s="74" t="s">
        <v>185</v>
      </c>
      <c r="E315" s="74">
        <f>VALUE(RIGHT(Satış4[[#This Row],[Satış kodu]],3))</f>
        <v>313</v>
      </c>
      <c r="F315" s="74" t="s">
        <v>218</v>
      </c>
      <c r="G315" s="75">
        <v>67</v>
      </c>
      <c r="H315" s="74">
        <v>1</v>
      </c>
      <c r="I315" s="75">
        <f t="shared" si="6"/>
        <v>67</v>
      </c>
      <c r="J315" s="76">
        <v>43859.557402931001</v>
      </c>
      <c r="M315"/>
    </row>
    <row r="316" spans="1:13" ht="18" x14ac:dyDescent="0.35">
      <c r="A316" s="73">
        <v>13667212</v>
      </c>
      <c r="B316" s="74" t="s">
        <v>299</v>
      </c>
      <c r="C316" s="74" t="s">
        <v>300</v>
      </c>
      <c r="D316" s="74" t="s">
        <v>180</v>
      </c>
      <c r="E316" s="74">
        <f>VALUE(RIGHT(Satış4[[#This Row],[Satış kodu]],3))</f>
        <v>212</v>
      </c>
      <c r="F316" s="74" t="s">
        <v>232</v>
      </c>
      <c r="G316" s="75">
        <v>134</v>
      </c>
      <c r="H316" s="74">
        <v>3</v>
      </c>
      <c r="I316" s="75">
        <f t="shared" si="6"/>
        <v>402</v>
      </c>
      <c r="J316" s="76">
        <v>43860.23366004078</v>
      </c>
      <c r="M316"/>
    </row>
    <row r="317" spans="1:13" ht="18" x14ac:dyDescent="0.35">
      <c r="A317" s="73">
        <v>13678414</v>
      </c>
      <c r="B317" s="74" t="s">
        <v>206</v>
      </c>
      <c r="C317" s="74" t="s">
        <v>205</v>
      </c>
      <c r="D317" s="74" t="s">
        <v>180</v>
      </c>
      <c r="E317" s="74">
        <f>VALUE(RIGHT(Satış4[[#This Row],[Satış kodu]],3))</f>
        <v>414</v>
      </c>
      <c r="F317" s="74" t="s">
        <v>227</v>
      </c>
      <c r="G317" s="75">
        <v>54</v>
      </c>
      <c r="H317" s="74">
        <v>1</v>
      </c>
      <c r="I317" s="75">
        <f t="shared" si="6"/>
        <v>54</v>
      </c>
      <c r="J317" s="76">
        <v>43860.957738046091</v>
      </c>
      <c r="M317"/>
    </row>
    <row r="318" spans="1:13" ht="18" x14ac:dyDescent="0.35">
      <c r="A318" s="73">
        <v>13655212</v>
      </c>
      <c r="B318" s="74" t="s">
        <v>250</v>
      </c>
      <c r="C318" s="74" t="s">
        <v>251</v>
      </c>
      <c r="D318" s="74" t="s">
        <v>215</v>
      </c>
      <c r="E318" s="74">
        <f>VALUE(RIGHT(Satış4[[#This Row],[Satış kodu]],3))</f>
        <v>212</v>
      </c>
      <c r="F318" s="74" t="s">
        <v>232</v>
      </c>
      <c r="G318" s="75">
        <v>134</v>
      </c>
      <c r="H318" s="74">
        <v>1</v>
      </c>
      <c r="I318" s="75">
        <f t="shared" si="6"/>
        <v>134</v>
      </c>
      <c r="J318" s="76">
        <v>43861.697930593793</v>
      </c>
      <c r="M318"/>
    </row>
    <row r="319" spans="1:13" ht="18" x14ac:dyDescent="0.35">
      <c r="A319" s="73">
        <v>13667212</v>
      </c>
      <c r="B319" s="74" t="s">
        <v>299</v>
      </c>
      <c r="C319" s="74" t="s">
        <v>300</v>
      </c>
      <c r="D319" s="74" t="s">
        <v>180</v>
      </c>
      <c r="E319" s="74">
        <f>VALUE(RIGHT(Satış4[[#This Row],[Satış kodu]],3))</f>
        <v>212</v>
      </c>
      <c r="F319" s="74" t="s">
        <v>232</v>
      </c>
      <c r="G319" s="75">
        <v>134</v>
      </c>
      <c r="H319" s="74">
        <v>4</v>
      </c>
      <c r="I319" s="75">
        <f t="shared" si="6"/>
        <v>536</v>
      </c>
      <c r="J319" s="76">
        <v>43862.173130867726</v>
      </c>
      <c r="M319"/>
    </row>
    <row r="320" spans="1:13" ht="18" x14ac:dyDescent="0.35">
      <c r="A320" s="73">
        <v>13668313</v>
      </c>
      <c r="B320" s="74" t="s">
        <v>224</v>
      </c>
      <c r="C320" s="74" t="s">
        <v>205</v>
      </c>
      <c r="D320" s="74" t="s">
        <v>185</v>
      </c>
      <c r="E320" s="74">
        <f>VALUE(RIGHT(Satış4[[#This Row],[Satış kodu]],3))</f>
        <v>313</v>
      </c>
      <c r="F320" s="74" t="s">
        <v>193</v>
      </c>
      <c r="G320" s="75">
        <v>59</v>
      </c>
      <c r="H320" s="74">
        <v>3</v>
      </c>
      <c r="I320" s="75">
        <f t="shared" si="6"/>
        <v>177</v>
      </c>
      <c r="J320" s="76">
        <v>43862.988947507511</v>
      </c>
      <c r="M320"/>
    </row>
    <row r="321" spans="1:13" ht="18" x14ac:dyDescent="0.35">
      <c r="A321" s="73">
        <v>13649414</v>
      </c>
      <c r="B321" s="74" t="s">
        <v>283</v>
      </c>
      <c r="C321" s="74" t="s">
        <v>284</v>
      </c>
      <c r="D321" s="74" t="s">
        <v>215</v>
      </c>
      <c r="E321" s="74">
        <f>VALUE(RIGHT(Satış4[[#This Row],[Satış kodu]],3))</f>
        <v>414</v>
      </c>
      <c r="F321" s="74" t="s">
        <v>200</v>
      </c>
      <c r="G321" s="75">
        <v>135</v>
      </c>
      <c r="H321" s="74">
        <v>4</v>
      </c>
      <c r="I321" s="75">
        <f t="shared" si="6"/>
        <v>540</v>
      </c>
      <c r="J321" s="76">
        <v>43863.101524202983</v>
      </c>
      <c r="M321"/>
    </row>
    <row r="322" spans="1:13" ht="18" x14ac:dyDescent="0.35">
      <c r="A322" s="73">
        <v>13663313</v>
      </c>
      <c r="B322" s="74" t="s">
        <v>238</v>
      </c>
      <c r="C322" s="74" t="s">
        <v>179</v>
      </c>
      <c r="D322" s="74" t="s">
        <v>215</v>
      </c>
      <c r="E322" s="74">
        <f>VALUE(RIGHT(Satış4[[#This Row],[Satış kodu]],3))</f>
        <v>313</v>
      </c>
      <c r="F322" s="74" t="s">
        <v>193</v>
      </c>
      <c r="G322" s="75">
        <v>59</v>
      </c>
      <c r="H322" s="74">
        <v>4</v>
      </c>
      <c r="I322" s="75">
        <f t="shared" si="6"/>
        <v>236</v>
      </c>
      <c r="J322" s="76">
        <v>43863.830423951382</v>
      </c>
      <c r="M322"/>
    </row>
    <row r="323" spans="1:13" ht="18" x14ac:dyDescent="0.35">
      <c r="A323" s="73">
        <v>13584313</v>
      </c>
      <c r="B323" s="74" t="s">
        <v>197</v>
      </c>
      <c r="C323" s="74" t="s">
        <v>217</v>
      </c>
      <c r="D323" s="74" t="s">
        <v>199</v>
      </c>
      <c r="E323" s="74">
        <f>VALUE(RIGHT(Satış4[[#This Row],[Satış kodu]],3))</f>
        <v>313</v>
      </c>
      <c r="F323" s="74" t="s">
        <v>188</v>
      </c>
      <c r="G323" s="75">
        <v>116</v>
      </c>
      <c r="H323" s="74">
        <v>1</v>
      </c>
      <c r="I323" s="75">
        <f t="shared" ref="I323:I386" si="7">G323*H323</f>
        <v>116</v>
      </c>
      <c r="J323" s="76">
        <v>43864.617859469108</v>
      </c>
      <c r="M323"/>
    </row>
    <row r="324" spans="1:13" ht="18" x14ac:dyDescent="0.35">
      <c r="A324" s="73">
        <v>13663313</v>
      </c>
      <c r="B324" s="74" t="s">
        <v>238</v>
      </c>
      <c r="C324" s="74" t="s">
        <v>179</v>
      </c>
      <c r="D324" s="74" t="s">
        <v>215</v>
      </c>
      <c r="E324" s="74">
        <f>VALUE(RIGHT(Satış4[[#This Row],[Satış kodu]],3))</f>
        <v>313</v>
      </c>
      <c r="F324" s="74" t="s">
        <v>188</v>
      </c>
      <c r="G324" s="75">
        <v>116</v>
      </c>
      <c r="H324" s="74">
        <v>3</v>
      </c>
      <c r="I324" s="75">
        <f t="shared" si="7"/>
        <v>348</v>
      </c>
      <c r="J324" s="76">
        <v>43865.227155121887</v>
      </c>
      <c r="M324"/>
    </row>
    <row r="325" spans="1:13" ht="18" x14ac:dyDescent="0.35">
      <c r="A325" s="73">
        <v>13689414</v>
      </c>
      <c r="B325" s="74" t="s">
        <v>228</v>
      </c>
      <c r="C325" s="74" t="s">
        <v>229</v>
      </c>
      <c r="D325" s="74" t="s">
        <v>199</v>
      </c>
      <c r="E325" s="74">
        <f>VALUE(RIGHT(Satış4[[#This Row],[Satış kodu]],3))</f>
        <v>414</v>
      </c>
      <c r="F325" s="74" t="s">
        <v>227</v>
      </c>
      <c r="G325" s="75">
        <v>54</v>
      </c>
      <c r="H325" s="74">
        <v>4</v>
      </c>
      <c r="I325" s="75">
        <f t="shared" si="7"/>
        <v>216</v>
      </c>
      <c r="J325" s="76">
        <v>43865.642015689526</v>
      </c>
      <c r="M325"/>
    </row>
    <row r="326" spans="1:13" ht="18" x14ac:dyDescent="0.35">
      <c r="A326" s="73">
        <v>13655313</v>
      </c>
      <c r="B326" s="74" t="s">
        <v>250</v>
      </c>
      <c r="C326" s="74" t="s">
        <v>251</v>
      </c>
      <c r="D326" s="74" t="s">
        <v>215</v>
      </c>
      <c r="E326" s="74">
        <f>VALUE(RIGHT(Satış4[[#This Row],[Satış kodu]],3))</f>
        <v>313</v>
      </c>
      <c r="F326" s="74" t="s">
        <v>196</v>
      </c>
      <c r="G326" s="75">
        <v>43</v>
      </c>
      <c r="H326" s="74">
        <v>4</v>
      </c>
      <c r="I326" s="75">
        <f t="shared" si="7"/>
        <v>172</v>
      </c>
      <c r="J326" s="76">
        <v>43865.89449841738</v>
      </c>
      <c r="M326"/>
    </row>
    <row r="327" spans="1:13" ht="18" x14ac:dyDescent="0.35">
      <c r="A327" s="73">
        <v>13587414</v>
      </c>
      <c r="B327" s="74" t="s">
        <v>197</v>
      </c>
      <c r="C327" s="74" t="s">
        <v>281</v>
      </c>
      <c r="D327" s="74" t="s">
        <v>221</v>
      </c>
      <c r="E327" s="74">
        <f>VALUE(RIGHT(Satış4[[#This Row],[Satış kodu]],3))</f>
        <v>414</v>
      </c>
      <c r="F327" s="74" t="s">
        <v>227</v>
      </c>
      <c r="G327" s="75">
        <v>54</v>
      </c>
      <c r="H327" s="74">
        <v>5</v>
      </c>
      <c r="I327" s="75">
        <f t="shared" si="7"/>
        <v>270</v>
      </c>
      <c r="J327" s="76">
        <v>43866.632674707056</v>
      </c>
      <c r="M327"/>
    </row>
    <row r="328" spans="1:13" ht="18" x14ac:dyDescent="0.35">
      <c r="A328" s="73">
        <v>13697313</v>
      </c>
      <c r="B328" s="74" t="s">
        <v>219</v>
      </c>
      <c r="C328" s="74" t="s">
        <v>252</v>
      </c>
      <c r="D328" s="74" t="s">
        <v>199</v>
      </c>
      <c r="E328" s="74">
        <f>VALUE(RIGHT(Satış4[[#This Row],[Satış kodu]],3))</f>
        <v>313</v>
      </c>
      <c r="F328" s="74" t="s">
        <v>212</v>
      </c>
      <c r="G328" s="75">
        <v>95</v>
      </c>
      <c r="H328" s="74">
        <v>3</v>
      </c>
      <c r="I328" s="75">
        <f t="shared" si="7"/>
        <v>285</v>
      </c>
      <c r="J328" s="76">
        <v>43866.789965231001</v>
      </c>
      <c r="M328"/>
    </row>
    <row r="329" spans="1:13" ht="18" x14ac:dyDescent="0.35">
      <c r="A329" s="73">
        <v>13657414</v>
      </c>
      <c r="B329" s="74" t="s">
        <v>225</v>
      </c>
      <c r="C329" s="74" t="s">
        <v>226</v>
      </c>
      <c r="D329" s="74" t="s">
        <v>215</v>
      </c>
      <c r="E329" s="74">
        <f>VALUE(RIGHT(Satış4[[#This Row],[Satış kodu]],3))</f>
        <v>414</v>
      </c>
      <c r="F329" s="74" t="s">
        <v>203</v>
      </c>
      <c r="G329" s="75">
        <v>81</v>
      </c>
      <c r="H329" s="74">
        <v>5</v>
      </c>
      <c r="I329" s="75">
        <f t="shared" si="7"/>
        <v>405</v>
      </c>
      <c r="J329" s="76">
        <v>43867.3194555187</v>
      </c>
      <c r="M329"/>
    </row>
    <row r="330" spans="1:13" ht="18" x14ac:dyDescent="0.35">
      <c r="A330" s="73">
        <v>13688212</v>
      </c>
      <c r="B330" s="74" t="s">
        <v>268</v>
      </c>
      <c r="C330" s="74" t="s">
        <v>269</v>
      </c>
      <c r="D330" s="74" t="s">
        <v>221</v>
      </c>
      <c r="E330" s="74">
        <f>VALUE(RIGHT(Satış4[[#This Row],[Satış kodu]],3))</f>
        <v>212</v>
      </c>
      <c r="F330" s="74" t="s">
        <v>181</v>
      </c>
      <c r="G330" s="75">
        <v>104</v>
      </c>
      <c r="H330" s="74">
        <v>3</v>
      </c>
      <c r="I330" s="75">
        <f t="shared" si="7"/>
        <v>312</v>
      </c>
      <c r="J330" s="76">
        <v>43868.252830123776</v>
      </c>
      <c r="M330"/>
    </row>
    <row r="331" spans="1:13" ht="18" x14ac:dyDescent="0.35">
      <c r="A331" s="73">
        <v>13656212</v>
      </c>
      <c r="B331" s="74" t="s">
        <v>225</v>
      </c>
      <c r="C331" s="74" t="s">
        <v>261</v>
      </c>
      <c r="D331" s="74" t="s">
        <v>215</v>
      </c>
      <c r="E331" s="74">
        <f>VALUE(RIGHT(Satış4[[#This Row],[Satış kodu]],3))</f>
        <v>212</v>
      </c>
      <c r="F331" s="74" t="s">
        <v>277</v>
      </c>
      <c r="G331" s="75">
        <v>113</v>
      </c>
      <c r="H331" s="74">
        <v>2</v>
      </c>
      <c r="I331" s="75">
        <f t="shared" si="7"/>
        <v>226</v>
      </c>
      <c r="J331" s="76">
        <v>43868.800654535873</v>
      </c>
      <c r="M331"/>
    </row>
    <row r="332" spans="1:13" ht="18" x14ac:dyDescent="0.35">
      <c r="A332" s="73">
        <v>13672313</v>
      </c>
      <c r="B332" s="74" t="s">
        <v>242</v>
      </c>
      <c r="C332" s="74" t="s">
        <v>205</v>
      </c>
      <c r="D332" s="74" t="s">
        <v>180</v>
      </c>
      <c r="E332" s="74">
        <f>VALUE(RIGHT(Satış4[[#This Row],[Satış kodu]],3))</f>
        <v>313</v>
      </c>
      <c r="F332" s="74" t="s">
        <v>188</v>
      </c>
      <c r="G332" s="75">
        <v>116</v>
      </c>
      <c r="H332" s="74">
        <v>3</v>
      </c>
      <c r="I332" s="75">
        <f t="shared" si="7"/>
        <v>348</v>
      </c>
      <c r="J332" s="76">
        <v>43869.626359540453</v>
      </c>
      <c r="M332"/>
    </row>
    <row r="333" spans="1:13" ht="18" x14ac:dyDescent="0.35">
      <c r="A333" s="73">
        <v>13662414</v>
      </c>
      <c r="B333" s="74" t="s">
        <v>303</v>
      </c>
      <c r="C333" s="74" t="s">
        <v>304</v>
      </c>
      <c r="D333" s="74" t="s">
        <v>215</v>
      </c>
      <c r="E333" s="74">
        <f>VALUE(RIGHT(Satış4[[#This Row],[Satış kodu]],3))</f>
        <v>414</v>
      </c>
      <c r="F333" s="74" t="s">
        <v>200</v>
      </c>
      <c r="G333" s="75">
        <v>135</v>
      </c>
      <c r="H333" s="74">
        <v>4</v>
      </c>
      <c r="I333" s="75">
        <f t="shared" si="7"/>
        <v>540</v>
      </c>
      <c r="J333" s="76">
        <v>43869.763462006653</v>
      </c>
      <c r="M333"/>
    </row>
    <row r="334" spans="1:13" ht="18" x14ac:dyDescent="0.35">
      <c r="A334" s="73">
        <v>13646414</v>
      </c>
      <c r="B334" s="74" t="s">
        <v>190</v>
      </c>
      <c r="C334" s="74" t="s">
        <v>191</v>
      </c>
      <c r="D334" s="74" t="s">
        <v>192</v>
      </c>
      <c r="E334" s="74">
        <f>VALUE(RIGHT(Satış4[[#This Row],[Satış kodu]],3))</f>
        <v>414</v>
      </c>
      <c r="F334" s="74" t="s">
        <v>216</v>
      </c>
      <c r="G334" s="75">
        <v>146</v>
      </c>
      <c r="H334" s="74">
        <v>4</v>
      </c>
      <c r="I334" s="75">
        <f t="shared" si="7"/>
        <v>584</v>
      </c>
      <c r="J334" s="76">
        <v>43870.721095954206</v>
      </c>
      <c r="M334"/>
    </row>
    <row r="335" spans="1:13" ht="18" x14ac:dyDescent="0.35">
      <c r="A335" s="73">
        <v>13594212</v>
      </c>
      <c r="B335" s="74" t="s">
        <v>230</v>
      </c>
      <c r="C335" s="74" t="s">
        <v>205</v>
      </c>
      <c r="D335" s="74" t="s">
        <v>180</v>
      </c>
      <c r="E335" s="74">
        <f>VALUE(RIGHT(Satış4[[#This Row],[Satış kodu]],3))</f>
        <v>212</v>
      </c>
      <c r="F335" s="74" t="s">
        <v>232</v>
      </c>
      <c r="G335" s="75">
        <v>134</v>
      </c>
      <c r="H335" s="74">
        <v>2</v>
      </c>
      <c r="I335" s="75">
        <f t="shared" si="7"/>
        <v>268</v>
      </c>
      <c r="J335" s="76">
        <v>43871.016738955419</v>
      </c>
      <c r="M335"/>
    </row>
    <row r="336" spans="1:13" ht="18" x14ac:dyDescent="0.35">
      <c r="A336" s="73">
        <v>13585414</v>
      </c>
      <c r="B336" s="74" t="s">
        <v>197</v>
      </c>
      <c r="C336" s="74" t="s">
        <v>205</v>
      </c>
      <c r="D336" s="74" t="s">
        <v>221</v>
      </c>
      <c r="E336" s="74">
        <f>VALUE(RIGHT(Satış4[[#This Row],[Satış kodu]],3))</f>
        <v>414</v>
      </c>
      <c r="F336" s="74" t="s">
        <v>200</v>
      </c>
      <c r="G336" s="75">
        <v>135</v>
      </c>
      <c r="H336" s="74">
        <v>3</v>
      </c>
      <c r="I336" s="75">
        <f t="shared" si="7"/>
        <v>405</v>
      </c>
      <c r="J336" s="76">
        <v>43871.676335607241</v>
      </c>
      <c r="M336"/>
    </row>
    <row r="337" spans="1:13" ht="18" x14ac:dyDescent="0.35">
      <c r="A337" s="73">
        <v>13580313</v>
      </c>
      <c r="B337" s="74" t="s">
        <v>197</v>
      </c>
      <c r="C337" s="74" t="s">
        <v>276</v>
      </c>
      <c r="D337" s="74" t="s">
        <v>180</v>
      </c>
      <c r="E337" s="74">
        <f>VALUE(RIGHT(Satış4[[#This Row],[Satış kodu]],3))</f>
        <v>313</v>
      </c>
      <c r="F337" s="74" t="s">
        <v>188</v>
      </c>
      <c r="G337" s="75">
        <v>116</v>
      </c>
      <c r="H337" s="74">
        <v>3</v>
      </c>
      <c r="I337" s="75">
        <f t="shared" si="7"/>
        <v>348</v>
      </c>
      <c r="J337" s="76">
        <v>43872.31065161412</v>
      </c>
      <c r="M337"/>
    </row>
    <row r="338" spans="1:13" ht="18" x14ac:dyDescent="0.35">
      <c r="A338" s="73">
        <v>13673313</v>
      </c>
      <c r="B338" s="74" t="s">
        <v>301</v>
      </c>
      <c r="C338" s="74" t="s">
        <v>191</v>
      </c>
      <c r="D338" s="74" t="s">
        <v>185</v>
      </c>
      <c r="E338" s="74">
        <f>VALUE(RIGHT(Satış4[[#This Row],[Satış kodu]],3))</f>
        <v>313</v>
      </c>
      <c r="F338" s="74" t="s">
        <v>218</v>
      </c>
      <c r="G338" s="75">
        <v>67</v>
      </c>
      <c r="H338" s="74">
        <v>2</v>
      </c>
      <c r="I338" s="75">
        <f t="shared" si="7"/>
        <v>134</v>
      </c>
      <c r="J338" s="76">
        <v>43873.240085164027</v>
      </c>
      <c r="M338"/>
    </row>
    <row r="339" spans="1:13" ht="18" x14ac:dyDescent="0.35">
      <c r="A339" s="73">
        <v>13595212</v>
      </c>
      <c r="B339" s="74" t="s">
        <v>230</v>
      </c>
      <c r="C339" s="74" t="s">
        <v>184</v>
      </c>
      <c r="D339" s="74" t="s">
        <v>180</v>
      </c>
      <c r="E339" s="74">
        <f>VALUE(RIGHT(Satış4[[#This Row],[Satış kodu]],3))</f>
        <v>212</v>
      </c>
      <c r="F339" s="74" t="s">
        <v>181</v>
      </c>
      <c r="G339" s="75">
        <v>104</v>
      </c>
      <c r="H339" s="74">
        <v>4</v>
      </c>
      <c r="I339" s="75">
        <f t="shared" si="7"/>
        <v>416</v>
      </c>
      <c r="J339" s="76">
        <v>43873.982813429961</v>
      </c>
      <c r="M339"/>
    </row>
    <row r="340" spans="1:13" ht="18" x14ac:dyDescent="0.35">
      <c r="A340" s="73">
        <v>13674212</v>
      </c>
      <c r="B340" s="74" t="s">
        <v>267</v>
      </c>
      <c r="C340" s="74" t="s">
        <v>184</v>
      </c>
      <c r="D340" s="74" t="s">
        <v>180</v>
      </c>
      <c r="E340" s="74">
        <f>VALUE(RIGHT(Satış4[[#This Row],[Satış kodu]],3))</f>
        <v>212</v>
      </c>
      <c r="F340" s="74" t="s">
        <v>181</v>
      </c>
      <c r="G340" s="75">
        <v>104</v>
      </c>
      <c r="H340" s="74">
        <v>2</v>
      </c>
      <c r="I340" s="75">
        <f t="shared" si="7"/>
        <v>208</v>
      </c>
      <c r="J340" s="76">
        <v>43874.720518625967</v>
      </c>
      <c r="M340"/>
    </row>
    <row r="341" spans="1:13" ht="18" x14ac:dyDescent="0.35">
      <c r="A341" s="73">
        <v>13646313</v>
      </c>
      <c r="B341" s="74" t="s">
        <v>190</v>
      </c>
      <c r="C341" s="74" t="s">
        <v>191</v>
      </c>
      <c r="D341" s="74" t="s">
        <v>192</v>
      </c>
      <c r="E341" s="74">
        <f>VALUE(RIGHT(Satış4[[#This Row],[Satış kodu]],3))</f>
        <v>313</v>
      </c>
      <c r="F341" s="74" t="s">
        <v>196</v>
      </c>
      <c r="G341" s="75">
        <v>43</v>
      </c>
      <c r="H341" s="74">
        <v>4</v>
      </c>
      <c r="I341" s="75">
        <f t="shared" si="7"/>
        <v>172</v>
      </c>
      <c r="J341" s="76">
        <v>43875.183292487411</v>
      </c>
      <c r="M341"/>
    </row>
    <row r="342" spans="1:13" ht="18" x14ac:dyDescent="0.35">
      <c r="A342" s="73">
        <v>13676414</v>
      </c>
      <c r="B342" s="74" t="s">
        <v>302</v>
      </c>
      <c r="C342" s="74" t="s">
        <v>205</v>
      </c>
      <c r="D342" s="74" t="s">
        <v>180</v>
      </c>
      <c r="E342" s="74">
        <f>VALUE(RIGHT(Satış4[[#This Row],[Satış kodu]],3))</f>
        <v>414</v>
      </c>
      <c r="F342" s="74" t="s">
        <v>216</v>
      </c>
      <c r="G342" s="75">
        <v>146</v>
      </c>
      <c r="H342" s="74">
        <v>1</v>
      </c>
      <c r="I342" s="75">
        <f t="shared" si="7"/>
        <v>146</v>
      </c>
      <c r="J342" s="76">
        <v>43875.835441395138</v>
      </c>
      <c r="M342"/>
    </row>
    <row r="343" spans="1:13" ht="18" x14ac:dyDescent="0.35">
      <c r="A343" s="73">
        <v>13667414</v>
      </c>
      <c r="B343" s="74" t="s">
        <v>299</v>
      </c>
      <c r="C343" s="74" t="s">
        <v>300</v>
      </c>
      <c r="D343" s="74" t="s">
        <v>180</v>
      </c>
      <c r="E343" s="74">
        <f>VALUE(RIGHT(Satış4[[#This Row],[Satış kodu]],3))</f>
        <v>414</v>
      </c>
      <c r="F343" s="74" t="s">
        <v>227</v>
      </c>
      <c r="G343" s="75">
        <v>54</v>
      </c>
      <c r="H343" s="74">
        <v>5</v>
      </c>
      <c r="I343" s="75">
        <f t="shared" si="7"/>
        <v>270</v>
      </c>
      <c r="J343" s="76">
        <v>43876.340304590907</v>
      </c>
      <c r="M343"/>
    </row>
    <row r="344" spans="1:13" ht="18" x14ac:dyDescent="0.35">
      <c r="A344" s="73">
        <v>13649414</v>
      </c>
      <c r="B344" s="74" t="s">
        <v>283</v>
      </c>
      <c r="C344" s="74" t="s">
        <v>284</v>
      </c>
      <c r="D344" s="74" t="s">
        <v>215</v>
      </c>
      <c r="E344" s="74">
        <f>VALUE(RIGHT(Satış4[[#This Row],[Satış kodu]],3))</f>
        <v>414</v>
      </c>
      <c r="F344" s="74" t="s">
        <v>216</v>
      </c>
      <c r="G344" s="75">
        <v>146</v>
      </c>
      <c r="H344" s="74">
        <v>1</v>
      </c>
      <c r="I344" s="75">
        <f t="shared" si="7"/>
        <v>146</v>
      </c>
      <c r="J344" s="76">
        <v>43877.339717191244</v>
      </c>
      <c r="M344"/>
    </row>
    <row r="345" spans="1:13" ht="18" x14ac:dyDescent="0.35">
      <c r="A345" s="73">
        <v>13652414</v>
      </c>
      <c r="B345" s="74" t="s">
        <v>213</v>
      </c>
      <c r="C345" s="74" t="s">
        <v>241</v>
      </c>
      <c r="D345" s="74" t="s">
        <v>215</v>
      </c>
      <c r="E345" s="74">
        <f>VALUE(RIGHT(Satış4[[#This Row],[Satış kodu]],3))</f>
        <v>414</v>
      </c>
      <c r="F345" s="74" t="s">
        <v>227</v>
      </c>
      <c r="G345" s="75">
        <v>54</v>
      </c>
      <c r="H345" s="74">
        <v>5</v>
      </c>
      <c r="I345" s="75">
        <f t="shared" si="7"/>
        <v>270</v>
      </c>
      <c r="J345" s="76">
        <v>43877.901834135897</v>
      </c>
      <c r="M345"/>
    </row>
    <row r="346" spans="1:13" ht="18" x14ac:dyDescent="0.35">
      <c r="A346" s="73">
        <v>13582414</v>
      </c>
      <c r="B346" s="74" t="s">
        <v>197</v>
      </c>
      <c r="C346" s="74" t="s">
        <v>205</v>
      </c>
      <c r="D346" s="74" t="s">
        <v>221</v>
      </c>
      <c r="E346" s="74">
        <f>VALUE(RIGHT(Satış4[[#This Row],[Satış kodu]],3))</f>
        <v>414</v>
      </c>
      <c r="F346" s="74" t="s">
        <v>200</v>
      </c>
      <c r="G346" s="75">
        <v>135</v>
      </c>
      <c r="H346" s="74">
        <v>2</v>
      </c>
      <c r="I346" s="75">
        <f t="shared" si="7"/>
        <v>270</v>
      </c>
      <c r="J346" s="76">
        <v>43878.367195804734</v>
      </c>
      <c r="M346"/>
    </row>
    <row r="347" spans="1:13" ht="18" x14ac:dyDescent="0.35">
      <c r="A347" s="73">
        <v>13678212</v>
      </c>
      <c r="B347" s="74" t="s">
        <v>206</v>
      </c>
      <c r="C347" s="74" t="s">
        <v>205</v>
      </c>
      <c r="D347" s="74" t="s">
        <v>180</v>
      </c>
      <c r="E347" s="74">
        <f>VALUE(RIGHT(Satış4[[#This Row],[Satış kodu]],3))</f>
        <v>212</v>
      </c>
      <c r="F347" s="74" t="s">
        <v>232</v>
      </c>
      <c r="G347" s="75">
        <v>134</v>
      </c>
      <c r="H347" s="74">
        <v>3</v>
      </c>
      <c r="I347" s="75">
        <f t="shared" si="7"/>
        <v>402</v>
      </c>
      <c r="J347" s="76">
        <v>43878.837561725435</v>
      </c>
      <c r="M347"/>
    </row>
    <row r="348" spans="1:13" ht="18" x14ac:dyDescent="0.35">
      <c r="A348" s="73">
        <v>13584414</v>
      </c>
      <c r="B348" s="74" t="s">
        <v>197</v>
      </c>
      <c r="C348" s="74" t="s">
        <v>217</v>
      </c>
      <c r="D348" s="74" t="s">
        <v>199</v>
      </c>
      <c r="E348" s="74">
        <f>VALUE(RIGHT(Satış4[[#This Row],[Satış kodu]],3))</f>
        <v>414</v>
      </c>
      <c r="F348" s="74" t="s">
        <v>200</v>
      </c>
      <c r="G348" s="75">
        <v>135</v>
      </c>
      <c r="H348" s="74">
        <v>5</v>
      </c>
      <c r="I348" s="75">
        <f t="shared" si="7"/>
        <v>675</v>
      </c>
      <c r="J348" s="76">
        <v>43879.088338567228</v>
      </c>
      <c r="M348"/>
    </row>
    <row r="349" spans="1:13" ht="18" x14ac:dyDescent="0.35">
      <c r="A349" s="73">
        <v>13644212</v>
      </c>
      <c r="B349" s="74" t="s">
        <v>236</v>
      </c>
      <c r="C349" s="74" t="s">
        <v>298</v>
      </c>
      <c r="D349" s="74" t="s">
        <v>192</v>
      </c>
      <c r="E349" s="74">
        <f>VALUE(RIGHT(Satış4[[#This Row],[Satış kodu]],3))</f>
        <v>212</v>
      </c>
      <c r="F349" s="74" t="s">
        <v>277</v>
      </c>
      <c r="G349" s="75">
        <v>113</v>
      </c>
      <c r="H349" s="74">
        <v>4</v>
      </c>
      <c r="I349" s="75">
        <f t="shared" si="7"/>
        <v>452</v>
      </c>
      <c r="J349" s="76">
        <v>43879.882187083749</v>
      </c>
      <c r="M349"/>
    </row>
    <row r="350" spans="1:13" ht="18" x14ac:dyDescent="0.35">
      <c r="A350" s="73">
        <v>13693212</v>
      </c>
      <c r="B350" s="74" t="s">
        <v>222</v>
      </c>
      <c r="C350" s="74" t="s">
        <v>223</v>
      </c>
      <c r="D350" s="74" t="s">
        <v>199</v>
      </c>
      <c r="E350" s="74">
        <f>VALUE(RIGHT(Satış4[[#This Row],[Satış kodu]],3))</f>
        <v>212</v>
      </c>
      <c r="F350" s="74" t="s">
        <v>181</v>
      </c>
      <c r="G350" s="75">
        <v>104</v>
      </c>
      <c r="H350" s="74">
        <v>1</v>
      </c>
      <c r="I350" s="75">
        <f t="shared" si="7"/>
        <v>104</v>
      </c>
      <c r="J350" s="76">
        <v>43880.014494421586</v>
      </c>
      <c r="M350"/>
    </row>
    <row r="351" spans="1:13" ht="18" x14ac:dyDescent="0.35">
      <c r="A351" s="73">
        <v>13672313</v>
      </c>
      <c r="B351" s="74" t="s">
        <v>242</v>
      </c>
      <c r="C351" s="74" t="s">
        <v>205</v>
      </c>
      <c r="D351" s="74" t="s">
        <v>180</v>
      </c>
      <c r="E351" s="74">
        <f>VALUE(RIGHT(Satış4[[#This Row],[Satış kodu]],3))</f>
        <v>313</v>
      </c>
      <c r="F351" s="74" t="s">
        <v>212</v>
      </c>
      <c r="G351" s="75">
        <v>95</v>
      </c>
      <c r="H351" s="74">
        <v>2</v>
      </c>
      <c r="I351" s="75">
        <f t="shared" si="7"/>
        <v>190</v>
      </c>
      <c r="J351" s="76">
        <v>43880.052634765736</v>
      </c>
      <c r="M351"/>
    </row>
    <row r="352" spans="1:13" ht="18" x14ac:dyDescent="0.35">
      <c r="A352" s="73">
        <v>13647313</v>
      </c>
      <c r="B352" s="74" t="s">
        <v>190</v>
      </c>
      <c r="C352" s="74" t="s">
        <v>243</v>
      </c>
      <c r="D352" s="74" t="s">
        <v>192</v>
      </c>
      <c r="E352" s="74">
        <f>VALUE(RIGHT(Satış4[[#This Row],[Satış kodu]],3))</f>
        <v>313</v>
      </c>
      <c r="F352" s="74" t="s">
        <v>193</v>
      </c>
      <c r="G352" s="75">
        <v>59</v>
      </c>
      <c r="H352" s="74">
        <v>1</v>
      </c>
      <c r="I352" s="75">
        <f t="shared" si="7"/>
        <v>59</v>
      </c>
      <c r="J352" s="76">
        <v>43880.446045887547</v>
      </c>
      <c r="M352"/>
    </row>
    <row r="353" spans="1:13" ht="18" x14ac:dyDescent="0.35">
      <c r="A353" s="73">
        <v>13684313</v>
      </c>
      <c r="B353" s="74" t="s">
        <v>219</v>
      </c>
      <c r="C353" s="74" t="s">
        <v>260</v>
      </c>
      <c r="D353" s="74" t="s">
        <v>199</v>
      </c>
      <c r="E353" s="74">
        <f>VALUE(RIGHT(Satış4[[#This Row],[Satış kodu]],3))</f>
        <v>313</v>
      </c>
      <c r="F353" s="74" t="s">
        <v>218</v>
      </c>
      <c r="G353" s="75">
        <v>67</v>
      </c>
      <c r="H353" s="74">
        <v>1</v>
      </c>
      <c r="I353" s="75">
        <f t="shared" si="7"/>
        <v>67</v>
      </c>
      <c r="J353" s="76">
        <v>43881.152178979093</v>
      </c>
      <c r="M353"/>
    </row>
    <row r="354" spans="1:13" ht="18" x14ac:dyDescent="0.35">
      <c r="A354" s="73">
        <v>13682414</v>
      </c>
      <c r="B354" s="74" t="s">
        <v>183</v>
      </c>
      <c r="C354" s="74" t="s">
        <v>184</v>
      </c>
      <c r="D354" s="74" t="s">
        <v>185</v>
      </c>
      <c r="E354" s="74">
        <f>VALUE(RIGHT(Satış4[[#This Row],[Satış kodu]],3))</f>
        <v>414</v>
      </c>
      <c r="F354" s="74" t="s">
        <v>216</v>
      </c>
      <c r="G354" s="75">
        <v>146</v>
      </c>
      <c r="H354" s="74">
        <v>1</v>
      </c>
      <c r="I354" s="75">
        <f t="shared" si="7"/>
        <v>146</v>
      </c>
      <c r="J354" s="76">
        <v>43881.21336071079</v>
      </c>
      <c r="M354"/>
    </row>
    <row r="355" spans="1:13" ht="18" x14ac:dyDescent="0.35">
      <c r="A355" s="73">
        <v>13666414</v>
      </c>
      <c r="B355" s="74" t="s">
        <v>194</v>
      </c>
      <c r="C355" s="74" t="s">
        <v>195</v>
      </c>
      <c r="D355" s="74" t="s">
        <v>185</v>
      </c>
      <c r="E355" s="74">
        <f>VALUE(RIGHT(Satış4[[#This Row],[Satış kodu]],3))</f>
        <v>414</v>
      </c>
      <c r="F355" s="74" t="s">
        <v>227</v>
      </c>
      <c r="G355" s="75">
        <v>54</v>
      </c>
      <c r="H355" s="74">
        <v>3</v>
      </c>
      <c r="I355" s="75">
        <f t="shared" si="7"/>
        <v>162</v>
      </c>
      <c r="J355" s="76">
        <v>43882.115651682492</v>
      </c>
      <c r="M355"/>
    </row>
    <row r="356" spans="1:13" ht="18" x14ac:dyDescent="0.35">
      <c r="A356" s="73">
        <v>13671212</v>
      </c>
      <c r="B356" s="74" t="s">
        <v>292</v>
      </c>
      <c r="C356" s="74" t="s">
        <v>293</v>
      </c>
      <c r="D356" s="74" t="s">
        <v>185</v>
      </c>
      <c r="E356" s="74">
        <f>VALUE(RIGHT(Satış4[[#This Row],[Satış kodu]],3))</f>
        <v>212</v>
      </c>
      <c r="F356" s="74" t="s">
        <v>181</v>
      </c>
      <c r="G356" s="75">
        <v>104</v>
      </c>
      <c r="H356" s="74">
        <v>5</v>
      </c>
      <c r="I356" s="75">
        <f t="shared" si="7"/>
        <v>520</v>
      </c>
      <c r="J356" s="76">
        <v>43882.625992105808</v>
      </c>
      <c r="M356"/>
    </row>
    <row r="357" spans="1:13" ht="18" x14ac:dyDescent="0.35">
      <c r="A357" s="73">
        <v>13681313</v>
      </c>
      <c r="B357" s="74" t="s">
        <v>287</v>
      </c>
      <c r="C357" s="74" t="s">
        <v>179</v>
      </c>
      <c r="D357" s="74" t="s">
        <v>185</v>
      </c>
      <c r="E357" s="74">
        <f>VALUE(RIGHT(Satış4[[#This Row],[Satış kodu]],3))</f>
        <v>313</v>
      </c>
      <c r="F357" s="74" t="s">
        <v>218</v>
      </c>
      <c r="G357" s="75">
        <v>67</v>
      </c>
      <c r="H357" s="74">
        <v>2</v>
      </c>
      <c r="I357" s="75">
        <f t="shared" si="7"/>
        <v>134</v>
      </c>
      <c r="J357" s="76">
        <v>43883.164184290326</v>
      </c>
      <c r="M357"/>
    </row>
    <row r="358" spans="1:13" ht="18" x14ac:dyDescent="0.35">
      <c r="A358" s="73">
        <v>13679313</v>
      </c>
      <c r="B358" s="74" t="s">
        <v>206</v>
      </c>
      <c r="C358" s="74" t="s">
        <v>253</v>
      </c>
      <c r="D358" s="74" t="s">
        <v>180</v>
      </c>
      <c r="E358" s="74">
        <f>VALUE(RIGHT(Satış4[[#This Row],[Satış kodu]],3))</f>
        <v>313</v>
      </c>
      <c r="F358" s="74" t="s">
        <v>188</v>
      </c>
      <c r="G358" s="75">
        <v>116</v>
      </c>
      <c r="H358" s="74">
        <v>3</v>
      </c>
      <c r="I358" s="75">
        <f t="shared" si="7"/>
        <v>348</v>
      </c>
      <c r="J358" s="76">
        <v>43883.536912972471</v>
      </c>
      <c r="M358"/>
    </row>
    <row r="359" spans="1:13" ht="18" x14ac:dyDescent="0.35">
      <c r="A359" s="73">
        <v>13643212</v>
      </c>
      <c r="B359" s="74" t="s">
        <v>236</v>
      </c>
      <c r="C359" s="74" t="s">
        <v>237</v>
      </c>
      <c r="D359" s="74" t="s">
        <v>192</v>
      </c>
      <c r="E359" s="74">
        <f>VALUE(RIGHT(Satış4[[#This Row],[Satış kodu]],3))</f>
        <v>212</v>
      </c>
      <c r="F359" s="74" t="s">
        <v>186</v>
      </c>
      <c r="G359" s="75">
        <v>111</v>
      </c>
      <c r="H359" s="74">
        <v>2</v>
      </c>
      <c r="I359" s="75">
        <f t="shared" si="7"/>
        <v>222</v>
      </c>
      <c r="J359" s="76">
        <v>43883.691563499568</v>
      </c>
      <c r="M359"/>
    </row>
    <row r="360" spans="1:13" ht="18" x14ac:dyDescent="0.35">
      <c r="A360" s="73">
        <v>13651212</v>
      </c>
      <c r="B360" s="74" t="s">
        <v>259</v>
      </c>
      <c r="C360" s="74" t="s">
        <v>205</v>
      </c>
      <c r="D360" s="74" t="s">
        <v>221</v>
      </c>
      <c r="E360" s="74">
        <f>VALUE(RIGHT(Satış4[[#This Row],[Satış kodu]],3))</f>
        <v>212</v>
      </c>
      <c r="F360" s="74" t="s">
        <v>249</v>
      </c>
      <c r="G360" s="75">
        <v>142</v>
      </c>
      <c r="H360" s="74">
        <v>4</v>
      </c>
      <c r="I360" s="75">
        <f t="shared" si="7"/>
        <v>568</v>
      </c>
      <c r="J360" s="76">
        <v>43884.083492559679</v>
      </c>
      <c r="M360"/>
    </row>
    <row r="361" spans="1:13" ht="18" x14ac:dyDescent="0.35">
      <c r="A361" s="73">
        <v>13673212</v>
      </c>
      <c r="B361" s="74" t="s">
        <v>301</v>
      </c>
      <c r="C361" s="74" t="s">
        <v>191</v>
      </c>
      <c r="D361" s="74" t="s">
        <v>185</v>
      </c>
      <c r="E361" s="74">
        <f>VALUE(RIGHT(Satış4[[#This Row],[Satış kodu]],3))</f>
        <v>212</v>
      </c>
      <c r="F361" s="74" t="s">
        <v>186</v>
      </c>
      <c r="G361" s="75">
        <v>111</v>
      </c>
      <c r="H361" s="74">
        <v>2</v>
      </c>
      <c r="I361" s="75">
        <f t="shared" si="7"/>
        <v>222</v>
      </c>
      <c r="J361" s="76">
        <v>43884.922539988846</v>
      </c>
      <c r="M361"/>
    </row>
    <row r="362" spans="1:13" ht="18" x14ac:dyDescent="0.35">
      <c r="A362" s="73">
        <v>13678212</v>
      </c>
      <c r="B362" s="74" t="s">
        <v>206</v>
      </c>
      <c r="C362" s="74" t="s">
        <v>205</v>
      </c>
      <c r="D362" s="74" t="s">
        <v>180</v>
      </c>
      <c r="E362" s="74">
        <f>VALUE(RIGHT(Satış4[[#This Row],[Satış kodu]],3))</f>
        <v>212</v>
      </c>
      <c r="F362" s="74" t="s">
        <v>181</v>
      </c>
      <c r="G362" s="75">
        <v>104</v>
      </c>
      <c r="H362" s="74">
        <v>5</v>
      </c>
      <c r="I362" s="75">
        <f t="shared" si="7"/>
        <v>520</v>
      </c>
      <c r="J362" s="76">
        <v>43885.73728606513</v>
      </c>
      <c r="M362"/>
    </row>
    <row r="363" spans="1:13" ht="18" x14ac:dyDescent="0.35">
      <c r="A363" s="73">
        <v>13586212</v>
      </c>
      <c r="B363" s="74" t="s">
        <v>197</v>
      </c>
      <c r="C363" s="74" t="s">
        <v>235</v>
      </c>
      <c r="D363" s="74" t="s">
        <v>180</v>
      </c>
      <c r="E363" s="74">
        <f>VALUE(RIGHT(Satış4[[#This Row],[Satış kodu]],3))</f>
        <v>212</v>
      </c>
      <c r="F363" s="74" t="s">
        <v>249</v>
      </c>
      <c r="G363" s="75">
        <v>142</v>
      </c>
      <c r="H363" s="74">
        <v>2</v>
      </c>
      <c r="I363" s="75">
        <f t="shared" si="7"/>
        <v>284</v>
      </c>
      <c r="J363" s="76">
        <v>43885.875162194694</v>
      </c>
      <c r="M363"/>
    </row>
    <row r="364" spans="1:13" ht="18" x14ac:dyDescent="0.35">
      <c r="A364" s="73">
        <v>13593313</v>
      </c>
      <c r="B364" s="74" t="s">
        <v>230</v>
      </c>
      <c r="C364" s="74" t="s">
        <v>205</v>
      </c>
      <c r="D364" s="74" t="s">
        <v>180</v>
      </c>
      <c r="E364" s="74">
        <f>VALUE(RIGHT(Satış4[[#This Row],[Satış kodu]],3))</f>
        <v>313</v>
      </c>
      <c r="F364" s="74" t="s">
        <v>218</v>
      </c>
      <c r="G364" s="75">
        <v>67</v>
      </c>
      <c r="H364" s="74">
        <v>1</v>
      </c>
      <c r="I364" s="75">
        <f t="shared" si="7"/>
        <v>67</v>
      </c>
      <c r="J364" s="76">
        <v>43886.245252204302</v>
      </c>
      <c r="M364"/>
    </row>
    <row r="365" spans="1:13" ht="18" x14ac:dyDescent="0.35">
      <c r="A365" s="73">
        <v>13641313</v>
      </c>
      <c r="B365" s="74" t="s">
        <v>262</v>
      </c>
      <c r="C365" s="74" t="s">
        <v>278</v>
      </c>
      <c r="D365" s="74" t="s">
        <v>199</v>
      </c>
      <c r="E365" s="74">
        <f>VALUE(RIGHT(Satış4[[#This Row],[Satış kodu]],3))</f>
        <v>313</v>
      </c>
      <c r="F365" s="74" t="s">
        <v>193</v>
      </c>
      <c r="G365" s="75">
        <v>59</v>
      </c>
      <c r="H365" s="74">
        <v>4</v>
      </c>
      <c r="I365" s="75">
        <f t="shared" si="7"/>
        <v>236</v>
      </c>
      <c r="J365" s="76">
        <v>43886.919021816524</v>
      </c>
      <c r="M365"/>
    </row>
    <row r="366" spans="1:13" ht="18" x14ac:dyDescent="0.35">
      <c r="A366" s="73">
        <v>13670313</v>
      </c>
      <c r="B366" s="74" t="s">
        <v>270</v>
      </c>
      <c r="C366" s="74" t="s">
        <v>271</v>
      </c>
      <c r="D366" s="74" t="s">
        <v>180</v>
      </c>
      <c r="E366" s="74">
        <f>VALUE(RIGHT(Satış4[[#This Row],[Satış kodu]],3))</f>
        <v>313</v>
      </c>
      <c r="F366" s="74" t="s">
        <v>193</v>
      </c>
      <c r="G366" s="75">
        <v>59</v>
      </c>
      <c r="H366" s="74">
        <v>3</v>
      </c>
      <c r="I366" s="75">
        <f t="shared" si="7"/>
        <v>177</v>
      </c>
      <c r="J366" s="76">
        <v>43887.790320560336</v>
      </c>
      <c r="M366"/>
    </row>
    <row r="367" spans="1:13" ht="18" x14ac:dyDescent="0.35">
      <c r="A367" s="73">
        <v>13670313</v>
      </c>
      <c r="B367" s="74" t="s">
        <v>270</v>
      </c>
      <c r="C367" s="74" t="s">
        <v>271</v>
      </c>
      <c r="D367" s="74" t="s">
        <v>180</v>
      </c>
      <c r="E367" s="74">
        <f>VALUE(RIGHT(Satış4[[#This Row],[Satış kodu]],3))</f>
        <v>313</v>
      </c>
      <c r="F367" s="74" t="s">
        <v>188</v>
      </c>
      <c r="G367" s="75">
        <v>116</v>
      </c>
      <c r="H367" s="74">
        <v>5</v>
      </c>
      <c r="I367" s="75">
        <f t="shared" si="7"/>
        <v>580</v>
      </c>
      <c r="J367" s="76">
        <v>43888.306241404367</v>
      </c>
      <c r="M367"/>
    </row>
    <row r="368" spans="1:13" ht="18" x14ac:dyDescent="0.35">
      <c r="A368" s="73">
        <v>13586414</v>
      </c>
      <c r="B368" s="74" t="s">
        <v>197</v>
      </c>
      <c r="C368" s="74" t="s">
        <v>235</v>
      </c>
      <c r="D368" s="74" t="s">
        <v>180</v>
      </c>
      <c r="E368" s="74">
        <f>VALUE(RIGHT(Satış4[[#This Row],[Satış kodu]],3))</f>
        <v>414</v>
      </c>
      <c r="F368" s="74" t="s">
        <v>200</v>
      </c>
      <c r="G368" s="75">
        <v>135</v>
      </c>
      <c r="H368" s="74">
        <v>2</v>
      </c>
      <c r="I368" s="75">
        <f t="shared" si="7"/>
        <v>270</v>
      </c>
      <c r="J368" s="76">
        <v>43888.357269346685</v>
      </c>
      <c r="M368"/>
    </row>
    <row r="369" spans="1:13" ht="18" x14ac:dyDescent="0.35">
      <c r="A369" s="73">
        <v>13674313</v>
      </c>
      <c r="B369" s="74" t="s">
        <v>267</v>
      </c>
      <c r="C369" s="74" t="s">
        <v>184</v>
      </c>
      <c r="D369" s="74" t="s">
        <v>180</v>
      </c>
      <c r="E369" s="74">
        <f>VALUE(RIGHT(Satış4[[#This Row],[Satış kodu]],3))</f>
        <v>313</v>
      </c>
      <c r="F369" s="74" t="s">
        <v>212</v>
      </c>
      <c r="G369" s="75">
        <v>95</v>
      </c>
      <c r="H369" s="74">
        <v>3</v>
      </c>
      <c r="I369" s="75">
        <f t="shared" si="7"/>
        <v>285</v>
      </c>
      <c r="J369" s="76">
        <v>43888.746163850912</v>
      </c>
      <c r="M369"/>
    </row>
    <row r="370" spans="1:13" ht="18" x14ac:dyDescent="0.35">
      <c r="A370" s="73">
        <v>13686313</v>
      </c>
      <c r="B370" s="74" t="s">
        <v>297</v>
      </c>
      <c r="C370" s="74" t="s">
        <v>269</v>
      </c>
      <c r="D370" s="74" t="s">
        <v>180</v>
      </c>
      <c r="E370" s="74">
        <f>VALUE(RIGHT(Satış4[[#This Row],[Satış kodu]],3))</f>
        <v>313</v>
      </c>
      <c r="F370" s="74" t="s">
        <v>188</v>
      </c>
      <c r="G370" s="75">
        <v>116</v>
      </c>
      <c r="H370" s="74">
        <v>1</v>
      </c>
      <c r="I370" s="75">
        <f t="shared" si="7"/>
        <v>116</v>
      </c>
      <c r="J370" s="76">
        <v>43888.92542765566</v>
      </c>
      <c r="M370"/>
    </row>
    <row r="371" spans="1:13" ht="18" x14ac:dyDescent="0.35">
      <c r="A371" s="73">
        <v>13680212</v>
      </c>
      <c r="B371" s="74" t="s">
        <v>206</v>
      </c>
      <c r="C371" s="74" t="s">
        <v>207</v>
      </c>
      <c r="D371" s="74" t="s">
        <v>185</v>
      </c>
      <c r="E371" s="74">
        <f>VALUE(RIGHT(Satış4[[#This Row],[Satış kodu]],3))</f>
        <v>212</v>
      </c>
      <c r="F371" s="74" t="s">
        <v>232</v>
      </c>
      <c r="G371" s="75">
        <v>134</v>
      </c>
      <c r="H371" s="74">
        <v>4</v>
      </c>
      <c r="I371" s="75">
        <f t="shared" si="7"/>
        <v>536</v>
      </c>
      <c r="J371" s="76">
        <v>43888.926691986337</v>
      </c>
      <c r="M371"/>
    </row>
    <row r="372" spans="1:13" ht="18" x14ac:dyDescent="0.35">
      <c r="A372" s="73">
        <v>13678414</v>
      </c>
      <c r="B372" s="74" t="s">
        <v>206</v>
      </c>
      <c r="C372" s="74" t="s">
        <v>205</v>
      </c>
      <c r="D372" s="74" t="s">
        <v>180</v>
      </c>
      <c r="E372" s="74">
        <f>VALUE(RIGHT(Satış4[[#This Row],[Satış kodu]],3))</f>
        <v>414</v>
      </c>
      <c r="F372" s="74" t="s">
        <v>200</v>
      </c>
      <c r="G372" s="75">
        <v>135</v>
      </c>
      <c r="H372" s="74">
        <v>2</v>
      </c>
      <c r="I372" s="75">
        <f t="shared" si="7"/>
        <v>270</v>
      </c>
      <c r="J372" s="76">
        <v>43889.318393363013</v>
      </c>
      <c r="M372"/>
    </row>
    <row r="373" spans="1:13" ht="18" x14ac:dyDescent="0.35">
      <c r="A373" s="73">
        <v>13678414</v>
      </c>
      <c r="B373" s="74" t="s">
        <v>206</v>
      </c>
      <c r="C373" s="74" t="s">
        <v>205</v>
      </c>
      <c r="D373" s="74" t="s">
        <v>180</v>
      </c>
      <c r="E373" s="74">
        <f>VALUE(RIGHT(Satış4[[#This Row],[Satış kodu]],3))</f>
        <v>414</v>
      </c>
      <c r="F373" s="74" t="s">
        <v>200</v>
      </c>
      <c r="G373" s="75">
        <v>135</v>
      </c>
      <c r="H373" s="74">
        <v>1</v>
      </c>
      <c r="I373" s="75">
        <f t="shared" si="7"/>
        <v>135</v>
      </c>
      <c r="J373" s="76">
        <v>43890.060505424786</v>
      </c>
      <c r="M373"/>
    </row>
    <row r="374" spans="1:13" ht="18" x14ac:dyDescent="0.35">
      <c r="A374" s="73">
        <v>13679212</v>
      </c>
      <c r="B374" s="74" t="s">
        <v>206</v>
      </c>
      <c r="C374" s="74" t="s">
        <v>253</v>
      </c>
      <c r="D374" s="74" t="s">
        <v>180</v>
      </c>
      <c r="E374" s="74">
        <f>VALUE(RIGHT(Satış4[[#This Row],[Satış kodu]],3))</f>
        <v>212</v>
      </c>
      <c r="F374" s="74" t="s">
        <v>186</v>
      </c>
      <c r="G374" s="75">
        <v>111</v>
      </c>
      <c r="H374" s="74">
        <v>2</v>
      </c>
      <c r="I374" s="75">
        <f t="shared" si="7"/>
        <v>222</v>
      </c>
      <c r="J374" s="76">
        <v>43890.75610790668</v>
      </c>
      <c r="M374"/>
    </row>
    <row r="375" spans="1:13" ht="18" x14ac:dyDescent="0.35">
      <c r="A375" s="73">
        <v>13642414</v>
      </c>
      <c r="B375" s="74" t="s">
        <v>262</v>
      </c>
      <c r="C375" s="74" t="s">
        <v>263</v>
      </c>
      <c r="D375" s="74" t="s">
        <v>192</v>
      </c>
      <c r="E375" s="74">
        <f>VALUE(RIGHT(Satış4[[#This Row],[Satış kodu]],3))</f>
        <v>414</v>
      </c>
      <c r="F375" s="74" t="s">
        <v>227</v>
      </c>
      <c r="G375" s="75">
        <v>54</v>
      </c>
      <c r="H375" s="74">
        <v>1</v>
      </c>
      <c r="I375" s="75">
        <f t="shared" si="7"/>
        <v>54</v>
      </c>
      <c r="J375" s="76">
        <v>43891.149630504049</v>
      </c>
      <c r="M375"/>
    </row>
    <row r="376" spans="1:13" ht="18" x14ac:dyDescent="0.35">
      <c r="A376" s="73">
        <v>13583212</v>
      </c>
      <c r="B376" s="74" t="s">
        <v>197</v>
      </c>
      <c r="C376" s="74" t="s">
        <v>207</v>
      </c>
      <c r="D376" s="74" t="s">
        <v>221</v>
      </c>
      <c r="E376" s="74">
        <f>VALUE(RIGHT(Satış4[[#This Row],[Satış kodu]],3))</f>
        <v>212</v>
      </c>
      <c r="F376" s="74" t="s">
        <v>232</v>
      </c>
      <c r="G376" s="75">
        <v>134</v>
      </c>
      <c r="H376" s="74">
        <v>4</v>
      </c>
      <c r="I376" s="75">
        <f t="shared" si="7"/>
        <v>536</v>
      </c>
      <c r="J376" s="76">
        <v>43891.245451220282</v>
      </c>
      <c r="M376"/>
    </row>
    <row r="377" spans="1:13" ht="18" x14ac:dyDescent="0.35">
      <c r="A377" s="73">
        <v>13657212</v>
      </c>
      <c r="B377" s="74" t="s">
        <v>225</v>
      </c>
      <c r="C377" s="74" t="s">
        <v>226</v>
      </c>
      <c r="D377" s="74" t="s">
        <v>215</v>
      </c>
      <c r="E377" s="74">
        <f>VALUE(RIGHT(Satış4[[#This Row],[Satış kodu]],3))</f>
        <v>212</v>
      </c>
      <c r="F377" s="74" t="s">
        <v>232</v>
      </c>
      <c r="G377" s="75">
        <v>134</v>
      </c>
      <c r="H377" s="74">
        <v>5</v>
      </c>
      <c r="I377" s="75">
        <f t="shared" si="7"/>
        <v>670</v>
      </c>
      <c r="J377" s="76">
        <v>43892.238706898213</v>
      </c>
      <c r="M377"/>
    </row>
    <row r="378" spans="1:13" ht="18" x14ac:dyDescent="0.35">
      <c r="A378" s="73">
        <v>13583212</v>
      </c>
      <c r="B378" s="74" t="s">
        <v>197</v>
      </c>
      <c r="C378" s="74" t="s">
        <v>207</v>
      </c>
      <c r="D378" s="74" t="s">
        <v>221</v>
      </c>
      <c r="E378" s="74">
        <f>VALUE(RIGHT(Satış4[[#This Row],[Satış kodu]],3))</f>
        <v>212</v>
      </c>
      <c r="F378" s="74" t="s">
        <v>232</v>
      </c>
      <c r="G378" s="75">
        <v>134</v>
      </c>
      <c r="H378" s="74">
        <v>2</v>
      </c>
      <c r="I378" s="75">
        <f t="shared" si="7"/>
        <v>268</v>
      </c>
      <c r="J378" s="76">
        <v>43892.497287817503</v>
      </c>
      <c r="M378"/>
    </row>
    <row r="379" spans="1:13" ht="18" x14ac:dyDescent="0.35">
      <c r="A379" s="73">
        <v>13647313</v>
      </c>
      <c r="B379" s="74" t="s">
        <v>190</v>
      </c>
      <c r="C379" s="74" t="s">
        <v>243</v>
      </c>
      <c r="D379" s="74" t="s">
        <v>192</v>
      </c>
      <c r="E379" s="74">
        <f>VALUE(RIGHT(Satış4[[#This Row],[Satış kodu]],3))</f>
        <v>313</v>
      </c>
      <c r="F379" s="74" t="s">
        <v>193</v>
      </c>
      <c r="G379" s="75">
        <v>59</v>
      </c>
      <c r="H379" s="74">
        <v>2</v>
      </c>
      <c r="I379" s="75">
        <f t="shared" si="7"/>
        <v>118</v>
      </c>
      <c r="J379" s="76">
        <v>43892.800170147129</v>
      </c>
      <c r="M379"/>
    </row>
    <row r="380" spans="1:13" ht="18" x14ac:dyDescent="0.35">
      <c r="A380" s="73">
        <v>13594313</v>
      </c>
      <c r="B380" s="74" t="s">
        <v>230</v>
      </c>
      <c r="C380" s="74" t="s">
        <v>205</v>
      </c>
      <c r="D380" s="74" t="s">
        <v>180</v>
      </c>
      <c r="E380" s="74">
        <f>VALUE(RIGHT(Satış4[[#This Row],[Satış kodu]],3))</f>
        <v>313</v>
      </c>
      <c r="F380" s="74" t="s">
        <v>212</v>
      </c>
      <c r="G380" s="75">
        <v>95</v>
      </c>
      <c r="H380" s="74">
        <v>2</v>
      </c>
      <c r="I380" s="75">
        <f t="shared" si="7"/>
        <v>190</v>
      </c>
      <c r="J380" s="76">
        <v>43893.253060917246</v>
      </c>
      <c r="M380"/>
    </row>
    <row r="381" spans="1:13" ht="18" x14ac:dyDescent="0.35">
      <c r="A381" s="73">
        <v>13638212</v>
      </c>
      <c r="B381" s="74" t="s">
        <v>255</v>
      </c>
      <c r="C381" s="74" t="s">
        <v>256</v>
      </c>
      <c r="D381" s="74" t="s">
        <v>192</v>
      </c>
      <c r="E381" s="74">
        <f>VALUE(RIGHT(Satış4[[#This Row],[Satış kodu]],3))</f>
        <v>212</v>
      </c>
      <c r="F381" s="74" t="s">
        <v>249</v>
      </c>
      <c r="G381" s="75">
        <v>142</v>
      </c>
      <c r="H381" s="74">
        <v>3</v>
      </c>
      <c r="I381" s="75">
        <f t="shared" si="7"/>
        <v>426</v>
      </c>
      <c r="J381" s="76">
        <v>43894.143621218755</v>
      </c>
      <c r="M381"/>
    </row>
    <row r="382" spans="1:13" ht="18" x14ac:dyDescent="0.35">
      <c r="A382" s="73">
        <v>13639212</v>
      </c>
      <c r="B382" s="74" t="s">
        <v>201</v>
      </c>
      <c r="C382" s="74" t="s">
        <v>209</v>
      </c>
      <c r="D382" s="74" t="s">
        <v>199</v>
      </c>
      <c r="E382" s="74">
        <f>VALUE(RIGHT(Satış4[[#This Row],[Satış kodu]],3))</f>
        <v>212</v>
      </c>
      <c r="F382" s="74" t="s">
        <v>186</v>
      </c>
      <c r="G382" s="75">
        <v>111</v>
      </c>
      <c r="H382" s="74">
        <v>5</v>
      </c>
      <c r="I382" s="75">
        <f t="shared" si="7"/>
        <v>555</v>
      </c>
      <c r="J382" s="76">
        <v>43894.878082759737</v>
      </c>
      <c r="M382"/>
    </row>
    <row r="383" spans="1:13" ht="18" x14ac:dyDescent="0.35">
      <c r="A383" s="73">
        <v>13682414</v>
      </c>
      <c r="B383" s="74" t="s">
        <v>183</v>
      </c>
      <c r="C383" s="74" t="s">
        <v>184</v>
      </c>
      <c r="D383" s="74" t="s">
        <v>185</v>
      </c>
      <c r="E383" s="74">
        <f>VALUE(RIGHT(Satış4[[#This Row],[Satış kodu]],3))</f>
        <v>414</v>
      </c>
      <c r="F383" s="74" t="s">
        <v>216</v>
      </c>
      <c r="G383" s="75">
        <v>146</v>
      </c>
      <c r="H383" s="74">
        <v>1</v>
      </c>
      <c r="I383" s="75">
        <f t="shared" si="7"/>
        <v>146</v>
      </c>
      <c r="J383" s="76">
        <v>43894.904257907845</v>
      </c>
      <c r="M383"/>
    </row>
    <row r="384" spans="1:13" ht="18" x14ac:dyDescent="0.35">
      <c r="A384" s="73">
        <v>13654414</v>
      </c>
      <c r="B384" s="74" t="s">
        <v>213</v>
      </c>
      <c r="C384" s="74" t="s">
        <v>241</v>
      </c>
      <c r="D384" s="74" t="s">
        <v>215</v>
      </c>
      <c r="E384" s="74">
        <f>VALUE(RIGHT(Satış4[[#This Row],[Satış kodu]],3))</f>
        <v>414</v>
      </c>
      <c r="F384" s="74" t="s">
        <v>216</v>
      </c>
      <c r="G384" s="75">
        <v>146</v>
      </c>
      <c r="H384" s="74">
        <v>1</v>
      </c>
      <c r="I384" s="75">
        <f t="shared" si="7"/>
        <v>146</v>
      </c>
      <c r="J384" s="76">
        <v>43895.306139902539</v>
      </c>
      <c r="M384"/>
    </row>
    <row r="385" spans="1:13" ht="18" x14ac:dyDescent="0.35">
      <c r="A385" s="73">
        <v>13579212</v>
      </c>
      <c r="B385" s="74" t="s">
        <v>244</v>
      </c>
      <c r="C385" s="74" t="s">
        <v>245</v>
      </c>
      <c r="D385" s="74" t="s">
        <v>180</v>
      </c>
      <c r="E385" s="74">
        <f>VALUE(RIGHT(Satış4[[#This Row],[Satış kodu]],3))</f>
        <v>212</v>
      </c>
      <c r="F385" s="74" t="s">
        <v>232</v>
      </c>
      <c r="G385" s="75">
        <v>134</v>
      </c>
      <c r="H385" s="74">
        <v>1</v>
      </c>
      <c r="I385" s="75">
        <f t="shared" si="7"/>
        <v>134</v>
      </c>
      <c r="J385" s="76">
        <v>43895.347688687587</v>
      </c>
      <c r="M385"/>
    </row>
    <row r="386" spans="1:13" ht="18" x14ac:dyDescent="0.35">
      <c r="A386" s="73">
        <v>13683313</v>
      </c>
      <c r="B386" s="74" t="s">
        <v>290</v>
      </c>
      <c r="C386" s="74" t="s">
        <v>291</v>
      </c>
      <c r="D386" s="74" t="s">
        <v>185</v>
      </c>
      <c r="E386" s="74">
        <f>VALUE(RIGHT(Satış4[[#This Row],[Satış kodu]],3))</f>
        <v>313</v>
      </c>
      <c r="F386" s="74" t="s">
        <v>218</v>
      </c>
      <c r="G386" s="75">
        <v>67</v>
      </c>
      <c r="H386" s="74">
        <v>1</v>
      </c>
      <c r="I386" s="75">
        <f t="shared" si="7"/>
        <v>67</v>
      </c>
      <c r="J386" s="76">
        <v>43896.002193278757</v>
      </c>
      <c r="M386"/>
    </row>
    <row r="387" spans="1:13" ht="18" x14ac:dyDescent="0.35">
      <c r="A387" s="73">
        <v>13687212</v>
      </c>
      <c r="B387" s="74" t="s">
        <v>265</v>
      </c>
      <c r="C387" s="74" t="s">
        <v>258</v>
      </c>
      <c r="D387" s="74" t="s">
        <v>199</v>
      </c>
      <c r="E387" s="74">
        <f>VALUE(RIGHT(Satış4[[#This Row],[Satış kodu]],3))</f>
        <v>212</v>
      </c>
      <c r="F387" s="74" t="s">
        <v>186</v>
      </c>
      <c r="G387" s="75">
        <v>111</v>
      </c>
      <c r="H387" s="74">
        <v>5</v>
      </c>
      <c r="I387" s="75">
        <f t="shared" ref="I387:I450" si="8">G387*H387</f>
        <v>555</v>
      </c>
      <c r="J387" s="76">
        <v>43896.59931920586</v>
      </c>
      <c r="M387"/>
    </row>
    <row r="388" spans="1:13" ht="18" x14ac:dyDescent="0.35">
      <c r="A388" s="73">
        <v>13694313</v>
      </c>
      <c r="B388" s="74" t="s">
        <v>282</v>
      </c>
      <c r="C388" s="74" t="s">
        <v>274</v>
      </c>
      <c r="D388" s="74" t="s">
        <v>185</v>
      </c>
      <c r="E388" s="74">
        <f>VALUE(RIGHT(Satış4[[#This Row],[Satış kodu]],3))</f>
        <v>313</v>
      </c>
      <c r="F388" s="74" t="s">
        <v>212</v>
      </c>
      <c r="G388" s="75">
        <v>95</v>
      </c>
      <c r="H388" s="74">
        <v>1</v>
      </c>
      <c r="I388" s="75">
        <f t="shared" si="8"/>
        <v>95</v>
      </c>
      <c r="J388" s="76">
        <v>43896.619476978987</v>
      </c>
      <c r="M388"/>
    </row>
    <row r="389" spans="1:13" ht="18" x14ac:dyDescent="0.35">
      <c r="A389" s="73">
        <v>13665212</v>
      </c>
      <c r="B389" s="74" t="s">
        <v>285</v>
      </c>
      <c r="C389" s="74" t="s">
        <v>286</v>
      </c>
      <c r="D389" s="74" t="s">
        <v>180</v>
      </c>
      <c r="E389" s="74">
        <f>VALUE(RIGHT(Satış4[[#This Row],[Satış kodu]],3))</f>
        <v>212</v>
      </c>
      <c r="F389" s="74" t="s">
        <v>181</v>
      </c>
      <c r="G389" s="75">
        <v>104</v>
      </c>
      <c r="H389" s="74">
        <v>2</v>
      </c>
      <c r="I389" s="75">
        <f t="shared" si="8"/>
        <v>208</v>
      </c>
      <c r="J389" s="76">
        <v>43897.53867409267</v>
      </c>
      <c r="M389"/>
    </row>
    <row r="390" spans="1:13" ht="18" x14ac:dyDescent="0.35">
      <c r="A390" s="73">
        <v>13644313</v>
      </c>
      <c r="B390" s="74" t="s">
        <v>236</v>
      </c>
      <c r="C390" s="74" t="s">
        <v>298</v>
      </c>
      <c r="D390" s="74" t="s">
        <v>192</v>
      </c>
      <c r="E390" s="74">
        <f>VALUE(RIGHT(Satış4[[#This Row],[Satış kodu]],3))</f>
        <v>313</v>
      </c>
      <c r="F390" s="74" t="s">
        <v>218</v>
      </c>
      <c r="G390" s="75">
        <v>67</v>
      </c>
      <c r="H390" s="74">
        <v>1</v>
      </c>
      <c r="I390" s="75">
        <f t="shared" si="8"/>
        <v>67</v>
      </c>
      <c r="J390" s="76">
        <v>43897.598575058131</v>
      </c>
      <c r="M390"/>
    </row>
    <row r="391" spans="1:13" ht="18" x14ac:dyDescent="0.35">
      <c r="A391" s="73">
        <v>13644313</v>
      </c>
      <c r="B391" s="74" t="s">
        <v>236</v>
      </c>
      <c r="C391" s="74" t="s">
        <v>298</v>
      </c>
      <c r="D391" s="74" t="s">
        <v>192</v>
      </c>
      <c r="E391" s="74">
        <f>VALUE(RIGHT(Satış4[[#This Row],[Satış kodu]],3))</f>
        <v>313</v>
      </c>
      <c r="F391" s="74" t="s">
        <v>188</v>
      </c>
      <c r="G391" s="75">
        <v>116</v>
      </c>
      <c r="H391" s="74">
        <v>1</v>
      </c>
      <c r="I391" s="75">
        <f t="shared" si="8"/>
        <v>116</v>
      </c>
      <c r="J391" s="76">
        <v>43897.859602684919</v>
      </c>
      <c r="M391"/>
    </row>
    <row r="392" spans="1:13" ht="18" x14ac:dyDescent="0.35">
      <c r="A392" s="73">
        <v>13677414</v>
      </c>
      <c r="B392" s="74" t="s">
        <v>204</v>
      </c>
      <c r="C392" s="74" t="s">
        <v>205</v>
      </c>
      <c r="D392" s="74" t="s">
        <v>185</v>
      </c>
      <c r="E392" s="74">
        <f>VALUE(RIGHT(Satış4[[#This Row],[Satış kodu]],3))</f>
        <v>414</v>
      </c>
      <c r="F392" s="74" t="s">
        <v>227</v>
      </c>
      <c r="G392" s="75">
        <v>54</v>
      </c>
      <c r="H392" s="74">
        <v>5</v>
      </c>
      <c r="I392" s="75">
        <f t="shared" si="8"/>
        <v>270</v>
      </c>
      <c r="J392" s="76">
        <v>43898.522243817242</v>
      </c>
      <c r="M392"/>
    </row>
    <row r="393" spans="1:13" ht="18" x14ac:dyDescent="0.35">
      <c r="A393" s="73">
        <v>13653313</v>
      </c>
      <c r="B393" s="74" t="s">
        <v>213</v>
      </c>
      <c r="C393" s="74" t="s">
        <v>214</v>
      </c>
      <c r="D393" s="74" t="s">
        <v>215</v>
      </c>
      <c r="E393" s="74">
        <f>VALUE(RIGHT(Satış4[[#This Row],[Satış kodu]],3))</f>
        <v>313</v>
      </c>
      <c r="F393" s="74" t="s">
        <v>188</v>
      </c>
      <c r="G393" s="75">
        <v>116</v>
      </c>
      <c r="H393" s="74">
        <v>2</v>
      </c>
      <c r="I393" s="75">
        <f t="shared" si="8"/>
        <v>232</v>
      </c>
      <c r="J393" s="76">
        <v>43898.682741961988</v>
      </c>
      <c r="M393"/>
    </row>
    <row r="394" spans="1:13" ht="18" x14ac:dyDescent="0.35">
      <c r="A394" s="73">
        <v>13691414</v>
      </c>
      <c r="B394" s="74" t="s">
        <v>210</v>
      </c>
      <c r="C394" s="74" t="s">
        <v>211</v>
      </c>
      <c r="D394" s="74" t="s">
        <v>192</v>
      </c>
      <c r="E394" s="74">
        <f>VALUE(RIGHT(Satış4[[#This Row],[Satış kodu]],3))</f>
        <v>414</v>
      </c>
      <c r="F394" s="74" t="s">
        <v>216</v>
      </c>
      <c r="G394" s="75">
        <v>146</v>
      </c>
      <c r="H394" s="74">
        <v>2</v>
      </c>
      <c r="I394" s="75">
        <f t="shared" si="8"/>
        <v>292</v>
      </c>
      <c r="J394" s="76">
        <v>43898.946808445005</v>
      </c>
      <c r="M394"/>
    </row>
    <row r="395" spans="1:13" ht="18" x14ac:dyDescent="0.35">
      <c r="A395" s="73">
        <v>13584414</v>
      </c>
      <c r="B395" s="74" t="s">
        <v>197</v>
      </c>
      <c r="C395" s="74" t="s">
        <v>217</v>
      </c>
      <c r="D395" s="74" t="s">
        <v>199</v>
      </c>
      <c r="E395" s="74">
        <f>VALUE(RIGHT(Satış4[[#This Row],[Satış kodu]],3))</f>
        <v>414</v>
      </c>
      <c r="F395" s="74" t="s">
        <v>216</v>
      </c>
      <c r="G395" s="75">
        <v>146</v>
      </c>
      <c r="H395" s="74">
        <v>4</v>
      </c>
      <c r="I395" s="75">
        <f t="shared" si="8"/>
        <v>584</v>
      </c>
      <c r="J395" s="76">
        <v>43899.927191802686</v>
      </c>
      <c r="M395"/>
    </row>
    <row r="396" spans="1:13" ht="18" x14ac:dyDescent="0.35">
      <c r="A396" s="73">
        <v>13692212</v>
      </c>
      <c r="B396" s="74" t="s">
        <v>257</v>
      </c>
      <c r="C396" s="74" t="s">
        <v>258</v>
      </c>
      <c r="D396" s="74" t="s">
        <v>192</v>
      </c>
      <c r="E396" s="74">
        <f>VALUE(RIGHT(Satış4[[#This Row],[Satış kodu]],3))</f>
        <v>212</v>
      </c>
      <c r="F396" s="74" t="s">
        <v>181</v>
      </c>
      <c r="G396" s="75">
        <v>104</v>
      </c>
      <c r="H396" s="74">
        <v>2</v>
      </c>
      <c r="I396" s="75">
        <f t="shared" si="8"/>
        <v>208</v>
      </c>
      <c r="J396" s="76">
        <v>43900.197932821924</v>
      </c>
      <c r="M396"/>
    </row>
    <row r="397" spans="1:13" ht="18" x14ac:dyDescent="0.35">
      <c r="A397" s="73">
        <v>13672212</v>
      </c>
      <c r="B397" s="74" t="s">
        <v>242</v>
      </c>
      <c r="C397" s="74" t="s">
        <v>205</v>
      </c>
      <c r="D397" s="74" t="s">
        <v>180</v>
      </c>
      <c r="E397" s="74">
        <f>VALUE(RIGHT(Satış4[[#This Row],[Satış kodu]],3))</f>
        <v>212</v>
      </c>
      <c r="F397" s="74" t="s">
        <v>249</v>
      </c>
      <c r="G397" s="75">
        <v>142</v>
      </c>
      <c r="H397" s="74">
        <v>4</v>
      </c>
      <c r="I397" s="75">
        <f t="shared" si="8"/>
        <v>568</v>
      </c>
      <c r="J397" s="76">
        <v>43900.377020689295</v>
      </c>
      <c r="M397"/>
    </row>
    <row r="398" spans="1:13" ht="18" x14ac:dyDescent="0.35">
      <c r="A398" s="73">
        <v>13640212</v>
      </c>
      <c r="B398" s="74" t="s">
        <v>201</v>
      </c>
      <c r="C398" s="74" t="s">
        <v>202</v>
      </c>
      <c r="D398" s="74" t="s">
        <v>192</v>
      </c>
      <c r="E398" s="74">
        <f>VALUE(RIGHT(Satış4[[#This Row],[Satış kodu]],3))</f>
        <v>212</v>
      </c>
      <c r="F398" s="74" t="s">
        <v>249</v>
      </c>
      <c r="G398" s="75">
        <v>142</v>
      </c>
      <c r="H398" s="74">
        <v>1</v>
      </c>
      <c r="I398" s="75">
        <f t="shared" si="8"/>
        <v>142</v>
      </c>
      <c r="J398" s="76">
        <v>43901.232976797226</v>
      </c>
      <c r="M398"/>
    </row>
    <row r="399" spans="1:13" ht="18" x14ac:dyDescent="0.35">
      <c r="A399" s="73">
        <v>13641212</v>
      </c>
      <c r="B399" s="74" t="s">
        <v>262</v>
      </c>
      <c r="C399" s="74" t="s">
        <v>278</v>
      </c>
      <c r="D399" s="74" t="s">
        <v>199</v>
      </c>
      <c r="E399" s="74">
        <f>VALUE(RIGHT(Satış4[[#This Row],[Satış kodu]],3))</f>
        <v>212</v>
      </c>
      <c r="F399" s="74" t="s">
        <v>277</v>
      </c>
      <c r="G399" s="75">
        <v>113</v>
      </c>
      <c r="H399" s="74">
        <v>2</v>
      </c>
      <c r="I399" s="75">
        <f t="shared" si="8"/>
        <v>226</v>
      </c>
      <c r="J399" s="76">
        <v>43901.973721166913</v>
      </c>
      <c r="M399"/>
    </row>
    <row r="400" spans="1:13" ht="18" x14ac:dyDescent="0.35">
      <c r="A400" s="73">
        <v>13658212</v>
      </c>
      <c r="B400" s="74" t="s">
        <v>275</v>
      </c>
      <c r="C400" s="74" t="s">
        <v>276</v>
      </c>
      <c r="D400" s="74" t="s">
        <v>215</v>
      </c>
      <c r="E400" s="74">
        <f>VALUE(RIGHT(Satış4[[#This Row],[Satış kodu]],3))</f>
        <v>212</v>
      </c>
      <c r="F400" s="74" t="s">
        <v>277</v>
      </c>
      <c r="G400" s="75">
        <v>113</v>
      </c>
      <c r="H400" s="74">
        <v>1</v>
      </c>
      <c r="I400" s="75">
        <f t="shared" si="8"/>
        <v>113</v>
      </c>
      <c r="J400" s="76">
        <v>43902.744442868578</v>
      </c>
      <c r="M400"/>
    </row>
    <row r="401" spans="1:13" ht="18" x14ac:dyDescent="0.35">
      <c r="A401" s="73">
        <v>13698313</v>
      </c>
      <c r="B401" s="74" t="s">
        <v>219</v>
      </c>
      <c r="C401" s="74" t="s">
        <v>220</v>
      </c>
      <c r="D401" s="74" t="s">
        <v>221</v>
      </c>
      <c r="E401" s="74">
        <f>VALUE(RIGHT(Satış4[[#This Row],[Satış kodu]],3))</f>
        <v>313</v>
      </c>
      <c r="F401" s="74" t="s">
        <v>212</v>
      </c>
      <c r="G401" s="75">
        <v>95</v>
      </c>
      <c r="H401" s="74">
        <v>5</v>
      </c>
      <c r="I401" s="75">
        <f t="shared" si="8"/>
        <v>475</v>
      </c>
      <c r="J401" s="76">
        <v>43903.104983982026</v>
      </c>
      <c r="M401"/>
    </row>
    <row r="402" spans="1:13" ht="18" x14ac:dyDescent="0.35">
      <c r="A402" s="73">
        <v>13668313</v>
      </c>
      <c r="B402" s="74" t="s">
        <v>224</v>
      </c>
      <c r="C402" s="74" t="s">
        <v>205</v>
      </c>
      <c r="D402" s="74" t="s">
        <v>185</v>
      </c>
      <c r="E402" s="74">
        <f>VALUE(RIGHT(Satış4[[#This Row],[Satış kodu]],3))</f>
        <v>313</v>
      </c>
      <c r="F402" s="74" t="s">
        <v>196</v>
      </c>
      <c r="G402" s="75">
        <v>43</v>
      </c>
      <c r="H402" s="74">
        <v>2</v>
      </c>
      <c r="I402" s="75">
        <f t="shared" si="8"/>
        <v>86</v>
      </c>
      <c r="J402" s="76">
        <v>43903.97752750331</v>
      </c>
      <c r="M402"/>
    </row>
    <row r="403" spans="1:13" ht="18" x14ac:dyDescent="0.35">
      <c r="A403" s="73">
        <v>13650414</v>
      </c>
      <c r="B403" s="74" t="s">
        <v>233</v>
      </c>
      <c r="C403" s="74" t="s">
        <v>234</v>
      </c>
      <c r="D403" s="74" t="s">
        <v>215</v>
      </c>
      <c r="E403" s="74">
        <f>VALUE(RIGHT(Satış4[[#This Row],[Satış kodu]],3))</f>
        <v>414</v>
      </c>
      <c r="F403" s="74" t="s">
        <v>216</v>
      </c>
      <c r="G403" s="75">
        <v>146</v>
      </c>
      <c r="H403" s="74">
        <v>3</v>
      </c>
      <c r="I403" s="75">
        <f t="shared" si="8"/>
        <v>438</v>
      </c>
      <c r="J403" s="76">
        <v>43904.888602530234</v>
      </c>
      <c r="M403"/>
    </row>
    <row r="404" spans="1:13" ht="18" x14ac:dyDescent="0.35">
      <c r="A404" s="73">
        <v>13682414</v>
      </c>
      <c r="B404" s="74" t="s">
        <v>183</v>
      </c>
      <c r="C404" s="74" t="s">
        <v>184</v>
      </c>
      <c r="D404" s="74" t="s">
        <v>185</v>
      </c>
      <c r="E404" s="74">
        <f>VALUE(RIGHT(Satış4[[#This Row],[Satış kodu]],3))</f>
        <v>414</v>
      </c>
      <c r="F404" s="74" t="s">
        <v>208</v>
      </c>
      <c r="G404" s="75">
        <v>114</v>
      </c>
      <c r="H404" s="74">
        <v>1</v>
      </c>
      <c r="I404" s="75">
        <f t="shared" si="8"/>
        <v>114</v>
      </c>
      <c r="J404" s="76">
        <v>43905.864282784387</v>
      </c>
      <c r="M404"/>
    </row>
    <row r="405" spans="1:13" ht="18" x14ac:dyDescent="0.35">
      <c r="A405" s="73">
        <v>13680212</v>
      </c>
      <c r="B405" s="74" t="s">
        <v>206</v>
      </c>
      <c r="C405" s="74" t="s">
        <v>207</v>
      </c>
      <c r="D405" s="74" t="s">
        <v>185</v>
      </c>
      <c r="E405" s="74">
        <f>VALUE(RIGHT(Satış4[[#This Row],[Satış kodu]],3))</f>
        <v>212</v>
      </c>
      <c r="F405" s="74" t="s">
        <v>249</v>
      </c>
      <c r="G405" s="75">
        <v>142</v>
      </c>
      <c r="H405" s="74">
        <v>5</v>
      </c>
      <c r="I405" s="75">
        <f t="shared" si="8"/>
        <v>710</v>
      </c>
      <c r="J405" s="76">
        <v>43906.630651172476</v>
      </c>
      <c r="M405"/>
    </row>
    <row r="406" spans="1:13" ht="18" x14ac:dyDescent="0.35">
      <c r="A406" s="73">
        <v>13696313</v>
      </c>
      <c r="B406" s="74" t="s">
        <v>219</v>
      </c>
      <c r="C406" s="74" t="s">
        <v>296</v>
      </c>
      <c r="D406" s="74" t="s">
        <v>199</v>
      </c>
      <c r="E406" s="74">
        <f>VALUE(RIGHT(Satış4[[#This Row],[Satış kodu]],3))</f>
        <v>313</v>
      </c>
      <c r="F406" s="74" t="s">
        <v>193</v>
      </c>
      <c r="G406" s="75">
        <v>59</v>
      </c>
      <c r="H406" s="74">
        <v>4</v>
      </c>
      <c r="I406" s="75">
        <f t="shared" si="8"/>
        <v>236</v>
      </c>
      <c r="J406" s="76">
        <v>43907.114592519945</v>
      </c>
      <c r="M406"/>
    </row>
    <row r="407" spans="1:13" ht="18" x14ac:dyDescent="0.35">
      <c r="A407" s="73">
        <v>13583212</v>
      </c>
      <c r="B407" s="74" t="s">
        <v>197</v>
      </c>
      <c r="C407" s="74" t="s">
        <v>207</v>
      </c>
      <c r="D407" s="74" t="s">
        <v>221</v>
      </c>
      <c r="E407" s="74">
        <f>VALUE(RIGHT(Satış4[[#This Row],[Satış kodu]],3))</f>
        <v>212</v>
      </c>
      <c r="F407" s="74" t="s">
        <v>232</v>
      </c>
      <c r="G407" s="75">
        <v>134</v>
      </c>
      <c r="H407" s="74">
        <v>4</v>
      </c>
      <c r="I407" s="75">
        <f t="shared" si="8"/>
        <v>536</v>
      </c>
      <c r="J407" s="76">
        <v>43907.333523369067</v>
      </c>
      <c r="M407"/>
    </row>
    <row r="408" spans="1:13" ht="18" x14ac:dyDescent="0.35">
      <c r="A408" s="73">
        <v>13676313</v>
      </c>
      <c r="B408" s="74" t="s">
        <v>302</v>
      </c>
      <c r="C408" s="74" t="s">
        <v>205</v>
      </c>
      <c r="D408" s="74" t="s">
        <v>180</v>
      </c>
      <c r="E408" s="74">
        <f>VALUE(RIGHT(Satış4[[#This Row],[Satış kodu]],3))</f>
        <v>313</v>
      </c>
      <c r="F408" s="74" t="s">
        <v>218</v>
      </c>
      <c r="G408" s="75">
        <v>67</v>
      </c>
      <c r="H408" s="74">
        <v>2</v>
      </c>
      <c r="I408" s="75">
        <f t="shared" si="8"/>
        <v>134</v>
      </c>
      <c r="J408" s="76">
        <v>43907.38096616089</v>
      </c>
      <c r="M408"/>
    </row>
    <row r="409" spans="1:13" ht="18" x14ac:dyDescent="0.35">
      <c r="A409" s="73">
        <v>13687414</v>
      </c>
      <c r="B409" s="74" t="s">
        <v>265</v>
      </c>
      <c r="C409" s="74" t="s">
        <v>258</v>
      </c>
      <c r="D409" s="74" t="s">
        <v>199</v>
      </c>
      <c r="E409" s="74">
        <f>VALUE(RIGHT(Satış4[[#This Row],[Satış kodu]],3))</f>
        <v>414</v>
      </c>
      <c r="F409" s="74" t="s">
        <v>208</v>
      </c>
      <c r="G409" s="75">
        <v>114</v>
      </c>
      <c r="H409" s="74">
        <v>3</v>
      </c>
      <c r="I409" s="75">
        <f t="shared" si="8"/>
        <v>342</v>
      </c>
      <c r="J409" s="76">
        <v>43907.976898918911</v>
      </c>
      <c r="M409"/>
    </row>
    <row r="410" spans="1:13" ht="18" x14ac:dyDescent="0.35">
      <c r="A410" s="73">
        <v>13585212</v>
      </c>
      <c r="B410" s="74" t="s">
        <v>197</v>
      </c>
      <c r="C410" s="74" t="s">
        <v>205</v>
      </c>
      <c r="D410" s="74" t="s">
        <v>221</v>
      </c>
      <c r="E410" s="74">
        <f>VALUE(RIGHT(Satış4[[#This Row],[Satış kodu]],3))</f>
        <v>212</v>
      </c>
      <c r="F410" s="74" t="s">
        <v>186</v>
      </c>
      <c r="G410" s="75">
        <v>111</v>
      </c>
      <c r="H410" s="74">
        <v>5</v>
      </c>
      <c r="I410" s="75">
        <f t="shared" si="8"/>
        <v>555</v>
      </c>
      <c r="J410" s="76">
        <v>43908.126992599675</v>
      </c>
      <c r="M410"/>
    </row>
    <row r="411" spans="1:13" ht="18" x14ac:dyDescent="0.35">
      <c r="A411" s="73">
        <v>13696212</v>
      </c>
      <c r="B411" s="74" t="s">
        <v>219</v>
      </c>
      <c r="C411" s="74" t="s">
        <v>296</v>
      </c>
      <c r="D411" s="74" t="s">
        <v>199</v>
      </c>
      <c r="E411" s="74">
        <f>VALUE(RIGHT(Satış4[[#This Row],[Satış kodu]],3))</f>
        <v>212</v>
      </c>
      <c r="F411" s="74" t="s">
        <v>181</v>
      </c>
      <c r="G411" s="75">
        <v>104</v>
      </c>
      <c r="H411" s="74">
        <v>4</v>
      </c>
      <c r="I411" s="75">
        <f t="shared" si="8"/>
        <v>416</v>
      </c>
      <c r="J411" s="76">
        <v>43908.24854990749</v>
      </c>
      <c r="M411"/>
    </row>
    <row r="412" spans="1:13" ht="18" x14ac:dyDescent="0.35">
      <c r="A412" s="73">
        <v>13653212</v>
      </c>
      <c r="B412" s="74" t="s">
        <v>213</v>
      </c>
      <c r="C412" s="74" t="s">
        <v>214</v>
      </c>
      <c r="D412" s="74" t="s">
        <v>215</v>
      </c>
      <c r="E412" s="74">
        <f>VALUE(RIGHT(Satış4[[#This Row],[Satış kodu]],3))</f>
        <v>212</v>
      </c>
      <c r="F412" s="74" t="s">
        <v>277</v>
      </c>
      <c r="G412" s="75">
        <v>113</v>
      </c>
      <c r="H412" s="74">
        <v>5</v>
      </c>
      <c r="I412" s="75">
        <f t="shared" si="8"/>
        <v>565</v>
      </c>
      <c r="J412" s="76">
        <v>43909.151545553061</v>
      </c>
      <c r="M412"/>
    </row>
    <row r="413" spans="1:13" ht="18" x14ac:dyDescent="0.35">
      <c r="A413" s="73">
        <v>13660212</v>
      </c>
      <c r="B413" s="74" t="s">
        <v>272</v>
      </c>
      <c r="C413" s="74" t="s">
        <v>198</v>
      </c>
      <c r="D413" s="74" t="s">
        <v>215</v>
      </c>
      <c r="E413" s="74">
        <f>VALUE(RIGHT(Satış4[[#This Row],[Satış kodu]],3))</f>
        <v>212</v>
      </c>
      <c r="F413" s="74" t="s">
        <v>232</v>
      </c>
      <c r="G413" s="75">
        <v>134</v>
      </c>
      <c r="H413" s="74">
        <v>1</v>
      </c>
      <c r="I413" s="75">
        <f t="shared" si="8"/>
        <v>134</v>
      </c>
      <c r="J413" s="76">
        <v>43909.769167838625</v>
      </c>
      <c r="M413"/>
    </row>
    <row r="414" spans="1:13" ht="18" x14ac:dyDescent="0.35">
      <c r="A414" s="73">
        <v>13659212</v>
      </c>
      <c r="B414" s="74" t="s">
        <v>294</v>
      </c>
      <c r="C414" s="74" t="s">
        <v>295</v>
      </c>
      <c r="D414" s="74" t="s">
        <v>180</v>
      </c>
      <c r="E414" s="74">
        <f>VALUE(RIGHT(Satış4[[#This Row],[Satış kodu]],3))</f>
        <v>212</v>
      </c>
      <c r="F414" s="74" t="s">
        <v>232</v>
      </c>
      <c r="G414" s="75">
        <v>134</v>
      </c>
      <c r="H414" s="74">
        <v>3</v>
      </c>
      <c r="I414" s="75">
        <f t="shared" si="8"/>
        <v>402</v>
      </c>
      <c r="J414" s="76">
        <v>43910.409334881209</v>
      </c>
      <c r="M414"/>
    </row>
    <row r="415" spans="1:13" ht="18" x14ac:dyDescent="0.35">
      <c r="A415" s="73">
        <v>13691212</v>
      </c>
      <c r="B415" s="74" t="s">
        <v>210</v>
      </c>
      <c r="C415" s="74" t="s">
        <v>211</v>
      </c>
      <c r="D415" s="74" t="s">
        <v>192</v>
      </c>
      <c r="E415" s="74">
        <f>VALUE(RIGHT(Satış4[[#This Row],[Satış kodu]],3))</f>
        <v>212</v>
      </c>
      <c r="F415" s="74" t="s">
        <v>277</v>
      </c>
      <c r="G415" s="75">
        <v>113</v>
      </c>
      <c r="H415" s="74">
        <v>1</v>
      </c>
      <c r="I415" s="75">
        <f t="shared" si="8"/>
        <v>113</v>
      </c>
      <c r="J415" s="76">
        <v>43910.593167986379</v>
      </c>
      <c r="M415"/>
    </row>
    <row r="416" spans="1:13" ht="18" x14ac:dyDescent="0.35">
      <c r="A416" s="73">
        <v>13654212</v>
      </c>
      <c r="B416" s="74" t="s">
        <v>213</v>
      </c>
      <c r="C416" s="74" t="s">
        <v>241</v>
      </c>
      <c r="D416" s="74" t="s">
        <v>215</v>
      </c>
      <c r="E416" s="74">
        <f>VALUE(RIGHT(Satış4[[#This Row],[Satış kodu]],3))</f>
        <v>212</v>
      </c>
      <c r="F416" s="74" t="s">
        <v>249</v>
      </c>
      <c r="G416" s="75">
        <v>142</v>
      </c>
      <c r="H416" s="74">
        <v>3</v>
      </c>
      <c r="I416" s="75">
        <f t="shared" si="8"/>
        <v>426</v>
      </c>
      <c r="J416" s="76">
        <v>43911.511472824044</v>
      </c>
      <c r="M416"/>
    </row>
    <row r="417" spans="1:13" ht="18" x14ac:dyDescent="0.35">
      <c r="A417" s="73">
        <v>13658212</v>
      </c>
      <c r="B417" s="74" t="s">
        <v>275</v>
      </c>
      <c r="C417" s="74" t="s">
        <v>276</v>
      </c>
      <c r="D417" s="74" t="s">
        <v>215</v>
      </c>
      <c r="E417" s="74">
        <f>VALUE(RIGHT(Satış4[[#This Row],[Satış kodu]],3))</f>
        <v>212</v>
      </c>
      <c r="F417" s="74" t="s">
        <v>277</v>
      </c>
      <c r="G417" s="75">
        <v>113</v>
      </c>
      <c r="H417" s="74">
        <v>5</v>
      </c>
      <c r="I417" s="75">
        <f t="shared" si="8"/>
        <v>565</v>
      </c>
      <c r="J417" s="76">
        <v>43911.646441640056</v>
      </c>
      <c r="M417"/>
    </row>
    <row r="418" spans="1:13" ht="18" x14ac:dyDescent="0.35">
      <c r="A418" s="73">
        <v>13691414</v>
      </c>
      <c r="B418" s="74" t="s">
        <v>210</v>
      </c>
      <c r="C418" s="74" t="s">
        <v>211</v>
      </c>
      <c r="D418" s="74" t="s">
        <v>192</v>
      </c>
      <c r="E418" s="74">
        <f>VALUE(RIGHT(Satış4[[#This Row],[Satış kodu]],3))</f>
        <v>414</v>
      </c>
      <c r="F418" s="74" t="s">
        <v>208</v>
      </c>
      <c r="G418" s="75">
        <v>114</v>
      </c>
      <c r="H418" s="74">
        <v>1</v>
      </c>
      <c r="I418" s="75">
        <f t="shared" si="8"/>
        <v>114</v>
      </c>
      <c r="J418" s="76">
        <v>43912.591174981411</v>
      </c>
      <c r="M418"/>
    </row>
    <row r="419" spans="1:13" ht="18" x14ac:dyDescent="0.35">
      <c r="A419" s="73">
        <v>13590414</v>
      </c>
      <c r="B419" s="74" t="s">
        <v>230</v>
      </c>
      <c r="C419" s="74" t="s">
        <v>264</v>
      </c>
      <c r="D419" s="74" t="s">
        <v>221</v>
      </c>
      <c r="E419" s="74">
        <f>VALUE(RIGHT(Satış4[[#This Row],[Satış kodu]],3))</f>
        <v>414</v>
      </c>
      <c r="F419" s="74" t="s">
        <v>208</v>
      </c>
      <c r="G419" s="75">
        <v>114</v>
      </c>
      <c r="H419" s="74">
        <v>5</v>
      </c>
      <c r="I419" s="75">
        <f t="shared" si="8"/>
        <v>570</v>
      </c>
      <c r="J419" s="76">
        <v>43912.609265061517</v>
      </c>
      <c r="M419"/>
    </row>
    <row r="420" spans="1:13" ht="18" x14ac:dyDescent="0.35">
      <c r="A420" s="73">
        <v>13590313</v>
      </c>
      <c r="B420" s="74" t="s">
        <v>230</v>
      </c>
      <c r="C420" s="74" t="s">
        <v>264</v>
      </c>
      <c r="D420" s="74" t="s">
        <v>221</v>
      </c>
      <c r="E420" s="74">
        <f>VALUE(RIGHT(Satış4[[#This Row],[Satış kodu]],3))</f>
        <v>313</v>
      </c>
      <c r="F420" s="74" t="s">
        <v>193</v>
      </c>
      <c r="G420" s="75">
        <v>59</v>
      </c>
      <c r="H420" s="74">
        <v>5</v>
      </c>
      <c r="I420" s="75">
        <f t="shared" si="8"/>
        <v>295</v>
      </c>
      <c r="J420" s="76">
        <v>43913.024153995459</v>
      </c>
      <c r="M420"/>
    </row>
    <row r="421" spans="1:13" ht="18" x14ac:dyDescent="0.35">
      <c r="A421" s="73">
        <v>13688414</v>
      </c>
      <c r="B421" s="74" t="s">
        <v>268</v>
      </c>
      <c r="C421" s="74" t="s">
        <v>269</v>
      </c>
      <c r="D421" s="74" t="s">
        <v>221</v>
      </c>
      <c r="E421" s="74">
        <f>VALUE(RIGHT(Satış4[[#This Row],[Satış kodu]],3))</f>
        <v>414</v>
      </c>
      <c r="F421" s="74" t="s">
        <v>208</v>
      </c>
      <c r="G421" s="75">
        <v>114</v>
      </c>
      <c r="H421" s="74">
        <v>5</v>
      </c>
      <c r="I421" s="75">
        <f t="shared" si="8"/>
        <v>570</v>
      </c>
      <c r="J421" s="76">
        <v>43913.435029215172</v>
      </c>
      <c r="M421"/>
    </row>
    <row r="422" spans="1:13" ht="18" x14ac:dyDescent="0.35">
      <c r="A422" s="73">
        <v>13649414</v>
      </c>
      <c r="B422" s="74" t="s">
        <v>283</v>
      </c>
      <c r="C422" s="74" t="s">
        <v>284</v>
      </c>
      <c r="D422" s="74" t="s">
        <v>215</v>
      </c>
      <c r="E422" s="74">
        <f>VALUE(RIGHT(Satış4[[#This Row],[Satış kodu]],3))</f>
        <v>414</v>
      </c>
      <c r="F422" s="74" t="s">
        <v>216</v>
      </c>
      <c r="G422" s="75">
        <v>146</v>
      </c>
      <c r="H422" s="74">
        <v>5</v>
      </c>
      <c r="I422" s="75">
        <f t="shared" si="8"/>
        <v>730</v>
      </c>
      <c r="J422" s="76">
        <v>43913.74920321563</v>
      </c>
      <c r="M422"/>
    </row>
    <row r="423" spans="1:13" ht="18" x14ac:dyDescent="0.35">
      <c r="A423" s="73">
        <v>13658313</v>
      </c>
      <c r="B423" s="74" t="s">
        <v>275</v>
      </c>
      <c r="C423" s="74" t="s">
        <v>276</v>
      </c>
      <c r="D423" s="74" t="s">
        <v>215</v>
      </c>
      <c r="E423" s="74">
        <f>VALUE(RIGHT(Satış4[[#This Row],[Satış kodu]],3))</f>
        <v>313</v>
      </c>
      <c r="F423" s="74" t="s">
        <v>218</v>
      </c>
      <c r="G423" s="75">
        <v>67</v>
      </c>
      <c r="H423" s="74">
        <v>1</v>
      </c>
      <c r="I423" s="75">
        <f t="shared" si="8"/>
        <v>67</v>
      </c>
      <c r="J423" s="76">
        <v>43914.266524133949</v>
      </c>
      <c r="M423"/>
    </row>
    <row r="424" spans="1:13" ht="18" x14ac:dyDescent="0.35">
      <c r="A424" s="73">
        <v>13685313</v>
      </c>
      <c r="B424" s="74" t="s">
        <v>288</v>
      </c>
      <c r="C424" s="74" t="s">
        <v>289</v>
      </c>
      <c r="D424" s="74" t="s">
        <v>199</v>
      </c>
      <c r="E424" s="74">
        <f>VALUE(RIGHT(Satış4[[#This Row],[Satış kodu]],3))</f>
        <v>313</v>
      </c>
      <c r="F424" s="74" t="s">
        <v>212</v>
      </c>
      <c r="G424" s="75">
        <v>95</v>
      </c>
      <c r="H424" s="74">
        <v>2</v>
      </c>
      <c r="I424" s="75">
        <f t="shared" si="8"/>
        <v>190</v>
      </c>
      <c r="J424" s="76">
        <v>43914.415558102257</v>
      </c>
      <c r="M424"/>
    </row>
    <row r="425" spans="1:13" ht="18" x14ac:dyDescent="0.35">
      <c r="A425" s="73">
        <v>13664212</v>
      </c>
      <c r="B425" s="74" t="s">
        <v>305</v>
      </c>
      <c r="C425" s="74" t="s">
        <v>205</v>
      </c>
      <c r="D425" s="74" t="s">
        <v>215</v>
      </c>
      <c r="E425" s="74">
        <f>VALUE(RIGHT(Satış4[[#This Row],[Satış kodu]],3))</f>
        <v>212</v>
      </c>
      <c r="F425" s="74" t="s">
        <v>186</v>
      </c>
      <c r="G425" s="75">
        <v>111</v>
      </c>
      <c r="H425" s="74">
        <v>4</v>
      </c>
      <c r="I425" s="75">
        <f t="shared" si="8"/>
        <v>444</v>
      </c>
      <c r="J425" s="76">
        <v>43914.612666235516</v>
      </c>
      <c r="M425"/>
    </row>
    <row r="426" spans="1:13" ht="18" x14ac:dyDescent="0.35">
      <c r="A426" s="73">
        <v>13662414</v>
      </c>
      <c r="B426" s="74" t="s">
        <v>303</v>
      </c>
      <c r="C426" s="74" t="s">
        <v>304</v>
      </c>
      <c r="D426" s="74" t="s">
        <v>215</v>
      </c>
      <c r="E426" s="74">
        <f>VALUE(RIGHT(Satış4[[#This Row],[Satış kodu]],3))</f>
        <v>414</v>
      </c>
      <c r="F426" s="74" t="s">
        <v>200</v>
      </c>
      <c r="G426" s="75">
        <v>135</v>
      </c>
      <c r="H426" s="74">
        <v>3</v>
      </c>
      <c r="I426" s="75">
        <f t="shared" si="8"/>
        <v>405</v>
      </c>
      <c r="J426" s="76">
        <v>43914.967895118607</v>
      </c>
      <c r="M426"/>
    </row>
    <row r="427" spans="1:13" ht="18" x14ac:dyDescent="0.35">
      <c r="A427" s="73">
        <v>13653313</v>
      </c>
      <c r="B427" s="74" t="s">
        <v>213</v>
      </c>
      <c r="C427" s="74" t="s">
        <v>214</v>
      </c>
      <c r="D427" s="74" t="s">
        <v>215</v>
      </c>
      <c r="E427" s="74">
        <f>VALUE(RIGHT(Satış4[[#This Row],[Satış kodu]],3))</f>
        <v>313</v>
      </c>
      <c r="F427" s="74" t="s">
        <v>218</v>
      </c>
      <c r="G427" s="75">
        <v>67</v>
      </c>
      <c r="H427" s="74">
        <v>1</v>
      </c>
      <c r="I427" s="75">
        <f t="shared" si="8"/>
        <v>67</v>
      </c>
      <c r="J427" s="76">
        <v>43915.516480943792</v>
      </c>
      <c r="M427"/>
    </row>
    <row r="428" spans="1:13" ht="18" x14ac:dyDescent="0.35">
      <c r="A428" s="73">
        <v>13693313</v>
      </c>
      <c r="B428" s="74" t="s">
        <v>222</v>
      </c>
      <c r="C428" s="74" t="s">
        <v>223</v>
      </c>
      <c r="D428" s="74" t="s">
        <v>199</v>
      </c>
      <c r="E428" s="74">
        <f>VALUE(RIGHT(Satış4[[#This Row],[Satış kodu]],3))</f>
        <v>313</v>
      </c>
      <c r="F428" s="74" t="s">
        <v>218</v>
      </c>
      <c r="G428" s="75">
        <v>67</v>
      </c>
      <c r="H428" s="74">
        <v>3</v>
      </c>
      <c r="I428" s="75">
        <f t="shared" si="8"/>
        <v>201</v>
      </c>
      <c r="J428" s="76">
        <v>43915.977201472473</v>
      </c>
      <c r="M428"/>
    </row>
    <row r="429" spans="1:13" ht="18" x14ac:dyDescent="0.35">
      <c r="A429" s="73">
        <v>13659414</v>
      </c>
      <c r="B429" s="74" t="s">
        <v>294</v>
      </c>
      <c r="C429" s="74" t="s">
        <v>295</v>
      </c>
      <c r="D429" s="74" t="s">
        <v>180</v>
      </c>
      <c r="E429" s="74">
        <f>VALUE(RIGHT(Satış4[[#This Row],[Satış kodu]],3))</f>
        <v>414</v>
      </c>
      <c r="F429" s="74" t="s">
        <v>203</v>
      </c>
      <c r="G429" s="75">
        <v>81</v>
      </c>
      <c r="H429" s="74">
        <v>2</v>
      </c>
      <c r="I429" s="75">
        <f t="shared" si="8"/>
        <v>162</v>
      </c>
      <c r="J429" s="76">
        <v>43916.802128130512</v>
      </c>
      <c r="M429"/>
    </row>
    <row r="430" spans="1:13" ht="18" x14ac:dyDescent="0.35">
      <c r="A430" s="73">
        <v>13654414</v>
      </c>
      <c r="B430" s="74" t="s">
        <v>213</v>
      </c>
      <c r="C430" s="74" t="s">
        <v>241</v>
      </c>
      <c r="D430" s="74" t="s">
        <v>215</v>
      </c>
      <c r="E430" s="74">
        <f>VALUE(RIGHT(Satış4[[#This Row],[Satış kodu]],3))</f>
        <v>414</v>
      </c>
      <c r="F430" s="74" t="s">
        <v>200</v>
      </c>
      <c r="G430" s="75">
        <v>135</v>
      </c>
      <c r="H430" s="74">
        <v>2</v>
      </c>
      <c r="I430" s="75">
        <f t="shared" si="8"/>
        <v>270</v>
      </c>
      <c r="J430" s="76">
        <v>43917.133189566586</v>
      </c>
      <c r="M430"/>
    </row>
    <row r="431" spans="1:13" ht="18" x14ac:dyDescent="0.35">
      <c r="A431" s="73">
        <v>13684414</v>
      </c>
      <c r="B431" s="74" t="s">
        <v>219</v>
      </c>
      <c r="C431" s="74" t="s">
        <v>260</v>
      </c>
      <c r="D431" s="74" t="s">
        <v>199</v>
      </c>
      <c r="E431" s="74">
        <f>VALUE(RIGHT(Satış4[[#This Row],[Satış kodu]],3))</f>
        <v>414</v>
      </c>
      <c r="F431" s="74" t="s">
        <v>200</v>
      </c>
      <c r="G431" s="75">
        <v>135</v>
      </c>
      <c r="H431" s="74">
        <v>1</v>
      </c>
      <c r="I431" s="75">
        <f t="shared" si="8"/>
        <v>135</v>
      </c>
      <c r="J431" s="76">
        <v>43917.567252105022</v>
      </c>
      <c r="M431"/>
    </row>
    <row r="432" spans="1:13" ht="18" x14ac:dyDescent="0.35">
      <c r="A432" s="73">
        <v>13686212</v>
      </c>
      <c r="B432" s="74" t="s">
        <v>297</v>
      </c>
      <c r="C432" s="74" t="s">
        <v>269</v>
      </c>
      <c r="D432" s="74" t="s">
        <v>180</v>
      </c>
      <c r="E432" s="74">
        <f>VALUE(RIGHT(Satış4[[#This Row],[Satış kodu]],3))</f>
        <v>212</v>
      </c>
      <c r="F432" s="74" t="s">
        <v>249</v>
      </c>
      <c r="G432" s="75">
        <v>142</v>
      </c>
      <c r="H432" s="74">
        <v>4</v>
      </c>
      <c r="I432" s="75">
        <f t="shared" si="8"/>
        <v>568</v>
      </c>
      <c r="J432" s="76">
        <v>43918.551639480967</v>
      </c>
      <c r="M432"/>
    </row>
    <row r="433" spans="1:13" ht="18" x14ac:dyDescent="0.35">
      <c r="A433" s="73">
        <v>13657212</v>
      </c>
      <c r="B433" s="74" t="s">
        <v>225</v>
      </c>
      <c r="C433" s="74" t="s">
        <v>226</v>
      </c>
      <c r="D433" s="74" t="s">
        <v>215</v>
      </c>
      <c r="E433" s="74">
        <f>VALUE(RIGHT(Satış4[[#This Row],[Satış kodu]],3))</f>
        <v>212</v>
      </c>
      <c r="F433" s="74" t="s">
        <v>186</v>
      </c>
      <c r="G433" s="75">
        <v>111</v>
      </c>
      <c r="H433" s="74">
        <v>5</v>
      </c>
      <c r="I433" s="75">
        <f t="shared" si="8"/>
        <v>555</v>
      </c>
      <c r="J433" s="76">
        <v>43919.361002413789</v>
      </c>
      <c r="M433"/>
    </row>
    <row r="434" spans="1:13" ht="18" x14ac:dyDescent="0.35">
      <c r="A434" s="73">
        <v>13689313</v>
      </c>
      <c r="B434" s="74" t="s">
        <v>228</v>
      </c>
      <c r="C434" s="74" t="s">
        <v>229</v>
      </c>
      <c r="D434" s="74" t="s">
        <v>199</v>
      </c>
      <c r="E434" s="74">
        <f>VALUE(RIGHT(Satış4[[#This Row],[Satış kodu]],3))</f>
        <v>313</v>
      </c>
      <c r="F434" s="74" t="s">
        <v>212</v>
      </c>
      <c r="G434" s="75">
        <v>95</v>
      </c>
      <c r="H434" s="74">
        <v>1</v>
      </c>
      <c r="I434" s="75">
        <f t="shared" si="8"/>
        <v>95</v>
      </c>
      <c r="J434" s="76">
        <v>43919.682309579672</v>
      </c>
      <c r="M434"/>
    </row>
    <row r="435" spans="1:13" ht="18" x14ac:dyDescent="0.35">
      <c r="A435" s="73">
        <v>13591313</v>
      </c>
      <c r="B435" s="74" t="s">
        <v>230</v>
      </c>
      <c r="C435" s="74" t="s">
        <v>266</v>
      </c>
      <c r="D435" s="74" t="s">
        <v>221</v>
      </c>
      <c r="E435" s="74">
        <f>VALUE(RIGHT(Satış4[[#This Row],[Satış kodu]],3))</f>
        <v>313</v>
      </c>
      <c r="F435" s="74" t="s">
        <v>193</v>
      </c>
      <c r="G435" s="75">
        <v>59</v>
      </c>
      <c r="H435" s="74">
        <v>3</v>
      </c>
      <c r="I435" s="75">
        <f t="shared" si="8"/>
        <v>177</v>
      </c>
      <c r="J435" s="76">
        <v>43920.255653825123</v>
      </c>
      <c r="M435"/>
    </row>
    <row r="436" spans="1:13" ht="18" x14ac:dyDescent="0.35">
      <c r="A436" s="73">
        <v>13592414</v>
      </c>
      <c r="B436" s="74" t="s">
        <v>230</v>
      </c>
      <c r="C436" s="74" t="s">
        <v>246</v>
      </c>
      <c r="D436" s="74" t="s">
        <v>221</v>
      </c>
      <c r="E436" s="74">
        <f>VALUE(RIGHT(Satış4[[#This Row],[Satış kodu]],3))</f>
        <v>414</v>
      </c>
      <c r="F436" s="74" t="s">
        <v>216</v>
      </c>
      <c r="G436" s="75">
        <v>146</v>
      </c>
      <c r="H436" s="74">
        <v>1</v>
      </c>
      <c r="I436" s="75">
        <f t="shared" si="8"/>
        <v>146</v>
      </c>
      <c r="J436" s="76">
        <v>43920.791467542389</v>
      </c>
      <c r="M436"/>
    </row>
    <row r="437" spans="1:13" ht="18" x14ac:dyDescent="0.35">
      <c r="A437" s="73">
        <v>13588212</v>
      </c>
      <c r="B437" s="74" t="s">
        <v>197</v>
      </c>
      <c r="C437" s="74" t="s">
        <v>198</v>
      </c>
      <c r="D437" s="74" t="s">
        <v>199</v>
      </c>
      <c r="E437" s="74">
        <f>VALUE(RIGHT(Satış4[[#This Row],[Satış kodu]],3))</f>
        <v>212</v>
      </c>
      <c r="F437" s="74" t="s">
        <v>232</v>
      </c>
      <c r="G437" s="75">
        <v>134</v>
      </c>
      <c r="H437" s="74">
        <v>1</v>
      </c>
      <c r="I437" s="75">
        <f t="shared" si="8"/>
        <v>134</v>
      </c>
      <c r="J437" s="76">
        <v>43920.841871183307</v>
      </c>
      <c r="M437"/>
    </row>
    <row r="438" spans="1:13" ht="18" x14ac:dyDescent="0.35">
      <c r="A438" s="73">
        <v>13651212</v>
      </c>
      <c r="B438" s="74" t="s">
        <v>259</v>
      </c>
      <c r="C438" s="74" t="s">
        <v>205</v>
      </c>
      <c r="D438" s="74" t="s">
        <v>221</v>
      </c>
      <c r="E438" s="74">
        <f>VALUE(RIGHT(Satış4[[#This Row],[Satış kodu]],3))</f>
        <v>212</v>
      </c>
      <c r="F438" s="74" t="s">
        <v>232</v>
      </c>
      <c r="G438" s="75">
        <v>134</v>
      </c>
      <c r="H438" s="74">
        <v>5</v>
      </c>
      <c r="I438" s="75">
        <f t="shared" si="8"/>
        <v>670</v>
      </c>
      <c r="J438" s="76">
        <v>43921.467841189886</v>
      </c>
      <c r="M438"/>
    </row>
    <row r="439" spans="1:13" ht="18" x14ac:dyDescent="0.35">
      <c r="A439" s="73">
        <v>13641313</v>
      </c>
      <c r="B439" s="74" t="s">
        <v>262</v>
      </c>
      <c r="C439" s="74" t="s">
        <v>278</v>
      </c>
      <c r="D439" s="74" t="s">
        <v>199</v>
      </c>
      <c r="E439" s="74">
        <f>VALUE(RIGHT(Satış4[[#This Row],[Satış kodu]],3))</f>
        <v>313</v>
      </c>
      <c r="F439" s="74" t="s">
        <v>193</v>
      </c>
      <c r="G439" s="75">
        <v>59</v>
      </c>
      <c r="H439" s="74">
        <v>4</v>
      </c>
      <c r="I439" s="75">
        <f t="shared" si="8"/>
        <v>236</v>
      </c>
      <c r="J439" s="76">
        <v>43922.281284450801</v>
      </c>
      <c r="M439"/>
    </row>
    <row r="440" spans="1:13" ht="18" x14ac:dyDescent="0.35">
      <c r="A440" s="73">
        <v>13678212</v>
      </c>
      <c r="B440" s="74" t="s">
        <v>206</v>
      </c>
      <c r="C440" s="74" t="s">
        <v>205</v>
      </c>
      <c r="D440" s="74" t="s">
        <v>180</v>
      </c>
      <c r="E440" s="74">
        <f>VALUE(RIGHT(Satış4[[#This Row],[Satış kodu]],3))</f>
        <v>212</v>
      </c>
      <c r="F440" s="74" t="s">
        <v>181</v>
      </c>
      <c r="G440" s="75">
        <v>104</v>
      </c>
      <c r="H440" s="74">
        <v>2</v>
      </c>
      <c r="I440" s="75">
        <f t="shared" si="8"/>
        <v>208</v>
      </c>
      <c r="J440" s="76">
        <v>43922.389415005884</v>
      </c>
      <c r="M440"/>
    </row>
    <row r="441" spans="1:13" ht="18" x14ac:dyDescent="0.35">
      <c r="A441" s="73">
        <v>13659414</v>
      </c>
      <c r="B441" s="74" t="s">
        <v>294</v>
      </c>
      <c r="C441" s="74" t="s">
        <v>295</v>
      </c>
      <c r="D441" s="74" t="s">
        <v>180</v>
      </c>
      <c r="E441" s="74">
        <f>VALUE(RIGHT(Satış4[[#This Row],[Satış kodu]],3))</f>
        <v>414</v>
      </c>
      <c r="F441" s="74" t="s">
        <v>208</v>
      </c>
      <c r="G441" s="75">
        <v>114</v>
      </c>
      <c r="H441" s="74">
        <v>2</v>
      </c>
      <c r="I441" s="75">
        <f t="shared" si="8"/>
        <v>228</v>
      </c>
      <c r="J441" s="76">
        <v>43923.211052809711</v>
      </c>
      <c r="M441"/>
    </row>
    <row r="442" spans="1:13" ht="18" x14ac:dyDescent="0.35">
      <c r="A442" s="73">
        <v>13671313</v>
      </c>
      <c r="B442" s="74" t="s">
        <v>292</v>
      </c>
      <c r="C442" s="74" t="s">
        <v>293</v>
      </c>
      <c r="D442" s="74" t="s">
        <v>185</v>
      </c>
      <c r="E442" s="74">
        <f>VALUE(RIGHT(Satış4[[#This Row],[Satış kodu]],3))</f>
        <v>313</v>
      </c>
      <c r="F442" s="74" t="s">
        <v>196</v>
      </c>
      <c r="G442" s="75">
        <v>43</v>
      </c>
      <c r="H442" s="74">
        <v>4</v>
      </c>
      <c r="I442" s="75">
        <f t="shared" si="8"/>
        <v>172</v>
      </c>
      <c r="J442" s="76">
        <v>43923.24439113016</v>
      </c>
      <c r="M442"/>
    </row>
    <row r="443" spans="1:13" ht="18" x14ac:dyDescent="0.35">
      <c r="A443" s="73">
        <v>13644212</v>
      </c>
      <c r="B443" s="74" t="s">
        <v>236</v>
      </c>
      <c r="C443" s="74" t="s">
        <v>298</v>
      </c>
      <c r="D443" s="74" t="s">
        <v>192</v>
      </c>
      <c r="E443" s="74">
        <f>VALUE(RIGHT(Satış4[[#This Row],[Satış kodu]],3))</f>
        <v>212</v>
      </c>
      <c r="F443" s="74" t="s">
        <v>181</v>
      </c>
      <c r="G443" s="75">
        <v>104</v>
      </c>
      <c r="H443" s="74">
        <v>3</v>
      </c>
      <c r="I443" s="75">
        <f t="shared" si="8"/>
        <v>312</v>
      </c>
      <c r="J443" s="76">
        <v>43923.759387576371</v>
      </c>
      <c r="M443"/>
    </row>
    <row r="444" spans="1:13" ht="18" x14ac:dyDescent="0.35">
      <c r="A444" s="73">
        <v>13650212</v>
      </c>
      <c r="B444" s="74" t="s">
        <v>233</v>
      </c>
      <c r="C444" s="74" t="s">
        <v>234</v>
      </c>
      <c r="D444" s="74" t="s">
        <v>215</v>
      </c>
      <c r="E444" s="74">
        <f>VALUE(RIGHT(Satış4[[#This Row],[Satış kodu]],3))</f>
        <v>212</v>
      </c>
      <c r="F444" s="74" t="s">
        <v>181</v>
      </c>
      <c r="G444" s="75">
        <v>104</v>
      </c>
      <c r="H444" s="74">
        <v>1</v>
      </c>
      <c r="I444" s="75">
        <f t="shared" si="8"/>
        <v>104</v>
      </c>
      <c r="J444" s="76">
        <v>43923.995077480933</v>
      </c>
      <c r="M444"/>
    </row>
    <row r="445" spans="1:13" ht="18" x14ac:dyDescent="0.35">
      <c r="A445" s="73">
        <v>13591313</v>
      </c>
      <c r="B445" s="74" t="s">
        <v>230</v>
      </c>
      <c r="C445" s="74" t="s">
        <v>266</v>
      </c>
      <c r="D445" s="74" t="s">
        <v>221</v>
      </c>
      <c r="E445" s="74">
        <f>VALUE(RIGHT(Satış4[[#This Row],[Satış kodu]],3))</f>
        <v>313</v>
      </c>
      <c r="F445" s="74" t="s">
        <v>193</v>
      </c>
      <c r="G445" s="75">
        <v>59</v>
      </c>
      <c r="H445" s="74">
        <v>5</v>
      </c>
      <c r="I445" s="75">
        <f t="shared" si="8"/>
        <v>295</v>
      </c>
      <c r="J445" s="76">
        <v>43924.08230162703</v>
      </c>
      <c r="M445"/>
    </row>
    <row r="446" spans="1:13" ht="18" x14ac:dyDescent="0.35">
      <c r="A446" s="73">
        <v>13698313</v>
      </c>
      <c r="B446" s="74" t="s">
        <v>219</v>
      </c>
      <c r="C446" s="74" t="s">
        <v>220</v>
      </c>
      <c r="D446" s="74" t="s">
        <v>221</v>
      </c>
      <c r="E446" s="74">
        <f>VALUE(RIGHT(Satış4[[#This Row],[Satış kodu]],3))</f>
        <v>313</v>
      </c>
      <c r="F446" s="74" t="s">
        <v>188</v>
      </c>
      <c r="G446" s="75">
        <v>116</v>
      </c>
      <c r="H446" s="74">
        <v>1</v>
      </c>
      <c r="I446" s="75">
        <f t="shared" si="8"/>
        <v>116</v>
      </c>
      <c r="J446" s="76">
        <v>43925.012659827211</v>
      </c>
      <c r="M446"/>
    </row>
    <row r="447" spans="1:13" ht="18" x14ac:dyDescent="0.35">
      <c r="A447" s="73">
        <v>13697212</v>
      </c>
      <c r="B447" s="74" t="s">
        <v>219</v>
      </c>
      <c r="C447" s="74" t="s">
        <v>252</v>
      </c>
      <c r="D447" s="74" t="s">
        <v>199</v>
      </c>
      <c r="E447" s="74">
        <f>VALUE(RIGHT(Satış4[[#This Row],[Satış kodu]],3))</f>
        <v>212</v>
      </c>
      <c r="F447" s="74" t="s">
        <v>277</v>
      </c>
      <c r="G447" s="75">
        <v>113</v>
      </c>
      <c r="H447" s="74">
        <v>3</v>
      </c>
      <c r="I447" s="75">
        <f t="shared" si="8"/>
        <v>339</v>
      </c>
      <c r="J447" s="76">
        <v>43925.766307864491</v>
      </c>
      <c r="M447"/>
    </row>
    <row r="448" spans="1:13" ht="18" x14ac:dyDescent="0.35">
      <c r="A448" s="73">
        <v>13587212</v>
      </c>
      <c r="B448" s="74" t="s">
        <v>197</v>
      </c>
      <c r="C448" s="74" t="s">
        <v>281</v>
      </c>
      <c r="D448" s="74" t="s">
        <v>221</v>
      </c>
      <c r="E448" s="74">
        <f>VALUE(RIGHT(Satış4[[#This Row],[Satış kodu]],3))</f>
        <v>212</v>
      </c>
      <c r="F448" s="74" t="s">
        <v>232</v>
      </c>
      <c r="G448" s="75">
        <v>134</v>
      </c>
      <c r="H448" s="74">
        <v>1</v>
      </c>
      <c r="I448" s="75">
        <f t="shared" si="8"/>
        <v>134</v>
      </c>
      <c r="J448" s="76">
        <v>43926.261554173914</v>
      </c>
      <c r="M448"/>
    </row>
    <row r="449" spans="1:13" ht="18" x14ac:dyDescent="0.35">
      <c r="A449" s="73">
        <v>13646414</v>
      </c>
      <c r="B449" s="74" t="s">
        <v>190</v>
      </c>
      <c r="C449" s="74" t="s">
        <v>191</v>
      </c>
      <c r="D449" s="74" t="s">
        <v>192</v>
      </c>
      <c r="E449" s="74">
        <f>VALUE(RIGHT(Satış4[[#This Row],[Satış kodu]],3))</f>
        <v>414</v>
      </c>
      <c r="F449" s="74" t="s">
        <v>216</v>
      </c>
      <c r="G449" s="75">
        <v>146</v>
      </c>
      <c r="H449" s="74">
        <v>1</v>
      </c>
      <c r="I449" s="75">
        <f t="shared" si="8"/>
        <v>146</v>
      </c>
      <c r="J449" s="76">
        <v>43927.090706237039</v>
      </c>
      <c r="M449"/>
    </row>
    <row r="450" spans="1:13" ht="18" x14ac:dyDescent="0.35">
      <c r="A450" s="73">
        <v>13685313</v>
      </c>
      <c r="B450" s="74" t="s">
        <v>288</v>
      </c>
      <c r="C450" s="74" t="s">
        <v>289</v>
      </c>
      <c r="D450" s="74" t="s">
        <v>199</v>
      </c>
      <c r="E450" s="74">
        <f>VALUE(RIGHT(Satış4[[#This Row],[Satış kodu]],3))</f>
        <v>313</v>
      </c>
      <c r="F450" s="74" t="s">
        <v>212</v>
      </c>
      <c r="G450" s="75">
        <v>95</v>
      </c>
      <c r="H450" s="74">
        <v>1</v>
      </c>
      <c r="I450" s="75">
        <f t="shared" si="8"/>
        <v>95</v>
      </c>
      <c r="J450" s="76">
        <v>43927.765127154053</v>
      </c>
      <c r="M450"/>
    </row>
    <row r="451" spans="1:13" ht="18" x14ac:dyDescent="0.35">
      <c r="A451" s="73">
        <v>13692212</v>
      </c>
      <c r="B451" s="74" t="s">
        <v>257</v>
      </c>
      <c r="C451" s="74" t="s">
        <v>258</v>
      </c>
      <c r="D451" s="74" t="s">
        <v>192</v>
      </c>
      <c r="E451" s="74">
        <f>VALUE(RIGHT(Satış4[[#This Row],[Satış kodu]],3))</f>
        <v>212</v>
      </c>
      <c r="F451" s="74" t="s">
        <v>277</v>
      </c>
      <c r="G451" s="75">
        <v>113</v>
      </c>
      <c r="H451" s="74">
        <v>2</v>
      </c>
      <c r="I451" s="75">
        <f t="shared" ref="I451:I469" si="9">G451*H451</f>
        <v>226</v>
      </c>
      <c r="J451" s="76">
        <v>43927.99273029458</v>
      </c>
      <c r="M451"/>
    </row>
    <row r="452" spans="1:13" ht="18" x14ac:dyDescent="0.35">
      <c r="A452" s="73">
        <v>13680414</v>
      </c>
      <c r="B452" s="74" t="s">
        <v>206</v>
      </c>
      <c r="C452" s="74" t="s">
        <v>207</v>
      </c>
      <c r="D452" s="74" t="s">
        <v>185</v>
      </c>
      <c r="E452" s="74">
        <f>VALUE(RIGHT(Satış4[[#This Row],[Satış kodu]],3))</f>
        <v>414</v>
      </c>
      <c r="F452" s="74" t="s">
        <v>208</v>
      </c>
      <c r="G452" s="75">
        <v>114</v>
      </c>
      <c r="H452" s="74">
        <v>1</v>
      </c>
      <c r="I452" s="75">
        <f t="shared" si="9"/>
        <v>114</v>
      </c>
      <c r="J452" s="76">
        <v>43928.441065973668</v>
      </c>
      <c r="M452"/>
    </row>
    <row r="453" spans="1:13" ht="18" x14ac:dyDescent="0.35">
      <c r="A453" s="73">
        <v>13585212</v>
      </c>
      <c r="B453" s="74" t="s">
        <v>197</v>
      </c>
      <c r="C453" s="74" t="s">
        <v>205</v>
      </c>
      <c r="D453" s="74" t="s">
        <v>221</v>
      </c>
      <c r="E453" s="74">
        <f>VALUE(RIGHT(Satış4[[#This Row],[Satış kodu]],3))</f>
        <v>212</v>
      </c>
      <c r="F453" s="74" t="s">
        <v>249</v>
      </c>
      <c r="G453" s="75">
        <v>142</v>
      </c>
      <c r="H453" s="74">
        <v>1</v>
      </c>
      <c r="I453" s="75">
        <f t="shared" si="9"/>
        <v>142</v>
      </c>
      <c r="J453" s="76">
        <v>43928.888115508977</v>
      </c>
      <c r="M453"/>
    </row>
    <row r="454" spans="1:13" ht="18" x14ac:dyDescent="0.35">
      <c r="A454" s="73">
        <v>13694212</v>
      </c>
      <c r="B454" s="74" t="s">
        <v>282</v>
      </c>
      <c r="C454" s="74" t="s">
        <v>274</v>
      </c>
      <c r="D454" s="74" t="s">
        <v>185</v>
      </c>
      <c r="E454" s="74">
        <f>VALUE(RIGHT(Satış4[[#This Row],[Satış kodu]],3))</f>
        <v>212</v>
      </c>
      <c r="F454" s="74" t="s">
        <v>181</v>
      </c>
      <c r="G454" s="75">
        <v>104</v>
      </c>
      <c r="H454" s="74">
        <v>3</v>
      </c>
      <c r="I454" s="75">
        <f t="shared" si="9"/>
        <v>312</v>
      </c>
      <c r="J454" s="76">
        <v>43929.528736925065</v>
      </c>
      <c r="M454"/>
    </row>
    <row r="455" spans="1:13" ht="18" x14ac:dyDescent="0.35">
      <c r="A455" s="73">
        <v>13686212</v>
      </c>
      <c r="B455" s="74" t="s">
        <v>297</v>
      </c>
      <c r="C455" s="74" t="s">
        <v>269</v>
      </c>
      <c r="D455" s="74" t="s">
        <v>180</v>
      </c>
      <c r="E455" s="74">
        <f>VALUE(RIGHT(Satış4[[#This Row],[Satış kodu]],3))</f>
        <v>212</v>
      </c>
      <c r="F455" s="74" t="s">
        <v>277</v>
      </c>
      <c r="G455" s="75">
        <v>113</v>
      </c>
      <c r="H455" s="74">
        <v>5</v>
      </c>
      <c r="I455" s="75">
        <f t="shared" si="9"/>
        <v>565</v>
      </c>
      <c r="J455" s="76">
        <v>43930.148177259653</v>
      </c>
      <c r="M455"/>
    </row>
    <row r="456" spans="1:13" ht="18" x14ac:dyDescent="0.35">
      <c r="A456" s="73">
        <v>13643414</v>
      </c>
      <c r="B456" s="74" t="s">
        <v>236</v>
      </c>
      <c r="C456" s="74" t="s">
        <v>237</v>
      </c>
      <c r="D456" s="74" t="s">
        <v>192</v>
      </c>
      <c r="E456" s="74">
        <f>VALUE(RIGHT(Satış4[[#This Row],[Satış kodu]],3))</f>
        <v>414</v>
      </c>
      <c r="F456" s="74" t="s">
        <v>216</v>
      </c>
      <c r="G456" s="75">
        <v>146</v>
      </c>
      <c r="H456" s="74">
        <v>4</v>
      </c>
      <c r="I456" s="75">
        <f t="shared" si="9"/>
        <v>584</v>
      </c>
      <c r="J456" s="76">
        <v>43930.40180277449</v>
      </c>
      <c r="M456"/>
    </row>
    <row r="457" spans="1:13" ht="18" x14ac:dyDescent="0.35">
      <c r="A457" s="73">
        <v>13673414</v>
      </c>
      <c r="B457" s="74" t="s">
        <v>301</v>
      </c>
      <c r="C457" s="74" t="s">
        <v>191</v>
      </c>
      <c r="D457" s="74" t="s">
        <v>185</v>
      </c>
      <c r="E457" s="74">
        <f>VALUE(RIGHT(Satış4[[#This Row],[Satış kodu]],3))</f>
        <v>414</v>
      </c>
      <c r="F457" s="74" t="s">
        <v>208</v>
      </c>
      <c r="G457" s="75">
        <v>114</v>
      </c>
      <c r="H457" s="74">
        <v>2</v>
      </c>
      <c r="I457" s="75">
        <f t="shared" si="9"/>
        <v>228</v>
      </c>
      <c r="J457" s="76">
        <v>43930.745535244059</v>
      </c>
      <c r="M457"/>
    </row>
    <row r="458" spans="1:13" ht="18" x14ac:dyDescent="0.35">
      <c r="A458" s="73">
        <v>13587313</v>
      </c>
      <c r="B458" s="74" t="s">
        <v>197</v>
      </c>
      <c r="C458" s="74" t="s">
        <v>281</v>
      </c>
      <c r="D458" s="74" t="s">
        <v>221</v>
      </c>
      <c r="E458" s="74">
        <f>VALUE(RIGHT(Satış4[[#This Row],[Satış kodu]],3))</f>
        <v>313</v>
      </c>
      <c r="F458" s="74" t="s">
        <v>212</v>
      </c>
      <c r="G458" s="75">
        <v>95</v>
      </c>
      <c r="H458" s="74">
        <v>2</v>
      </c>
      <c r="I458" s="75">
        <f t="shared" si="9"/>
        <v>190</v>
      </c>
      <c r="J458" s="76">
        <v>43931.018768233196</v>
      </c>
      <c r="M458"/>
    </row>
    <row r="459" spans="1:13" ht="18" x14ac:dyDescent="0.35">
      <c r="A459" s="73">
        <v>13590313</v>
      </c>
      <c r="B459" s="74" t="s">
        <v>230</v>
      </c>
      <c r="C459" s="74" t="s">
        <v>264</v>
      </c>
      <c r="D459" s="74" t="s">
        <v>221</v>
      </c>
      <c r="E459" s="74">
        <f>VALUE(RIGHT(Satış4[[#This Row],[Satış kodu]],3))</f>
        <v>313</v>
      </c>
      <c r="F459" s="74" t="s">
        <v>193</v>
      </c>
      <c r="G459" s="75">
        <v>59</v>
      </c>
      <c r="H459" s="74">
        <v>4</v>
      </c>
      <c r="I459" s="75">
        <f t="shared" si="9"/>
        <v>236</v>
      </c>
      <c r="J459" s="76">
        <v>43931.896831595353</v>
      </c>
      <c r="M459"/>
    </row>
    <row r="460" spans="1:13" ht="18" x14ac:dyDescent="0.35">
      <c r="A460" s="73">
        <v>13585313</v>
      </c>
      <c r="B460" s="74" t="s">
        <v>197</v>
      </c>
      <c r="C460" s="74" t="s">
        <v>205</v>
      </c>
      <c r="D460" s="74" t="s">
        <v>221</v>
      </c>
      <c r="E460" s="74">
        <f>VALUE(RIGHT(Satış4[[#This Row],[Satış kodu]],3))</f>
        <v>313</v>
      </c>
      <c r="F460" s="74" t="s">
        <v>196</v>
      </c>
      <c r="G460" s="75">
        <v>43</v>
      </c>
      <c r="H460" s="74">
        <v>4</v>
      </c>
      <c r="I460" s="75">
        <f t="shared" si="9"/>
        <v>172</v>
      </c>
      <c r="J460" s="76">
        <v>43931.909861378015</v>
      </c>
      <c r="M460"/>
    </row>
    <row r="461" spans="1:13" ht="18" x14ac:dyDescent="0.35">
      <c r="A461" s="73">
        <v>13666414</v>
      </c>
      <c r="B461" s="74" t="s">
        <v>194</v>
      </c>
      <c r="C461" s="74" t="s">
        <v>195</v>
      </c>
      <c r="D461" s="74" t="s">
        <v>185</v>
      </c>
      <c r="E461" s="74">
        <f>VALUE(RIGHT(Satış4[[#This Row],[Satış kodu]],3))</f>
        <v>414</v>
      </c>
      <c r="F461" s="74" t="s">
        <v>216</v>
      </c>
      <c r="G461" s="75">
        <v>146</v>
      </c>
      <c r="H461" s="74">
        <v>5</v>
      </c>
      <c r="I461" s="75">
        <f t="shared" si="9"/>
        <v>730</v>
      </c>
      <c r="J461" s="76">
        <v>43932.214284477865</v>
      </c>
      <c r="M461"/>
    </row>
    <row r="462" spans="1:13" ht="18" x14ac:dyDescent="0.35">
      <c r="A462" s="73">
        <v>13665212</v>
      </c>
      <c r="B462" s="74" t="s">
        <v>285</v>
      </c>
      <c r="C462" s="74" t="s">
        <v>286</v>
      </c>
      <c r="D462" s="74" t="s">
        <v>180</v>
      </c>
      <c r="E462" s="74">
        <f>VALUE(RIGHT(Satış4[[#This Row],[Satış kodu]],3))</f>
        <v>212</v>
      </c>
      <c r="F462" s="74" t="s">
        <v>277</v>
      </c>
      <c r="G462" s="75">
        <v>113</v>
      </c>
      <c r="H462" s="74">
        <v>3</v>
      </c>
      <c r="I462" s="75">
        <f t="shared" si="9"/>
        <v>339</v>
      </c>
      <c r="J462" s="76">
        <v>43932.542510398569</v>
      </c>
      <c r="M462"/>
    </row>
    <row r="463" spans="1:13" ht="18" x14ac:dyDescent="0.35">
      <c r="A463" s="73">
        <v>13677212</v>
      </c>
      <c r="B463" s="74" t="s">
        <v>204</v>
      </c>
      <c r="C463" s="74" t="s">
        <v>205</v>
      </c>
      <c r="D463" s="74" t="s">
        <v>185</v>
      </c>
      <c r="E463" s="74">
        <f>VALUE(RIGHT(Satış4[[#This Row],[Satış kodu]],3))</f>
        <v>212</v>
      </c>
      <c r="F463" s="74" t="s">
        <v>232</v>
      </c>
      <c r="G463" s="75">
        <v>134</v>
      </c>
      <c r="H463" s="74">
        <v>3</v>
      </c>
      <c r="I463" s="75">
        <f t="shared" si="9"/>
        <v>402</v>
      </c>
      <c r="J463" s="76">
        <v>43932.850232642078</v>
      </c>
      <c r="M463"/>
    </row>
    <row r="464" spans="1:13" ht="18" x14ac:dyDescent="0.35">
      <c r="A464" s="73">
        <v>13641212</v>
      </c>
      <c r="B464" s="74" t="s">
        <v>262</v>
      </c>
      <c r="C464" s="74" t="s">
        <v>278</v>
      </c>
      <c r="D464" s="74" t="s">
        <v>199</v>
      </c>
      <c r="E464" s="74">
        <f>VALUE(RIGHT(Satış4[[#This Row],[Satış kodu]],3))</f>
        <v>212</v>
      </c>
      <c r="F464" s="74" t="s">
        <v>232</v>
      </c>
      <c r="G464" s="75">
        <v>134</v>
      </c>
      <c r="H464" s="74">
        <v>4</v>
      </c>
      <c r="I464" s="75">
        <f t="shared" si="9"/>
        <v>536</v>
      </c>
      <c r="J464" s="76">
        <v>43933.275744874882</v>
      </c>
      <c r="M464"/>
    </row>
    <row r="465" spans="1:13" ht="18" x14ac:dyDescent="0.35">
      <c r="A465" s="73">
        <v>13669414</v>
      </c>
      <c r="B465" s="74" t="s">
        <v>279</v>
      </c>
      <c r="C465" s="74" t="s">
        <v>280</v>
      </c>
      <c r="D465" s="74" t="s">
        <v>185</v>
      </c>
      <c r="E465" s="74">
        <f>VALUE(RIGHT(Satış4[[#This Row],[Satış kodu]],3))</f>
        <v>414</v>
      </c>
      <c r="F465" s="74" t="s">
        <v>208</v>
      </c>
      <c r="G465" s="75">
        <v>114</v>
      </c>
      <c r="H465" s="74">
        <v>3</v>
      </c>
      <c r="I465" s="75">
        <f t="shared" si="9"/>
        <v>342</v>
      </c>
      <c r="J465" s="76">
        <v>43933.410081021262</v>
      </c>
      <c r="M465"/>
    </row>
    <row r="466" spans="1:13" ht="18" x14ac:dyDescent="0.35">
      <c r="A466" s="73">
        <v>13640414</v>
      </c>
      <c r="B466" s="74" t="s">
        <v>201</v>
      </c>
      <c r="C466" s="74" t="s">
        <v>202</v>
      </c>
      <c r="D466" s="74" t="s">
        <v>192</v>
      </c>
      <c r="E466" s="74">
        <f>VALUE(RIGHT(Satış4[[#This Row],[Satış kodu]],3))</f>
        <v>414</v>
      </c>
      <c r="F466" s="74" t="s">
        <v>227</v>
      </c>
      <c r="G466" s="75">
        <v>54</v>
      </c>
      <c r="H466" s="74">
        <v>5</v>
      </c>
      <c r="I466" s="75">
        <f t="shared" si="9"/>
        <v>270</v>
      </c>
      <c r="J466" s="76">
        <v>43933.670345040809</v>
      </c>
      <c r="M466"/>
    </row>
    <row r="467" spans="1:13" ht="18" x14ac:dyDescent="0.35">
      <c r="A467" s="73">
        <v>13679212</v>
      </c>
      <c r="B467" s="74" t="s">
        <v>206</v>
      </c>
      <c r="C467" s="74" t="s">
        <v>253</v>
      </c>
      <c r="D467" s="74" t="s">
        <v>180</v>
      </c>
      <c r="E467" s="74">
        <f>VALUE(RIGHT(Satış4[[#This Row],[Satış kodu]],3))</f>
        <v>212</v>
      </c>
      <c r="F467" s="74" t="s">
        <v>232</v>
      </c>
      <c r="G467" s="75">
        <v>134</v>
      </c>
      <c r="H467" s="74">
        <v>3</v>
      </c>
      <c r="I467" s="75">
        <f t="shared" si="9"/>
        <v>402</v>
      </c>
      <c r="J467" s="76">
        <v>43934.135151337468</v>
      </c>
      <c r="M467"/>
    </row>
    <row r="468" spans="1:13" ht="18" x14ac:dyDescent="0.35">
      <c r="A468" s="73">
        <v>13684414</v>
      </c>
      <c r="B468" s="74" t="s">
        <v>219</v>
      </c>
      <c r="C468" s="74" t="s">
        <v>260</v>
      </c>
      <c r="D468" s="74" t="s">
        <v>199</v>
      </c>
      <c r="E468" s="74">
        <f>VALUE(RIGHT(Satış4[[#This Row],[Satış kodu]],3))</f>
        <v>414</v>
      </c>
      <c r="F468" s="74" t="s">
        <v>203</v>
      </c>
      <c r="G468" s="75">
        <v>81</v>
      </c>
      <c r="H468" s="74">
        <v>3</v>
      </c>
      <c r="I468" s="75">
        <f t="shared" si="9"/>
        <v>243</v>
      </c>
      <c r="J468" s="76">
        <v>43934.741344050686</v>
      </c>
      <c r="M468"/>
    </row>
    <row r="469" spans="1:13" ht="18" x14ac:dyDescent="0.35">
      <c r="A469" s="73">
        <v>13650414</v>
      </c>
      <c r="B469" s="74" t="s">
        <v>233</v>
      </c>
      <c r="C469" s="74" t="s">
        <v>234</v>
      </c>
      <c r="D469" s="74" t="s">
        <v>215</v>
      </c>
      <c r="E469" s="74">
        <f>VALUE(RIGHT(Satış4[[#This Row],[Satış kodu]],3))</f>
        <v>414</v>
      </c>
      <c r="F469" s="74" t="s">
        <v>200</v>
      </c>
      <c r="G469" s="75">
        <v>135</v>
      </c>
      <c r="H469" s="74">
        <v>5</v>
      </c>
      <c r="I469" s="75">
        <f t="shared" si="9"/>
        <v>675</v>
      </c>
      <c r="J469" s="76">
        <v>43934.836650729783</v>
      </c>
      <c r="M469"/>
    </row>
    <row r="470" spans="1:13" x14ac:dyDescent="0.3">
      <c r="M470"/>
    </row>
    <row r="471" spans="1:13" x14ac:dyDescent="0.3">
      <c r="M471"/>
    </row>
    <row r="472" spans="1:13" x14ac:dyDescent="0.3">
      <c r="M472"/>
    </row>
    <row r="473" spans="1:13" x14ac:dyDescent="0.3">
      <c r="M473"/>
    </row>
    <row r="474" spans="1:13" x14ac:dyDescent="0.3">
      <c r="M474"/>
    </row>
    <row r="475" spans="1:13" x14ac:dyDescent="0.3">
      <c r="M475"/>
    </row>
    <row r="476" spans="1:13" x14ac:dyDescent="0.3">
      <c r="M476"/>
    </row>
    <row r="477" spans="1:13" x14ac:dyDescent="0.3">
      <c r="M477"/>
    </row>
    <row r="478" spans="1:13" x14ac:dyDescent="0.3">
      <c r="M478"/>
    </row>
    <row r="479" spans="1:13" x14ac:dyDescent="0.3">
      <c r="M479"/>
    </row>
    <row r="480" spans="1:13" x14ac:dyDescent="0.3">
      <c r="M480"/>
    </row>
    <row r="481" spans="13:13" x14ac:dyDescent="0.3">
      <c r="M481"/>
    </row>
  </sheetData>
  <protectedRanges>
    <protectedRange algorithmName="SHA-512" hashValue="hglxN9H9FvUU7xgD9WQXkCzXasAvhSS0ple5X5AVPgEyPs3OwmXfAbIA8vYKD1jvGtfXaCQdHebOL+5C8Aj5Cg==" saltValue="n88YKK6MSyqbeR4z9EF5bA==" spinCount="100000" sqref="J2:J469" name="ll"/>
  </protectedRange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5FB9-14B5-4224-9E91-B0553E9C87FD}">
  <dimension ref="A1:K17"/>
  <sheetViews>
    <sheetView workbookViewId="0">
      <selection activeCell="D2" sqref="D2"/>
    </sheetView>
  </sheetViews>
  <sheetFormatPr defaultRowHeight="14.4" x14ac:dyDescent="0.3"/>
  <cols>
    <col min="1" max="1" width="25.5546875" bestFit="1" customWidth="1"/>
    <col min="2" max="2" width="15.88671875" bestFit="1" customWidth="1"/>
    <col min="3" max="3" width="11.77734375" customWidth="1"/>
    <col min="4" max="4" width="13.88671875" bestFit="1" customWidth="1"/>
  </cols>
  <sheetData>
    <row r="1" spans="1:11" ht="15.6" x14ac:dyDescent="0.3">
      <c r="A1" s="11" t="s">
        <v>8</v>
      </c>
      <c r="B1" s="11" t="s">
        <v>9</v>
      </c>
      <c r="C1" s="11" t="s">
        <v>10</v>
      </c>
      <c r="D1" s="12" t="s">
        <v>1</v>
      </c>
      <c r="E1" s="13"/>
      <c r="F1" s="13"/>
      <c r="G1" s="13"/>
      <c r="H1" s="13"/>
      <c r="I1" s="13"/>
      <c r="J1" s="13"/>
      <c r="K1" s="13"/>
    </row>
    <row r="2" spans="1:11" ht="15.6" x14ac:dyDescent="0.3">
      <c r="A2" s="14" t="s">
        <v>11</v>
      </c>
      <c r="B2" s="15">
        <v>43579</v>
      </c>
      <c r="C2" s="16">
        <v>904</v>
      </c>
      <c r="D2" s="83">
        <f ca="1">IF(AND(YEARFRAC(B2,TODAY())&gt;3,C2&gt;=500),500*15%+(C2-500)*25%,0)</f>
        <v>176</v>
      </c>
      <c r="E2" s="13"/>
      <c r="F2" s="17"/>
      <c r="G2" s="13"/>
      <c r="H2" s="13"/>
      <c r="I2" s="13"/>
      <c r="J2" s="13"/>
      <c r="K2" s="13"/>
    </row>
    <row r="3" spans="1:11" ht="15.6" x14ac:dyDescent="0.3">
      <c r="A3" s="14" t="s">
        <v>12</v>
      </c>
      <c r="B3" s="15">
        <v>43706</v>
      </c>
      <c r="C3" s="16">
        <v>899</v>
      </c>
      <c r="D3" s="83">
        <f t="shared" ref="D3:D14" ca="1" si="0">IF(AND(YEARFRAC(B3,TODAY())&gt;3,C3&gt;=500),500*15%+(C3-500)*25%,0)</f>
        <v>174.75</v>
      </c>
      <c r="E3" s="13"/>
      <c r="F3" s="13"/>
      <c r="G3" s="13"/>
      <c r="H3" s="13"/>
      <c r="I3" s="13"/>
      <c r="J3" s="13"/>
      <c r="K3" s="13"/>
    </row>
    <row r="4" spans="1:11" ht="15.6" x14ac:dyDescent="0.3">
      <c r="A4" s="14" t="s">
        <v>13</v>
      </c>
      <c r="B4" s="15">
        <v>40017</v>
      </c>
      <c r="C4" s="16">
        <v>870</v>
      </c>
      <c r="D4" s="83">
        <f t="shared" ca="1" si="0"/>
        <v>167.5</v>
      </c>
      <c r="E4" s="13"/>
      <c r="F4" s="13"/>
      <c r="G4" s="13"/>
      <c r="H4" s="13"/>
      <c r="I4" s="13"/>
      <c r="J4" s="13"/>
      <c r="K4" s="13"/>
    </row>
    <row r="5" spans="1:11" ht="15.6" x14ac:dyDescent="0.3">
      <c r="A5" s="14" t="s">
        <v>14</v>
      </c>
      <c r="B5" s="15">
        <v>43622</v>
      </c>
      <c r="C5" s="16">
        <v>857</v>
      </c>
      <c r="D5" s="83">
        <f t="shared" ca="1" si="0"/>
        <v>164.25</v>
      </c>
      <c r="E5" s="13"/>
      <c r="F5" s="13"/>
      <c r="G5" s="13"/>
      <c r="H5" s="13"/>
      <c r="I5" s="13"/>
      <c r="J5" s="13"/>
      <c r="K5" s="13"/>
    </row>
    <row r="6" spans="1:11" ht="15.6" x14ac:dyDescent="0.3">
      <c r="A6" s="14" t="s">
        <v>15</v>
      </c>
      <c r="B6" s="15">
        <v>40269</v>
      </c>
      <c r="C6" s="16">
        <v>524</v>
      </c>
      <c r="D6" s="83">
        <f t="shared" ca="1" si="0"/>
        <v>81</v>
      </c>
      <c r="E6" s="13"/>
      <c r="F6" s="13"/>
      <c r="G6" s="13"/>
      <c r="H6" s="13"/>
      <c r="I6" s="13"/>
      <c r="J6" s="13"/>
      <c r="K6" s="13"/>
    </row>
    <row r="7" spans="1:11" ht="15.6" x14ac:dyDescent="0.3">
      <c r="A7" s="14" t="s">
        <v>16</v>
      </c>
      <c r="B7" s="15">
        <v>40132</v>
      </c>
      <c r="C7" s="16">
        <v>620</v>
      </c>
      <c r="D7" s="83">
        <f t="shared" ca="1" si="0"/>
        <v>105</v>
      </c>
      <c r="E7" s="13"/>
      <c r="F7" s="13"/>
      <c r="G7" s="13"/>
      <c r="H7" s="13"/>
      <c r="I7" s="13"/>
      <c r="J7" s="13"/>
      <c r="K7" s="13"/>
    </row>
    <row r="8" spans="1:11" ht="15.6" x14ac:dyDescent="0.3">
      <c r="A8" s="14" t="s">
        <v>17</v>
      </c>
      <c r="B8" s="15">
        <v>43663</v>
      </c>
      <c r="C8" s="16">
        <v>755</v>
      </c>
      <c r="D8" s="83">
        <f t="shared" ca="1" si="0"/>
        <v>138.75</v>
      </c>
      <c r="E8" s="13"/>
      <c r="F8" s="13"/>
      <c r="G8" s="13"/>
      <c r="H8" s="13"/>
      <c r="I8" s="13"/>
      <c r="J8" s="13"/>
      <c r="K8" s="13"/>
    </row>
    <row r="9" spans="1:11" ht="15.6" x14ac:dyDescent="0.3">
      <c r="A9" s="14" t="s">
        <v>18</v>
      </c>
      <c r="B9" s="15">
        <v>40699</v>
      </c>
      <c r="C9" s="16">
        <v>614</v>
      </c>
      <c r="D9" s="83">
        <f t="shared" ca="1" si="0"/>
        <v>103.5</v>
      </c>
      <c r="E9" s="13"/>
      <c r="F9" s="13"/>
      <c r="G9" s="13"/>
      <c r="H9" s="13"/>
      <c r="I9" s="13"/>
      <c r="J9" s="13"/>
      <c r="K9" s="13"/>
    </row>
    <row r="10" spans="1:11" ht="15.6" x14ac:dyDescent="0.3">
      <c r="A10" s="14" t="s">
        <v>19</v>
      </c>
      <c r="B10" s="15">
        <v>42971</v>
      </c>
      <c r="C10" s="16">
        <v>543</v>
      </c>
      <c r="D10" s="83">
        <f t="shared" ca="1" si="0"/>
        <v>85.75</v>
      </c>
      <c r="E10" s="13"/>
      <c r="F10" s="13"/>
      <c r="G10" s="13"/>
      <c r="H10" s="13"/>
      <c r="I10" s="13"/>
      <c r="J10" s="13"/>
      <c r="K10" s="13"/>
    </row>
    <row r="11" spans="1:11" ht="15.6" x14ac:dyDescent="0.3">
      <c r="A11" s="14" t="s">
        <v>20</v>
      </c>
      <c r="B11" s="15">
        <v>42252</v>
      </c>
      <c r="C11" s="16">
        <v>910</v>
      </c>
      <c r="D11" s="83">
        <f t="shared" ca="1" si="0"/>
        <v>177.5</v>
      </c>
      <c r="E11" s="13"/>
      <c r="F11" s="13"/>
      <c r="G11" s="13"/>
      <c r="H11" s="13"/>
      <c r="I11" s="13"/>
      <c r="J11" s="13"/>
      <c r="K11" s="13"/>
    </row>
    <row r="12" spans="1:11" ht="15.6" x14ac:dyDescent="0.3">
      <c r="A12" s="14" t="s">
        <v>21</v>
      </c>
      <c r="B12" s="15">
        <v>41786</v>
      </c>
      <c r="C12" s="16">
        <v>524</v>
      </c>
      <c r="D12" s="83">
        <f t="shared" ca="1" si="0"/>
        <v>81</v>
      </c>
      <c r="E12" s="13"/>
      <c r="F12" s="13"/>
      <c r="G12" s="13"/>
      <c r="H12" s="13"/>
      <c r="I12" s="13"/>
      <c r="J12" s="13"/>
      <c r="K12" s="13"/>
    </row>
    <row r="13" spans="1:11" ht="15.6" x14ac:dyDescent="0.3">
      <c r="A13" s="14" t="s">
        <v>22</v>
      </c>
      <c r="B13" s="15">
        <v>40311</v>
      </c>
      <c r="C13" s="16">
        <v>644</v>
      </c>
      <c r="D13" s="83">
        <f t="shared" ca="1" si="0"/>
        <v>111</v>
      </c>
      <c r="E13" s="13"/>
      <c r="F13" s="13"/>
      <c r="G13" s="13"/>
      <c r="H13" s="13"/>
      <c r="I13" s="13"/>
      <c r="J13" s="13"/>
      <c r="K13" s="13"/>
    </row>
    <row r="14" spans="1:11" ht="15.6" x14ac:dyDescent="0.3">
      <c r="A14" s="14" t="s">
        <v>23</v>
      </c>
      <c r="B14" s="15">
        <v>41341</v>
      </c>
      <c r="C14" s="16">
        <v>988</v>
      </c>
      <c r="D14" s="83">
        <f t="shared" ca="1" si="0"/>
        <v>197</v>
      </c>
      <c r="E14" s="13"/>
      <c r="F14" s="13"/>
      <c r="G14" s="13"/>
      <c r="H14" s="13"/>
      <c r="I14" s="13"/>
      <c r="J14" s="13"/>
      <c r="K14" s="13"/>
    </row>
    <row r="15" spans="1:11" ht="15.6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15.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15.6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C36-375A-4024-9BC9-E79B608CE08E}">
  <dimension ref="A1:E6"/>
  <sheetViews>
    <sheetView showGridLines="0" tabSelected="1" workbookViewId="0">
      <selection activeCell="D2" sqref="D2"/>
    </sheetView>
  </sheetViews>
  <sheetFormatPr defaultRowHeight="14.4" x14ac:dyDescent="0.3"/>
  <cols>
    <col min="1" max="1" width="30.6640625" bestFit="1" customWidth="1"/>
    <col min="2" max="2" width="22.6640625" customWidth="1"/>
    <col min="4" max="4" width="21.5546875" customWidth="1"/>
    <col min="5" max="5" width="23.109375" customWidth="1"/>
  </cols>
  <sheetData>
    <row r="1" spans="1:5" ht="18" x14ac:dyDescent="0.35">
      <c r="A1" s="37" t="s">
        <v>306</v>
      </c>
      <c r="B1" s="37" t="s">
        <v>307</v>
      </c>
      <c r="D1" s="64" t="s">
        <v>308</v>
      </c>
    </row>
    <row r="2" spans="1:5" ht="18" x14ac:dyDescent="0.35">
      <c r="A2" s="38" t="s">
        <v>309</v>
      </c>
      <c r="B2" s="38" t="s">
        <v>314</v>
      </c>
      <c r="D2" s="38" t="str">
        <f>RIGHT(B2,LEN(B2)-FIND("-",B2))</f>
        <v>5</v>
      </c>
      <c r="E2" s="40">
        <v>5</v>
      </c>
    </row>
    <row r="3" spans="1:5" ht="18" x14ac:dyDescent="0.35">
      <c r="A3" s="38" t="s">
        <v>310</v>
      </c>
      <c r="B3" s="38" t="s">
        <v>315</v>
      </c>
      <c r="D3" s="38" t="str">
        <f t="shared" ref="D3:D6" si="0">RIGHT(B3,LEN(B3)-FIND("-",B3))</f>
        <v>23</v>
      </c>
      <c r="E3" s="40">
        <v>23</v>
      </c>
    </row>
    <row r="4" spans="1:5" ht="18" x14ac:dyDescent="0.35">
      <c r="A4" s="38" t="s">
        <v>311</v>
      </c>
      <c r="B4" s="38" t="s">
        <v>316</v>
      </c>
      <c r="D4" s="38" t="str">
        <f t="shared" si="0"/>
        <v>2345</v>
      </c>
      <c r="E4" s="40">
        <v>2345</v>
      </c>
    </row>
    <row r="5" spans="1:5" ht="18" x14ac:dyDescent="0.35">
      <c r="A5" s="38" t="s">
        <v>312</v>
      </c>
      <c r="B5" s="84" t="s">
        <v>317</v>
      </c>
      <c r="D5" s="38" t="str">
        <f t="shared" si="0"/>
        <v>86</v>
      </c>
      <c r="E5" s="40">
        <v>86</v>
      </c>
    </row>
    <row r="6" spans="1:5" ht="18" x14ac:dyDescent="0.35">
      <c r="A6" s="38" t="s">
        <v>313</v>
      </c>
      <c r="B6" s="38" t="s">
        <v>318</v>
      </c>
      <c r="D6" s="38" t="str">
        <f t="shared" si="0"/>
        <v>89000</v>
      </c>
      <c r="E6" s="40">
        <v>89000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4AAB-AF1D-445F-B9A0-1D44E755BF43}">
  <dimension ref="A1:K14"/>
  <sheetViews>
    <sheetView workbookViewId="0">
      <selection activeCell="D2" sqref="D2"/>
    </sheetView>
  </sheetViews>
  <sheetFormatPr defaultRowHeight="14.4" x14ac:dyDescent="0.3"/>
  <cols>
    <col min="1" max="1" width="25.5546875" bestFit="1" customWidth="1"/>
    <col min="2" max="2" width="19.6640625" customWidth="1"/>
    <col min="3" max="3" width="14.44140625" customWidth="1"/>
    <col min="4" max="4" width="21" customWidth="1"/>
  </cols>
  <sheetData>
    <row r="1" spans="1:11" ht="17.399999999999999" x14ac:dyDescent="0.3">
      <c r="A1" s="55" t="s">
        <v>8</v>
      </c>
      <c r="B1" s="55" t="s">
        <v>9</v>
      </c>
      <c r="C1" s="55" t="s">
        <v>10</v>
      </c>
      <c r="D1" s="56" t="s">
        <v>1</v>
      </c>
      <c r="E1" s="13"/>
      <c r="F1" s="13"/>
      <c r="G1" s="13"/>
      <c r="H1" s="13"/>
      <c r="I1" s="13"/>
      <c r="J1" s="13"/>
      <c r="K1" s="13"/>
    </row>
    <row r="2" spans="1:11" ht="17.399999999999999" x14ac:dyDescent="0.3">
      <c r="A2" s="57" t="s">
        <v>11</v>
      </c>
      <c r="B2" s="58">
        <v>43579</v>
      </c>
      <c r="C2" s="59">
        <v>904</v>
      </c>
      <c r="D2" s="60">
        <f ca="1">IF(YEARFRAC(B2,TODAY())&gt;3,C2*10%,"Bonus yoxdur")</f>
        <v>90.4</v>
      </c>
      <c r="E2" s="17"/>
      <c r="F2" s="13"/>
      <c r="G2" s="13"/>
      <c r="H2" s="13"/>
      <c r="I2" s="13"/>
      <c r="J2" s="13"/>
      <c r="K2" s="13"/>
    </row>
    <row r="3" spans="1:11" ht="17.399999999999999" x14ac:dyDescent="0.3">
      <c r="A3" s="57" t="s">
        <v>12</v>
      </c>
      <c r="B3" s="58">
        <v>43706</v>
      </c>
      <c r="C3" s="59">
        <v>899</v>
      </c>
      <c r="D3" s="60">
        <f t="shared" ref="D3:D14" ca="1" si="0">IF(YEARFRAC(B3,TODAY())&gt;3,C3*10%,"Bonus yoxdur")</f>
        <v>89.9</v>
      </c>
      <c r="E3" s="13"/>
      <c r="F3" s="13"/>
      <c r="G3" s="13"/>
      <c r="H3" s="13"/>
      <c r="I3" s="13"/>
      <c r="J3" s="13"/>
      <c r="K3" s="13"/>
    </row>
    <row r="4" spans="1:11" ht="17.399999999999999" x14ac:dyDescent="0.3">
      <c r="A4" s="57" t="s">
        <v>13</v>
      </c>
      <c r="B4" s="58">
        <v>40017</v>
      </c>
      <c r="C4" s="59">
        <v>870</v>
      </c>
      <c r="D4" s="60">
        <f t="shared" ca="1" si="0"/>
        <v>87</v>
      </c>
      <c r="E4" s="13"/>
      <c r="F4" s="13"/>
      <c r="G4" s="13"/>
      <c r="H4" s="13"/>
      <c r="I4" s="13"/>
      <c r="J4" s="13"/>
      <c r="K4" s="13"/>
    </row>
    <row r="5" spans="1:11" ht="17.399999999999999" x14ac:dyDescent="0.3">
      <c r="A5" s="57" t="s">
        <v>14</v>
      </c>
      <c r="B5" s="58">
        <v>43622</v>
      </c>
      <c r="C5" s="59">
        <v>857</v>
      </c>
      <c r="D5" s="60">
        <f t="shared" ca="1" si="0"/>
        <v>85.7</v>
      </c>
      <c r="E5" s="13"/>
      <c r="F5" s="13"/>
      <c r="G5" s="13"/>
      <c r="H5" s="13"/>
      <c r="I5" s="13"/>
      <c r="J5" s="13"/>
      <c r="K5" s="13"/>
    </row>
    <row r="6" spans="1:11" ht="17.399999999999999" x14ac:dyDescent="0.3">
      <c r="A6" s="57" t="s">
        <v>15</v>
      </c>
      <c r="B6" s="58">
        <v>40269</v>
      </c>
      <c r="C6" s="59">
        <v>524</v>
      </c>
      <c r="D6" s="60">
        <f t="shared" ca="1" si="0"/>
        <v>52.400000000000006</v>
      </c>
      <c r="E6" s="13"/>
      <c r="F6" s="13"/>
      <c r="G6" s="13"/>
      <c r="H6" s="13"/>
      <c r="I6" s="13"/>
      <c r="J6" s="13"/>
      <c r="K6" s="13"/>
    </row>
    <row r="7" spans="1:11" ht="17.399999999999999" x14ac:dyDescent="0.3">
      <c r="A7" s="57" t="s">
        <v>16</v>
      </c>
      <c r="B7" s="58">
        <v>40132</v>
      </c>
      <c r="C7" s="59">
        <v>620</v>
      </c>
      <c r="D7" s="60">
        <f t="shared" ca="1" si="0"/>
        <v>62</v>
      </c>
      <c r="E7" s="13"/>
      <c r="F7" s="13"/>
      <c r="G7" s="13"/>
      <c r="H7" s="13"/>
      <c r="I7" s="13"/>
      <c r="J7" s="13"/>
      <c r="K7" s="13"/>
    </row>
    <row r="8" spans="1:11" ht="17.399999999999999" x14ac:dyDescent="0.3">
      <c r="A8" s="57" t="s">
        <v>17</v>
      </c>
      <c r="B8" s="58">
        <v>44394</v>
      </c>
      <c r="C8" s="59">
        <v>755</v>
      </c>
      <c r="D8" s="60">
        <f t="shared" ca="1" si="0"/>
        <v>75.5</v>
      </c>
      <c r="E8" s="13"/>
      <c r="F8" s="13"/>
      <c r="G8" s="13"/>
      <c r="H8" s="13"/>
      <c r="I8" s="13"/>
      <c r="J8" s="13"/>
      <c r="K8" s="13"/>
    </row>
    <row r="9" spans="1:11" ht="17.399999999999999" x14ac:dyDescent="0.3">
      <c r="A9" s="57" t="s">
        <v>18</v>
      </c>
      <c r="B9" s="58">
        <v>40699</v>
      </c>
      <c r="C9" s="59">
        <v>614</v>
      </c>
      <c r="D9" s="60">
        <f t="shared" ca="1" si="0"/>
        <v>61.400000000000006</v>
      </c>
      <c r="E9" s="13"/>
      <c r="F9" s="13"/>
      <c r="G9" s="13"/>
      <c r="H9" s="13"/>
      <c r="I9" s="13"/>
      <c r="J9" s="13"/>
      <c r="K9" s="13"/>
    </row>
    <row r="10" spans="1:11" ht="17.399999999999999" x14ac:dyDescent="0.3">
      <c r="A10" s="57" t="s">
        <v>19</v>
      </c>
      <c r="B10" s="58">
        <v>44797</v>
      </c>
      <c r="C10" s="59">
        <v>543</v>
      </c>
      <c r="D10" s="60" t="str">
        <f t="shared" ca="1" si="0"/>
        <v>Bonus yoxdur</v>
      </c>
      <c r="E10" s="13"/>
      <c r="F10" s="13"/>
      <c r="G10" s="13"/>
      <c r="H10" s="13"/>
      <c r="I10" s="13"/>
      <c r="J10" s="13"/>
      <c r="K10" s="13"/>
    </row>
    <row r="11" spans="1:11" ht="17.399999999999999" x14ac:dyDescent="0.3">
      <c r="A11" s="57" t="s">
        <v>20</v>
      </c>
      <c r="B11" s="58">
        <v>42252</v>
      </c>
      <c r="C11" s="59">
        <v>910</v>
      </c>
      <c r="D11" s="60">
        <f t="shared" ca="1" si="0"/>
        <v>91</v>
      </c>
      <c r="E11" s="13"/>
      <c r="F11" s="13"/>
      <c r="G11" s="13"/>
      <c r="H11" s="13"/>
      <c r="I11" s="13"/>
      <c r="J11" s="13"/>
      <c r="K11" s="13"/>
    </row>
    <row r="12" spans="1:11" ht="17.399999999999999" x14ac:dyDescent="0.3">
      <c r="A12" s="57" t="s">
        <v>21</v>
      </c>
      <c r="B12" s="58">
        <v>43978</v>
      </c>
      <c r="C12" s="59">
        <v>524</v>
      </c>
      <c r="D12" s="60">
        <f t="shared" ca="1" si="0"/>
        <v>52.400000000000006</v>
      </c>
      <c r="E12" s="13"/>
      <c r="F12" s="13"/>
      <c r="G12" s="13"/>
      <c r="H12" s="13"/>
      <c r="I12" s="13"/>
      <c r="J12" s="13"/>
      <c r="K12" s="13"/>
    </row>
    <row r="13" spans="1:11" ht="17.399999999999999" x14ac:dyDescent="0.3">
      <c r="A13" s="57" t="s">
        <v>22</v>
      </c>
      <c r="B13" s="58">
        <v>40311</v>
      </c>
      <c r="C13" s="59">
        <v>644</v>
      </c>
      <c r="D13" s="60">
        <f t="shared" ca="1" si="0"/>
        <v>64.400000000000006</v>
      </c>
      <c r="E13" s="13"/>
      <c r="F13" s="13"/>
      <c r="G13" s="13"/>
      <c r="H13" s="13"/>
      <c r="I13" s="13"/>
      <c r="J13" s="13"/>
      <c r="K13" s="13"/>
    </row>
    <row r="14" spans="1:11" ht="17.399999999999999" x14ac:dyDescent="0.3">
      <c r="A14" s="57" t="s">
        <v>23</v>
      </c>
      <c r="B14" s="58">
        <v>41341</v>
      </c>
      <c r="C14" s="59">
        <v>988</v>
      </c>
      <c r="D14" s="60">
        <f t="shared" ca="1" si="0"/>
        <v>98.800000000000011</v>
      </c>
      <c r="E14" s="13"/>
      <c r="F14" s="13"/>
      <c r="G14" s="13"/>
      <c r="H14" s="13"/>
      <c r="I14" s="13"/>
      <c r="J14" s="13"/>
      <c r="K14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2CF-B01B-47B4-9AF9-638AD0C9329C}">
  <dimension ref="A1:G12"/>
  <sheetViews>
    <sheetView workbookViewId="0">
      <selection activeCell="D2" sqref="D2"/>
    </sheetView>
  </sheetViews>
  <sheetFormatPr defaultRowHeight="14.4" x14ac:dyDescent="0.3"/>
  <cols>
    <col min="1" max="1" width="28.33203125" customWidth="1"/>
    <col min="2" max="2" width="23" customWidth="1"/>
    <col min="3" max="3" width="24.33203125" customWidth="1"/>
    <col min="4" max="4" width="43.88671875" customWidth="1"/>
    <col min="7" max="7" width="24.5546875" customWidth="1"/>
  </cols>
  <sheetData>
    <row r="1" spans="1:7" ht="23.4" x14ac:dyDescent="0.45">
      <c r="A1" s="19" t="s">
        <v>24</v>
      </c>
      <c r="B1" s="19" t="s">
        <v>25</v>
      </c>
      <c r="C1" s="19" t="s">
        <v>26</v>
      </c>
      <c r="D1" s="19" t="s">
        <v>27</v>
      </c>
      <c r="G1" s="22" t="s">
        <v>38</v>
      </c>
    </row>
    <row r="2" spans="1:7" ht="23.4" x14ac:dyDescent="0.45">
      <c r="A2" s="18" t="s">
        <v>28</v>
      </c>
      <c r="B2" s="18" t="s">
        <v>35</v>
      </c>
      <c r="C2" s="20">
        <v>44566</v>
      </c>
      <c r="D2" s="20">
        <f>WORKDAY.INTL(C2,25,11,$G$2:$G$8)</f>
        <v>44603</v>
      </c>
      <c r="G2" s="20">
        <v>44574</v>
      </c>
    </row>
    <row r="3" spans="1:7" ht="23.4" x14ac:dyDescent="0.45">
      <c r="A3" s="18" t="s">
        <v>29</v>
      </c>
      <c r="B3" s="18" t="s">
        <v>35</v>
      </c>
      <c r="C3" s="20">
        <v>44567</v>
      </c>
      <c r="D3" s="20">
        <f t="shared" ref="D3:D8" si="0">WORKDAY.INTL(C3,25,11,$G$2:$G$8)</f>
        <v>44604</v>
      </c>
      <c r="G3" s="20">
        <v>44575</v>
      </c>
    </row>
    <row r="4" spans="1:7" ht="23.4" x14ac:dyDescent="0.45">
      <c r="A4" s="18" t="s">
        <v>30</v>
      </c>
      <c r="B4" s="18" t="s">
        <v>35</v>
      </c>
      <c r="C4" s="20">
        <v>44568</v>
      </c>
      <c r="D4" s="20">
        <f t="shared" si="0"/>
        <v>44606</v>
      </c>
      <c r="G4" s="20">
        <v>44576</v>
      </c>
    </row>
    <row r="5" spans="1:7" ht="23.4" x14ac:dyDescent="0.45">
      <c r="A5" s="18" t="s">
        <v>31</v>
      </c>
      <c r="B5" s="18" t="s">
        <v>35</v>
      </c>
      <c r="C5" s="20">
        <v>44569</v>
      </c>
      <c r="D5" s="20">
        <f t="shared" si="0"/>
        <v>44607</v>
      </c>
      <c r="G5" s="20">
        <v>44580</v>
      </c>
    </row>
    <row r="6" spans="1:7" ht="23.4" x14ac:dyDescent="0.45">
      <c r="A6" s="18" t="s">
        <v>32</v>
      </c>
      <c r="B6" s="18" t="s">
        <v>35</v>
      </c>
      <c r="C6" s="20">
        <v>44570</v>
      </c>
      <c r="D6" s="20">
        <f t="shared" si="0"/>
        <v>44607</v>
      </c>
      <c r="G6" s="20">
        <v>44587</v>
      </c>
    </row>
    <row r="7" spans="1:7" ht="23.4" x14ac:dyDescent="0.45">
      <c r="A7" s="18" t="s">
        <v>33</v>
      </c>
      <c r="B7" s="18" t="s">
        <v>35</v>
      </c>
      <c r="C7" s="20">
        <v>44571</v>
      </c>
      <c r="D7" s="20">
        <f t="shared" si="0"/>
        <v>44608</v>
      </c>
      <c r="G7" s="20">
        <v>44596</v>
      </c>
    </row>
    <row r="8" spans="1:7" ht="23.4" x14ac:dyDescent="0.45">
      <c r="A8" s="18" t="s">
        <v>34</v>
      </c>
      <c r="B8" s="18" t="s">
        <v>35</v>
      </c>
      <c r="C8" s="20">
        <v>44572</v>
      </c>
      <c r="D8" s="20">
        <f t="shared" si="0"/>
        <v>44609</v>
      </c>
      <c r="G8" s="20">
        <v>44599</v>
      </c>
    </row>
    <row r="11" spans="1:7" ht="23.4" x14ac:dyDescent="0.45">
      <c r="D11" s="21" t="s">
        <v>36</v>
      </c>
    </row>
    <row r="12" spans="1:7" ht="23.4" x14ac:dyDescent="0.45">
      <c r="D12" s="21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E822-3DF4-4F61-A51B-CA08D2549CD3}">
  <dimension ref="A1:F690"/>
  <sheetViews>
    <sheetView workbookViewId="0">
      <selection activeCell="F2" sqref="F2"/>
    </sheetView>
  </sheetViews>
  <sheetFormatPr defaultRowHeight="18" x14ac:dyDescent="0.35"/>
  <cols>
    <col min="1" max="1" width="46.88671875" bestFit="1" customWidth="1"/>
    <col min="2" max="2" width="40.88671875" bestFit="1" customWidth="1"/>
    <col min="3" max="3" width="14.88671875" bestFit="1" customWidth="1"/>
    <col min="4" max="4" width="13.21875" bestFit="1" customWidth="1"/>
    <col min="5" max="5" width="13.5546875" bestFit="1" customWidth="1"/>
    <col min="6" max="6" width="21.44140625" style="40" customWidth="1"/>
  </cols>
  <sheetData>
    <row r="1" spans="1:6" ht="34.799999999999997" x14ac:dyDescent="0.3">
      <c r="A1" s="23" t="s">
        <v>42</v>
      </c>
      <c r="B1" s="23" t="s">
        <v>43</v>
      </c>
      <c r="C1" s="23" t="s">
        <v>2</v>
      </c>
      <c r="D1" s="23" t="s">
        <v>44</v>
      </c>
      <c r="E1" s="23" t="s">
        <v>45</v>
      </c>
      <c r="F1" s="23" t="s">
        <v>46</v>
      </c>
    </row>
    <row r="2" spans="1:6" x14ac:dyDescent="0.35">
      <c r="A2" s="24" t="s">
        <v>47</v>
      </c>
      <c r="B2" s="25" t="s">
        <v>48</v>
      </c>
      <c r="C2" s="26">
        <v>1613</v>
      </c>
      <c r="D2" s="27">
        <v>0.375</v>
      </c>
      <c r="E2" s="27">
        <v>0.75</v>
      </c>
      <c r="F2" s="40">
        <f>IF(HOUR(E2-TIME(18,0,0))*60 + MINUTE(E2-TIME(18,0,0))&gt;10,C2*0.1%*HOUR(E2-TIME(18,0,0))*60 + MINUTE(E2-TIME(18,0,0)),0)</f>
        <v>0</v>
      </c>
    </row>
    <row r="3" spans="1:6" x14ac:dyDescent="0.35">
      <c r="A3" s="28" t="s">
        <v>47</v>
      </c>
      <c r="B3" s="29" t="s">
        <v>48</v>
      </c>
      <c r="C3" s="30">
        <v>2816</v>
      </c>
      <c r="D3" s="31">
        <v>0.375</v>
      </c>
      <c r="E3" s="31">
        <v>0.75</v>
      </c>
      <c r="F3" s="40">
        <f t="shared" ref="F3:F66" si="0">IF(HOUR(E3-TIME(18,0,0))*60 + MINUTE(E3-TIME(18,0,0))&gt;10,C3*0.1%*HOUR(E3-TIME(18,0,0))*60 + MINUTE(E3-TIME(18,0,0)),0)</f>
        <v>0</v>
      </c>
    </row>
    <row r="4" spans="1:6" x14ac:dyDescent="0.35">
      <c r="A4" s="24" t="s">
        <v>49</v>
      </c>
      <c r="B4" s="25" t="s">
        <v>50</v>
      </c>
      <c r="C4" s="26">
        <v>1057</v>
      </c>
      <c r="D4" s="27">
        <v>0.375</v>
      </c>
      <c r="E4" s="27">
        <v>0.75277777777777799</v>
      </c>
      <c r="F4" s="40">
        <f t="shared" si="0"/>
        <v>0</v>
      </c>
    </row>
    <row r="5" spans="1:6" x14ac:dyDescent="0.35">
      <c r="A5" s="28" t="s">
        <v>51</v>
      </c>
      <c r="B5" s="29" t="s">
        <v>52</v>
      </c>
      <c r="C5" s="30">
        <v>1070</v>
      </c>
      <c r="D5" s="31">
        <v>0.375</v>
      </c>
      <c r="E5" s="31">
        <v>0.75</v>
      </c>
      <c r="F5" s="40">
        <f t="shared" si="0"/>
        <v>0</v>
      </c>
    </row>
    <row r="6" spans="1:6" x14ac:dyDescent="0.35">
      <c r="A6" s="24" t="s">
        <v>53</v>
      </c>
      <c r="B6" s="25" t="s">
        <v>54</v>
      </c>
      <c r="C6" s="26">
        <v>1941</v>
      </c>
      <c r="D6" s="27">
        <v>0.375</v>
      </c>
      <c r="E6" s="27">
        <v>0.75</v>
      </c>
      <c r="F6" s="40">
        <f t="shared" si="0"/>
        <v>0</v>
      </c>
    </row>
    <row r="7" spans="1:6" x14ac:dyDescent="0.35">
      <c r="A7" s="28" t="s">
        <v>55</v>
      </c>
      <c r="B7" s="29" t="s">
        <v>52</v>
      </c>
      <c r="C7" s="30">
        <v>1021</v>
      </c>
      <c r="D7" s="31">
        <v>0.375</v>
      </c>
      <c r="E7" s="31">
        <v>0.75694444444444398</v>
      </c>
      <c r="F7" s="40">
        <f t="shared" si="0"/>
        <v>0</v>
      </c>
    </row>
    <row r="8" spans="1:6" x14ac:dyDescent="0.35">
      <c r="A8" s="24" t="s">
        <v>56</v>
      </c>
      <c r="B8" s="25" t="s">
        <v>57</v>
      </c>
      <c r="C8" s="26">
        <v>2671</v>
      </c>
      <c r="D8" s="27">
        <v>0.375</v>
      </c>
      <c r="E8" s="27">
        <v>0.75624999999999998</v>
      </c>
      <c r="F8" s="40">
        <f t="shared" si="0"/>
        <v>0</v>
      </c>
    </row>
    <row r="9" spans="1:6" x14ac:dyDescent="0.35">
      <c r="A9" s="28" t="s">
        <v>58</v>
      </c>
      <c r="B9" s="29" t="s">
        <v>59</v>
      </c>
      <c r="C9" s="30">
        <v>1668</v>
      </c>
      <c r="D9" s="31">
        <v>0.375</v>
      </c>
      <c r="E9" s="31">
        <v>0.95763888888888893</v>
      </c>
      <c r="F9" s="40">
        <f t="shared" si="0"/>
        <v>459.32</v>
      </c>
    </row>
    <row r="10" spans="1:6" x14ac:dyDescent="0.35">
      <c r="A10" s="24" t="s">
        <v>58</v>
      </c>
      <c r="B10" s="25" t="s">
        <v>60</v>
      </c>
      <c r="C10" s="26">
        <v>1137</v>
      </c>
      <c r="D10" s="27">
        <v>0.375</v>
      </c>
      <c r="E10" s="27">
        <v>0.79166666666666663</v>
      </c>
      <c r="F10" s="40">
        <f t="shared" si="0"/>
        <v>68.22</v>
      </c>
    </row>
    <row r="11" spans="1:6" x14ac:dyDescent="0.35">
      <c r="A11" s="28" t="s">
        <v>51</v>
      </c>
      <c r="B11" s="29" t="s">
        <v>52</v>
      </c>
      <c r="C11" s="30">
        <v>526</v>
      </c>
      <c r="D11" s="31">
        <v>0.375</v>
      </c>
      <c r="E11" s="31">
        <v>0.75555555555555598</v>
      </c>
      <c r="F11" s="40">
        <f t="shared" si="0"/>
        <v>0</v>
      </c>
    </row>
    <row r="12" spans="1:6" x14ac:dyDescent="0.35">
      <c r="A12" s="24" t="s">
        <v>61</v>
      </c>
      <c r="B12" s="25" t="s">
        <v>52</v>
      </c>
      <c r="C12" s="26">
        <v>1124</v>
      </c>
      <c r="D12" s="27">
        <v>0.375</v>
      </c>
      <c r="E12" s="27">
        <v>0.85277777777777775</v>
      </c>
      <c r="F12" s="40">
        <f t="shared" si="0"/>
        <v>162.88000000000002</v>
      </c>
    </row>
    <row r="13" spans="1:6" x14ac:dyDescent="0.35">
      <c r="A13" s="28" t="s">
        <v>62</v>
      </c>
      <c r="B13" s="29" t="s">
        <v>63</v>
      </c>
      <c r="C13" s="30">
        <v>2101</v>
      </c>
      <c r="D13" s="31">
        <v>0.375</v>
      </c>
      <c r="E13" s="31">
        <v>0.75972222222222197</v>
      </c>
      <c r="F13" s="40">
        <f t="shared" si="0"/>
        <v>14</v>
      </c>
    </row>
    <row r="14" spans="1:6" x14ac:dyDescent="0.35">
      <c r="A14" s="24" t="s">
        <v>58</v>
      </c>
      <c r="B14" s="25" t="s">
        <v>64</v>
      </c>
      <c r="C14" s="26">
        <v>1672</v>
      </c>
      <c r="D14" s="27">
        <v>0.375</v>
      </c>
      <c r="E14" s="27">
        <v>0.75208333333333299</v>
      </c>
      <c r="F14" s="40">
        <f t="shared" si="0"/>
        <v>0</v>
      </c>
    </row>
    <row r="15" spans="1:6" x14ac:dyDescent="0.35">
      <c r="A15" s="28" t="s">
        <v>55</v>
      </c>
      <c r="B15" s="29" t="s">
        <v>52</v>
      </c>
      <c r="C15" s="30">
        <v>1139</v>
      </c>
      <c r="D15" s="31">
        <v>0.375</v>
      </c>
      <c r="E15" s="31">
        <v>0.75902777777777797</v>
      </c>
      <c r="F15" s="40">
        <f t="shared" si="0"/>
        <v>13</v>
      </c>
    </row>
    <row r="16" spans="1:6" x14ac:dyDescent="0.35">
      <c r="A16" s="24" t="s">
        <v>61</v>
      </c>
      <c r="B16" s="25" t="s">
        <v>52</v>
      </c>
      <c r="C16" s="26">
        <v>1858</v>
      </c>
      <c r="D16" s="27">
        <v>0.375</v>
      </c>
      <c r="E16" s="27">
        <v>0.75</v>
      </c>
      <c r="F16" s="40">
        <f t="shared" si="0"/>
        <v>0</v>
      </c>
    </row>
    <row r="17" spans="1:6" x14ac:dyDescent="0.35">
      <c r="A17" s="28" t="s">
        <v>56</v>
      </c>
      <c r="B17" s="29" t="s">
        <v>65</v>
      </c>
      <c r="C17" s="30">
        <v>1176</v>
      </c>
      <c r="D17" s="31">
        <v>0.375</v>
      </c>
      <c r="E17" s="31">
        <v>0.75277777777777799</v>
      </c>
      <c r="F17" s="40">
        <f t="shared" si="0"/>
        <v>0</v>
      </c>
    </row>
    <row r="18" spans="1:6" x14ac:dyDescent="0.35">
      <c r="A18" s="24" t="s">
        <v>66</v>
      </c>
      <c r="B18" s="25" t="s">
        <v>67</v>
      </c>
      <c r="C18" s="26">
        <v>2579</v>
      </c>
      <c r="D18" s="27">
        <v>0.375</v>
      </c>
      <c r="E18" s="27">
        <v>0.75833333333333297</v>
      </c>
      <c r="F18" s="40">
        <f t="shared" si="0"/>
        <v>12</v>
      </c>
    </row>
    <row r="19" spans="1:6" x14ac:dyDescent="0.35">
      <c r="A19" s="28" t="s">
        <v>51</v>
      </c>
      <c r="B19" s="29" t="s">
        <v>52</v>
      </c>
      <c r="C19" s="30">
        <v>766</v>
      </c>
      <c r="D19" s="31">
        <v>0.375</v>
      </c>
      <c r="E19" s="31">
        <v>0.75</v>
      </c>
      <c r="F19" s="40">
        <f t="shared" si="0"/>
        <v>0</v>
      </c>
    </row>
    <row r="20" spans="1:6" x14ac:dyDescent="0.35">
      <c r="A20" s="24" t="s">
        <v>58</v>
      </c>
      <c r="B20" s="25" t="s">
        <v>60</v>
      </c>
      <c r="C20" s="26">
        <v>1521</v>
      </c>
      <c r="D20" s="27">
        <v>0.375</v>
      </c>
      <c r="E20" s="27">
        <v>0.75</v>
      </c>
      <c r="F20" s="40">
        <f t="shared" si="0"/>
        <v>0</v>
      </c>
    </row>
    <row r="21" spans="1:6" x14ac:dyDescent="0.35">
      <c r="A21" s="28" t="s">
        <v>68</v>
      </c>
      <c r="B21" s="29" t="s">
        <v>69</v>
      </c>
      <c r="C21" s="30">
        <v>1243</v>
      </c>
      <c r="D21" s="31">
        <v>0.375</v>
      </c>
      <c r="E21" s="31">
        <v>0.75</v>
      </c>
      <c r="F21" s="40">
        <f t="shared" si="0"/>
        <v>0</v>
      </c>
    </row>
    <row r="22" spans="1:6" x14ac:dyDescent="0.35">
      <c r="A22" s="24" t="s">
        <v>62</v>
      </c>
      <c r="B22" s="25" t="s">
        <v>70</v>
      </c>
      <c r="C22" s="26">
        <v>2469</v>
      </c>
      <c r="D22" s="27">
        <v>0.375</v>
      </c>
      <c r="E22" s="27">
        <v>0.75138888888888899</v>
      </c>
      <c r="F22" s="40">
        <f t="shared" si="0"/>
        <v>0</v>
      </c>
    </row>
    <row r="23" spans="1:6" x14ac:dyDescent="0.35">
      <c r="A23" s="28" t="s">
        <v>61</v>
      </c>
      <c r="B23" s="29" t="s">
        <v>52</v>
      </c>
      <c r="C23" s="30">
        <v>1372</v>
      </c>
      <c r="D23" s="31">
        <v>0.375</v>
      </c>
      <c r="E23" s="31">
        <v>0.75972222222222197</v>
      </c>
      <c r="F23" s="40">
        <f t="shared" si="0"/>
        <v>14</v>
      </c>
    </row>
    <row r="24" spans="1:6" x14ac:dyDescent="0.35">
      <c r="A24" s="24" t="s">
        <v>62</v>
      </c>
      <c r="B24" s="25" t="s">
        <v>63</v>
      </c>
      <c r="C24" s="26">
        <v>2413</v>
      </c>
      <c r="D24" s="27">
        <v>0.375</v>
      </c>
      <c r="E24" s="27">
        <v>0.75</v>
      </c>
      <c r="F24" s="40">
        <f t="shared" si="0"/>
        <v>0</v>
      </c>
    </row>
    <row r="25" spans="1:6" x14ac:dyDescent="0.35">
      <c r="A25" s="28" t="s">
        <v>53</v>
      </c>
      <c r="B25" s="29" t="s">
        <v>71</v>
      </c>
      <c r="C25" s="30">
        <v>1545</v>
      </c>
      <c r="D25" s="31">
        <v>0.375</v>
      </c>
      <c r="E25" s="31">
        <v>0.75</v>
      </c>
      <c r="F25" s="40">
        <f t="shared" si="0"/>
        <v>0</v>
      </c>
    </row>
    <row r="26" spans="1:6" x14ac:dyDescent="0.35">
      <c r="A26" s="24" t="s">
        <v>49</v>
      </c>
      <c r="B26" s="25" t="s">
        <v>52</v>
      </c>
      <c r="C26" s="26">
        <v>889</v>
      </c>
      <c r="D26" s="27">
        <v>0.375</v>
      </c>
      <c r="E26" s="27">
        <v>0.75</v>
      </c>
      <c r="F26" s="40">
        <f t="shared" si="0"/>
        <v>0</v>
      </c>
    </row>
    <row r="27" spans="1:6" x14ac:dyDescent="0.35">
      <c r="A27" s="28" t="s">
        <v>49</v>
      </c>
      <c r="B27" s="29" t="s">
        <v>50</v>
      </c>
      <c r="C27" s="30">
        <v>2081</v>
      </c>
      <c r="D27" s="31">
        <v>0.375</v>
      </c>
      <c r="E27" s="31">
        <v>0.75</v>
      </c>
      <c r="F27" s="40">
        <f t="shared" si="0"/>
        <v>0</v>
      </c>
    </row>
    <row r="28" spans="1:6" x14ac:dyDescent="0.35">
      <c r="A28" s="24" t="s">
        <v>53</v>
      </c>
      <c r="B28" s="25" t="s">
        <v>54</v>
      </c>
      <c r="C28" s="26">
        <v>2026</v>
      </c>
      <c r="D28" s="27">
        <v>0.375</v>
      </c>
      <c r="E28" s="27">
        <v>0.79166666666666663</v>
      </c>
      <c r="F28" s="40">
        <f t="shared" si="0"/>
        <v>121.56000000000002</v>
      </c>
    </row>
    <row r="29" spans="1:6" x14ac:dyDescent="0.35">
      <c r="A29" s="28" t="s">
        <v>53</v>
      </c>
      <c r="B29" s="29" t="s">
        <v>72</v>
      </c>
      <c r="C29" s="30">
        <v>2114</v>
      </c>
      <c r="D29" s="31">
        <v>0.375</v>
      </c>
      <c r="E29" s="31">
        <v>0.75416666666666698</v>
      </c>
      <c r="F29" s="40">
        <f t="shared" si="0"/>
        <v>0</v>
      </c>
    </row>
    <row r="30" spans="1:6" x14ac:dyDescent="0.35">
      <c r="A30" s="24" t="s">
        <v>61</v>
      </c>
      <c r="B30" s="25" t="s">
        <v>52</v>
      </c>
      <c r="C30" s="26">
        <v>1900</v>
      </c>
      <c r="D30" s="27">
        <v>0.375</v>
      </c>
      <c r="E30" s="27">
        <v>0.75</v>
      </c>
      <c r="F30" s="40">
        <f t="shared" si="0"/>
        <v>0</v>
      </c>
    </row>
    <row r="31" spans="1:6" x14ac:dyDescent="0.35">
      <c r="A31" s="28" t="s">
        <v>66</v>
      </c>
      <c r="B31" s="29" t="s">
        <v>73</v>
      </c>
      <c r="C31" s="30">
        <v>2920</v>
      </c>
      <c r="D31" s="31">
        <v>0.375</v>
      </c>
      <c r="E31" s="31">
        <v>0.75</v>
      </c>
      <c r="F31" s="40">
        <f t="shared" si="0"/>
        <v>0</v>
      </c>
    </row>
    <row r="32" spans="1:6" x14ac:dyDescent="0.35">
      <c r="A32" s="24" t="s">
        <v>53</v>
      </c>
      <c r="B32" s="25" t="s">
        <v>72</v>
      </c>
      <c r="C32" s="26">
        <v>702</v>
      </c>
      <c r="D32" s="27">
        <v>0.375</v>
      </c>
      <c r="E32" s="27">
        <v>0.75624999999999998</v>
      </c>
      <c r="F32" s="40">
        <f t="shared" si="0"/>
        <v>0</v>
      </c>
    </row>
    <row r="33" spans="1:6" x14ac:dyDescent="0.35">
      <c r="A33" s="28" t="s">
        <v>74</v>
      </c>
      <c r="B33" s="29" t="s">
        <v>52</v>
      </c>
      <c r="C33" s="30">
        <v>1149</v>
      </c>
      <c r="D33" s="31">
        <v>0.375</v>
      </c>
      <c r="E33" s="31">
        <v>0.75</v>
      </c>
      <c r="F33" s="40">
        <f t="shared" si="0"/>
        <v>0</v>
      </c>
    </row>
    <row r="34" spans="1:6" x14ac:dyDescent="0.35">
      <c r="A34" s="24" t="s">
        <v>68</v>
      </c>
      <c r="B34" s="25" t="s">
        <v>69</v>
      </c>
      <c r="C34" s="26">
        <v>2506</v>
      </c>
      <c r="D34" s="27">
        <v>0.375</v>
      </c>
      <c r="E34" s="27">
        <v>0.90347222222222223</v>
      </c>
      <c r="F34" s="40">
        <f t="shared" si="0"/>
        <v>492.08000000000004</v>
      </c>
    </row>
    <row r="35" spans="1:6" x14ac:dyDescent="0.35">
      <c r="A35" s="28" t="s">
        <v>68</v>
      </c>
      <c r="B35" s="29" t="s">
        <v>75</v>
      </c>
      <c r="C35" s="30">
        <v>1911</v>
      </c>
      <c r="D35" s="31">
        <v>0.375</v>
      </c>
      <c r="E35" s="31">
        <v>0.75</v>
      </c>
      <c r="F35" s="40">
        <f t="shared" si="0"/>
        <v>0</v>
      </c>
    </row>
    <row r="36" spans="1:6" x14ac:dyDescent="0.35">
      <c r="A36" s="24" t="s">
        <v>51</v>
      </c>
      <c r="B36" s="25" t="s">
        <v>52</v>
      </c>
      <c r="C36" s="26">
        <v>1385</v>
      </c>
      <c r="D36" s="27">
        <v>0.375</v>
      </c>
      <c r="E36" s="27">
        <v>0.75</v>
      </c>
      <c r="F36" s="40">
        <f t="shared" si="0"/>
        <v>0</v>
      </c>
    </row>
    <row r="37" spans="1:6" x14ac:dyDescent="0.35">
      <c r="A37" s="28" t="s">
        <v>62</v>
      </c>
      <c r="B37" s="29" t="s">
        <v>70</v>
      </c>
      <c r="C37" s="30">
        <v>2370</v>
      </c>
      <c r="D37" s="31">
        <v>0.375</v>
      </c>
      <c r="E37" s="31">
        <v>0.76736111111111105</v>
      </c>
      <c r="F37" s="40">
        <f t="shared" si="0"/>
        <v>25</v>
      </c>
    </row>
    <row r="38" spans="1:6" x14ac:dyDescent="0.35">
      <c r="A38" s="24" t="s">
        <v>66</v>
      </c>
      <c r="B38" s="25" t="s">
        <v>76</v>
      </c>
      <c r="C38" s="26">
        <v>2583</v>
      </c>
      <c r="D38" s="27">
        <v>0.375</v>
      </c>
      <c r="E38" s="27">
        <v>0.95763888888888893</v>
      </c>
      <c r="F38" s="40">
        <f t="shared" si="0"/>
        <v>678.92000000000007</v>
      </c>
    </row>
    <row r="39" spans="1:6" x14ac:dyDescent="0.35">
      <c r="A39" s="28" t="s">
        <v>62</v>
      </c>
      <c r="B39" s="29" t="s">
        <v>52</v>
      </c>
      <c r="C39" s="30">
        <v>1695</v>
      </c>
      <c r="D39" s="31">
        <v>0.375</v>
      </c>
      <c r="E39" s="31">
        <v>0.75</v>
      </c>
      <c r="F39" s="40">
        <f t="shared" si="0"/>
        <v>0</v>
      </c>
    </row>
    <row r="40" spans="1:6" x14ac:dyDescent="0.35">
      <c r="A40" s="24" t="s">
        <v>66</v>
      </c>
      <c r="B40" s="25" t="s">
        <v>76</v>
      </c>
      <c r="C40" s="26">
        <v>530</v>
      </c>
      <c r="D40" s="27">
        <v>0.375</v>
      </c>
      <c r="E40" s="27">
        <v>0.75</v>
      </c>
      <c r="F40" s="40">
        <f t="shared" si="0"/>
        <v>0</v>
      </c>
    </row>
    <row r="41" spans="1:6" x14ac:dyDescent="0.35">
      <c r="A41" s="28" t="s">
        <v>47</v>
      </c>
      <c r="B41" s="29" t="s">
        <v>48</v>
      </c>
      <c r="C41" s="30">
        <v>1603</v>
      </c>
      <c r="D41" s="31">
        <v>0.375</v>
      </c>
      <c r="E41" s="31">
        <v>0.75</v>
      </c>
      <c r="F41" s="40">
        <f t="shared" si="0"/>
        <v>0</v>
      </c>
    </row>
    <row r="42" spans="1:6" x14ac:dyDescent="0.35">
      <c r="A42" s="24" t="s">
        <v>62</v>
      </c>
      <c r="B42" s="25" t="s">
        <v>63</v>
      </c>
      <c r="C42" s="26">
        <v>2965</v>
      </c>
      <c r="D42" s="27">
        <v>0.375</v>
      </c>
      <c r="E42" s="27">
        <v>0.75</v>
      </c>
      <c r="F42" s="40">
        <f t="shared" si="0"/>
        <v>0</v>
      </c>
    </row>
    <row r="43" spans="1:6" x14ac:dyDescent="0.35">
      <c r="A43" s="28" t="s">
        <v>47</v>
      </c>
      <c r="B43" s="29" t="s">
        <v>77</v>
      </c>
      <c r="C43" s="30">
        <v>1814</v>
      </c>
      <c r="D43" s="31">
        <v>0.375</v>
      </c>
      <c r="E43" s="31">
        <v>0.75</v>
      </c>
      <c r="F43" s="40">
        <f t="shared" si="0"/>
        <v>0</v>
      </c>
    </row>
    <row r="44" spans="1:6" x14ac:dyDescent="0.35">
      <c r="A44" s="24" t="s">
        <v>66</v>
      </c>
      <c r="B44" s="25" t="s">
        <v>78</v>
      </c>
      <c r="C44" s="26">
        <v>1067</v>
      </c>
      <c r="D44" s="27">
        <v>0.375</v>
      </c>
      <c r="E44" s="27">
        <v>0.75</v>
      </c>
      <c r="F44" s="40">
        <f t="shared" si="0"/>
        <v>0</v>
      </c>
    </row>
    <row r="45" spans="1:6" x14ac:dyDescent="0.35">
      <c r="A45" s="28" t="s">
        <v>66</v>
      </c>
      <c r="B45" s="29" t="s">
        <v>67</v>
      </c>
      <c r="C45" s="30">
        <v>1093</v>
      </c>
      <c r="D45" s="31">
        <v>0.375</v>
      </c>
      <c r="E45" s="31">
        <v>0.75</v>
      </c>
      <c r="F45" s="40">
        <f t="shared" si="0"/>
        <v>0</v>
      </c>
    </row>
    <row r="46" spans="1:6" x14ac:dyDescent="0.35">
      <c r="A46" s="24" t="s">
        <v>61</v>
      </c>
      <c r="B46" s="25" t="s">
        <v>50</v>
      </c>
      <c r="C46" s="26">
        <v>1508</v>
      </c>
      <c r="D46" s="27">
        <v>0.375</v>
      </c>
      <c r="E46" s="27">
        <v>0.75</v>
      </c>
      <c r="F46" s="40">
        <f t="shared" si="0"/>
        <v>0</v>
      </c>
    </row>
    <row r="47" spans="1:6" x14ac:dyDescent="0.35">
      <c r="A47" s="28" t="s">
        <v>79</v>
      </c>
      <c r="B47" s="29" t="s">
        <v>80</v>
      </c>
      <c r="C47" s="30">
        <v>797</v>
      </c>
      <c r="D47" s="31">
        <v>0.375</v>
      </c>
      <c r="E47" s="31">
        <v>0.90625</v>
      </c>
      <c r="F47" s="40">
        <f t="shared" si="0"/>
        <v>188.46</v>
      </c>
    </row>
    <row r="48" spans="1:6" x14ac:dyDescent="0.35">
      <c r="A48" s="24" t="s">
        <v>62</v>
      </c>
      <c r="B48" s="25" t="s">
        <v>50</v>
      </c>
      <c r="C48" s="26">
        <v>1499</v>
      </c>
      <c r="D48" s="27">
        <v>0.375</v>
      </c>
      <c r="E48" s="27">
        <v>0.75</v>
      </c>
      <c r="F48" s="40">
        <f t="shared" si="0"/>
        <v>0</v>
      </c>
    </row>
    <row r="49" spans="1:6" x14ac:dyDescent="0.35">
      <c r="A49" s="28" t="s">
        <v>79</v>
      </c>
      <c r="B49" s="29" t="s">
        <v>80</v>
      </c>
      <c r="C49" s="30">
        <v>1500</v>
      </c>
      <c r="D49" s="31">
        <v>0.375</v>
      </c>
      <c r="E49" s="31">
        <v>0.75</v>
      </c>
      <c r="F49" s="40">
        <f t="shared" si="0"/>
        <v>0</v>
      </c>
    </row>
    <row r="50" spans="1:6" x14ac:dyDescent="0.35">
      <c r="A50" s="24" t="s">
        <v>58</v>
      </c>
      <c r="B50" s="25" t="s">
        <v>60</v>
      </c>
      <c r="C50" s="26">
        <v>529</v>
      </c>
      <c r="D50" s="27">
        <v>0.375</v>
      </c>
      <c r="E50" s="27">
        <v>0.75</v>
      </c>
      <c r="F50" s="40">
        <f t="shared" si="0"/>
        <v>0</v>
      </c>
    </row>
    <row r="51" spans="1:6" x14ac:dyDescent="0.35">
      <c r="A51" s="28" t="s">
        <v>47</v>
      </c>
      <c r="B51" s="29" t="s">
        <v>48</v>
      </c>
      <c r="C51" s="30">
        <v>1033</v>
      </c>
      <c r="D51" s="31">
        <v>0.375</v>
      </c>
      <c r="E51" s="31">
        <v>0.75555555555555598</v>
      </c>
      <c r="F51" s="40">
        <f t="shared" si="0"/>
        <v>0</v>
      </c>
    </row>
    <row r="52" spans="1:6" x14ac:dyDescent="0.35">
      <c r="A52" s="24" t="s">
        <v>79</v>
      </c>
      <c r="B52" s="25" t="s">
        <v>80</v>
      </c>
      <c r="C52" s="26">
        <v>1989</v>
      </c>
      <c r="D52" s="27">
        <v>0.375</v>
      </c>
      <c r="E52" s="27">
        <v>0.75</v>
      </c>
      <c r="F52" s="40">
        <f t="shared" si="0"/>
        <v>0</v>
      </c>
    </row>
    <row r="53" spans="1:6" x14ac:dyDescent="0.35">
      <c r="A53" s="28" t="s">
        <v>49</v>
      </c>
      <c r="B53" s="29" t="s">
        <v>50</v>
      </c>
      <c r="C53" s="30">
        <v>1964</v>
      </c>
      <c r="D53" s="31">
        <v>0.375</v>
      </c>
      <c r="E53" s="31">
        <v>0.75</v>
      </c>
      <c r="F53" s="40">
        <f t="shared" si="0"/>
        <v>0</v>
      </c>
    </row>
    <row r="54" spans="1:6" x14ac:dyDescent="0.35">
      <c r="A54" s="24" t="s">
        <v>68</v>
      </c>
      <c r="B54" s="25" t="s">
        <v>75</v>
      </c>
      <c r="C54" s="26">
        <v>1817</v>
      </c>
      <c r="D54" s="27">
        <v>0.375</v>
      </c>
      <c r="E54" s="27">
        <v>0.75</v>
      </c>
      <c r="F54" s="40">
        <f t="shared" si="0"/>
        <v>0</v>
      </c>
    </row>
    <row r="55" spans="1:6" x14ac:dyDescent="0.35">
      <c r="A55" s="28" t="s">
        <v>79</v>
      </c>
      <c r="B55" s="29" t="s">
        <v>59</v>
      </c>
      <c r="C55" s="30">
        <v>2630</v>
      </c>
      <c r="D55" s="31">
        <v>0.375</v>
      </c>
      <c r="E55" s="31">
        <v>0.75972222222222197</v>
      </c>
      <c r="F55" s="40">
        <f t="shared" si="0"/>
        <v>14</v>
      </c>
    </row>
    <row r="56" spans="1:6" x14ac:dyDescent="0.35">
      <c r="A56" s="24" t="s">
        <v>61</v>
      </c>
      <c r="B56" s="25" t="s">
        <v>50</v>
      </c>
      <c r="C56" s="26">
        <v>1700</v>
      </c>
      <c r="D56" s="27">
        <v>0.375</v>
      </c>
      <c r="E56" s="27">
        <v>0.75</v>
      </c>
      <c r="F56" s="40">
        <f t="shared" si="0"/>
        <v>0</v>
      </c>
    </row>
    <row r="57" spans="1:6" x14ac:dyDescent="0.35">
      <c r="A57" s="28" t="s">
        <v>79</v>
      </c>
      <c r="B57" s="29" t="s">
        <v>59</v>
      </c>
      <c r="C57" s="30">
        <v>1800</v>
      </c>
      <c r="D57" s="31">
        <v>0.375</v>
      </c>
      <c r="E57" s="31">
        <v>0.75</v>
      </c>
      <c r="F57" s="40">
        <f t="shared" si="0"/>
        <v>0</v>
      </c>
    </row>
    <row r="58" spans="1:6" x14ac:dyDescent="0.35">
      <c r="A58" s="24" t="s">
        <v>66</v>
      </c>
      <c r="B58" s="25" t="s">
        <v>76</v>
      </c>
      <c r="C58" s="26">
        <v>1779</v>
      </c>
      <c r="D58" s="27">
        <v>0.375</v>
      </c>
      <c r="E58" s="27">
        <v>0.75</v>
      </c>
      <c r="F58" s="40">
        <f t="shared" si="0"/>
        <v>0</v>
      </c>
    </row>
    <row r="59" spans="1:6" x14ac:dyDescent="0.35">
      <c r="A59" s="28" t="s">
        <v>61</v>
      </c>
      <c r="B59" s="29" t="s">
        <v>52</v>
      </c>
      <c r="C59" s="30">
        <v>1280</v>
      </c>
      <c r="D59" s="31">
        <v>0.375</v>
      </c>
      <c r="E59" s="31">
        <v>0.75694444444444398</v>
      </c>
      <c r="F59" s="40">
        <f t="shared" si="0"/>
        <v>0</v>
      </c>
    </row>
    <row r="60" spans="1:6" x14ac:dyDescent="0.35">
      <c r="A60" s="24" t="s">
        <v>79</v>
      </c>
      <c r="B60" s="25" t="s">
        <v>80</v>
      </c>
      <c r="C60" s="26">
        <v>1307</v>
      </c>
      <c r="D60" s="27">
        <v>0.375</v>
      </c>
      <c r="E60" s="27">
        <v>0.76388888888888895</v>
      </c>
      <c r="F60" s="40">
        <f t="shared" si="0"/>
        <v>20</v>
      </c>
    </row>
    <row r="61" spans="1:6" x14ac:dyDescent="0.35">
      <c r="A61" s="28" t="s">
        <v>66</v>
      </c>
      <c r="B61" s="29" t="s">
        <v>73</v>
      </c>
      <c r="C61" s="30">
        <v>2849</v>
      </c>
      <c r="D61" s="31">
        <v>0.375</v>
      </c>
      <c r="E61" s="31">
        <v>0.75</v>
      </c>
      <c r="F61" s="40">
        <f t="shared" si="0"/>
        <v>0</v>
      </c>
    </row>
    <row r="62" spans="1:6" x14ac:dyDescent="0.35">
      <c r="A62" s="24" t="s">
        <v>58</v>
      </c>
      <c r="B62" s="25" t="s">
        <v>60</v>
      </c>
      <c r="C62" s="26">
        <v>737</v>
      </c>
      <c r="D62" s="27">
        <v>0.375</v>
      </c>
      <c r="E62" s="27">
        <v>0.90347222222222223</v>
      </c>
      <c r="F62" s="40">
        <f t="shared" si="0"/>
        <v>173.66</v>
      </c>
    </row>
    <row r="63" spans="1:6" x14ac:dyDescent="0.35">
      <c r="A63" s="28" t="s">
        <v>66</v>
      </c>
      <c r="B63" s="29" t="s">
        <v>81</v>
      </c>
      <c r="C63" s="30">
        <v>1063</v>
      </c>
      <c r="D63" s="31">
        <v>0.375</v>
      </c>
      <c r="E63" s="31">
        <v>0.87916666666666676</v>
      </c>
      <c r="F63" s="40">
        <f t="shared" si="0"/>
        <v>197.34</v>
      </c>
    </row>
    <row r="64" spans="1:6" x14ac:dyDescent="0.35">
      <c r="A64" s="24" t="s">
        <v>58</v>
      </c>
      <c r="B64" s="25" t="s">
        <v>80</v>
      </c>
      <c r="C64" s="26">
        <v>2069</v>
      </c>
      <c r="D64" s="27">
        <v>0.375</v>
      </c>
      <c r="E64" s="27">
        <v>0.75694444444444398</v>
      </c>
      <c r="F64" s="40">
        <f t="shared" si="0"/>
        <v>0</v>
      </c>
    </row>
    <row r="65" spans="1:6" x14ac:dyDescent="0.35">
      <c r="A65" s="28" t="s">
        <v>55</v>
      </c>
      <c r="B65" s="29" t="s">
        <v>52</v>
      </c>
      <c r="C65" s="30">
        <v>1869</v>
      </c>
      <c r="D65" s="31">
        <v>0.375</v>
      </c>
      <c r="E65" s="31">
        <v>0.75</v>
      </c>
      <c r="F65" s="40">
        <f t="shared" si="0"/>
        <v>0</v>
      </c>
    </row>
    <row r="66" spans="1:6" x14ac:dyDescent="0.35">
      <c r="A66" s="24" t="s">
        <v>68</v>
      </c>
      <c r="B66" s="25" t="s">
        <v>75</v>
      </c>
      <c r="C66" s="26">
        <v>2804</v>
      </c>
      <c r="D66" s="27">
        <v>0.375</v>
      </c>
      <c r="E66" s="27">
        <v>0.84375</v>
      </c>
      <c r="F66" s="40">
        <f t="shared" si="0"/>
        <v>351.48</v>
      </c>
    </row>
    <row r="67" spans="1:6" x14ac:dyDescent="0.35">
      <c r="A67" s="28" t="s">
        <v>47</v>
      </c>
      <c r="B67" s="29" t="s">
        <v>48</v>
      </c>
      <c r="C67" s="30">
        <v>2429</v>
      </c>
      <c r="D67" s="31">
        <v>0.375</v>
      </c>
      <c r="E67" s="31">
        <v>0.82638888888888884</v>
      </c>
      <c r="F67" s="40">
        <f t="shared" ref="F67:F130" si="1">IF(HOUR(E67-TIME(18,0,0))*60 + MINUTE(E67-TIME(18,0,0))&gt;10,C67*0.1%*HOUR(E67-TIME(18,0,0))*60 + MINUTE(E67-TIME(18,0,0)),0)</f>
        <v>195.74</v>
      </c>
    </row>
    <row r="68" spans="1:6" x14ac:dyDescent="0.35">
      <c r="A68" s="24" t="s">
        <v>53</v>
      </c>
      <c r="B68" s="25" t="s">
        <v>54</v>
      </c>
      <c r="C68" s="26">
        <v>1762</v>
      </c>
      <c r="D68" s="27">
        <v>0.375</v>
      </c>
      <c r="E68" s="27">
        <v>0.75</v>
      </c>
      <c r="F68" s="40">
        <f t="shared" si="1"/>
        <v>0</v>
      </c>
    </row>
    <row r="69" spans="1:6" x14ac:dyDescent="0.35">
      <c r="A69" s="28" t="s">
        <v>56</v>
      </c>
      <c r="B69" s="29" t="s">
        <v>65</v>
      </c>
      <c r="C69" s="30">
        <v>965</v>
      </c>
      <c r="D69" s="31">
        <v>0.375</v>
      </c>
      <c r="E69" s="31">
        <v>0.75</v>
      </c>
      <c r="F69" s="40">
        <f t="shared" si="1"/>
        <v>0</v>
      </c>
    </row>
    <row r="70" spans="1:6" x14ac:dyDescent="0.35">
      <c r="A70" s="24" t="s">
        <v>58</v>
      </c>
      <c r="B70" s="25" t="s">
        <v>59</v>
      </c>
      <c r="C70" s="26">
        <v>624</v>
      </c>
      <c r="D70" s="27">
        <v>0.375</v>
      </c>
      <c r="E70" s="27">
        <v>0.75</v>
      </c>
      <c r="F70" s="40">
        <f t="shared" si="1"/>
        <v>0</v>
      </c>
    </row>
    <row r="71" spans="1:6" x14ac:dyDescent="0.35">
      <c r="A71" s="28" t="s">
        <v>47</v>
      </c>
      <c r="B71" s="29" t="s">
        <v>82</v>
      </c>
      <c r="C71" s="30">
        <v>1743</v>
      </c>
      <c r="D71" s="31">
        <v>0.375</v>
      </c>
      <c r="E71" s="31">
        <v>0.75</v>
      </c>
      <c r="F71" s="40">
        <f t="shared" si="1"/>
        <v>0</v>
      </c>
    </row>
    <row r="72" spans="1:6" x14ac:dyDescent="0.35">
      <c r="A72" s="24" t="s">
        <v>58</v>
      </c>
      <c r="B72" s="25" t="s">
        <v>78</v>
      </c>
      <c r="C72" s="26">
        <v>1895</v>
      </c>
      <c r="D72" s="27">
        <v>0.375</v>
      </c>
      <c r="E72" s="27">
        <v>0.75</v>
      </c>
      <c r="F72" s="40">
        <f t="shared" si="1"/>
        <v>0</v>
      </c>
    </row>
    <row r="73" spans="1:6" x14ac:dyDescent="0.35">
      <c r="A73" s="28" t="s">
        <v>58</v>
      </c>
      <c r="B73" s="29" t="s">
        <v>60</v>
      </c>
      <c r="C73" s="30">
        <v>1151</v>
      </c>
      <c r="D73" s="31">
        <v>0.375</v>
      </c>
      <c r="E73" s="31">
        <v>0.75</v>
      </c>
      <c r="F73" s="40">
        <f t="shared" si="1"/>
        <v>0</v>
      </c>
    </row>
    <row r="74" spans="1:6" x14ac:dyDescent="0.35">
      <c r="A74" s="24" t="s">
        <v>62</v>
      </c>
      <c r="B74" s="25" t="s">
        <v>70</v>
      </c>
      <c r="C74" s="26">
        <v>2828</v>
      </c>
      <c r="D74" s="27">
        <v>0.375</v>
      </c>
      <c r="E74" s="27">
        <v>0.75</v>
      </c>
      <c r="F74" s="40">
        <f t="shared" si="1"/>
        <v>0</v>
      </c>
    </row>
    <row r="75" spans="1:6" x14ac:dyDescent="0.35">
      <c r="A75" s="28" t="s">
        <v>49</v>
      </c>
      <c r="B75" s="29" t="s">
        <v>83</v>
      </c>
      <c r="C75" s="30">
        <v>564</v>
      </c>
      <c r="D75" s="31">
        <v>0.375</v>
      </c>
      <c r="E75" s="31">
        <v>0.8979166666666667</v>
      </c>
      <c r="F75" s="40">
        <f t="shared" si="1"/>
        <v>134.52000000000001</v>
      </c>
    </row>
    <row r="76" spans="1:6" x14ac:dyDescent="0.35">
      <c r="A76" s="24" t="s">
        <v>79</v>
      </c>
      <c r="B76" s="25" t="s">
        <v>80</v>
      </c>
      <c r="C76" s="26">
        <v>1184</v>
      </c>
      <c r="D76" s="27">
        <v>0.375</v>
      </c>
      <c r="E76" s="27">
        <v>0.76319444444444395</v>
      </c>
      <c r="F76" s="40">
        <f t="shared" si="1"/>
        <v>19</v>
      </c>
    </row>
    <row r="77" spans="1:6" x14ac:dyDescent="0.35">
      <c r="A77" s="28" t="s">
        <v>55</v>
      </c>
      <c r="B77" s="29" t="s">
        <v>50</v>
      </c>
      <c r="C77" s="30">
        <v>795</v>
      </c>
      <c r="D77" s="31">
        <v>0.375</v>
      </c>
      <c r="E77" s="31">
        <v>0.75763888888888897</v>
      </c>
      <c r="F77" s="40">
        <f t="shared" si="1"/>
        <v>11</v>
      </c>
    </row>
    <row r="78" spans="1:6" x14ac:dyDescent="0.35">
      <c r="A78" s="24" t="s">
        <v>58</v>
      </c>
      <c r="B78" s="25" t="s">
        <v>60</v>
      </c>
      <c r="C78" s="26">
        <v>2338</v>
      </c>
      <c r="D78" s="27">
        <v>0.375</v>
      </c>
      <c r="E78" s="27">
        <v>0.75347222222222199</v>
      </c>
      <c r="F78" s="40">
        <f t="shared" si="1"/>
        <v>0</v>
      </c>
    </row>
    <row r="79" spans="1:6" x14ac:dyDescent="0.35">
      <c r="A79" s="28" t="s">
        <v>49</v>
      </c>
      <c r="B79" s="29" t="s">
        <v>52</v>
      </c>
      <c r="C79" s="30">
        <v>1915</v>
      </c>
      <c r="D79" s="31">
        <v>0.375</v>
      </c>
      <c r="E79" s="31">
        <v>0.75</v>
      </c>
      <c r="F79" s="40">
        <f t="shared" si="1"/>
        <v>0</v>
      </c>
    </row>
    <row r="80" spans="1:6" x14ac:dyDescent="0.35">
      <c r="A80" s="24" t="s">
        <v>62</v>
      </c>
      <c r="B80" s="25" t="s">
        <v>50</v>
      </c>
      <c r="C80" s="26">
        <v>2928</v>
      </c>
      <c r="D80" s="27">
        <v>0.375</v>
      </c>
      <c r="E80" s="27">
        <v>0.75</v>
      </c>
      <c r="F80" s="40">
        <f t="shared" si="1"/>
        <v>0</v>
      </c>
    </row>
    <row r="81" spans="1:6" x14ac:dyDescent="0.35">
      <c r="A81" s="28" t="s">
        <v>49</v>
      </c>
      <c r="B81" s="29" t="s">
        <v>50</v>
      </c>
      <c r="C81" s="30">
        <v>1295</v>
      </c>
      <c r="D81" s="31">
        <v>0.375</v>
      </c>
      <c r="E81" s="31">
        <v>0.75</v>
      </c>
      <c r="F81" s="40">
        <f t="shared" si="1"/>
        <v>0</v>
      </c>
    </row>
    <row r="82" spans="1:6" x14ac:dyDescent="0.35">
      <c r="A82" s="24" t="s">
        <v>62</v>
      </c>
      <c r="B82" s="25" t="s">
        <v>84</v>
      </c>
      <c r="C82" s="26">
        <v>1851</v>
      </c>
      <c r="D82" s="27">
        <v>0.375</v>
      </c>
      <c r="E82" s="27">
        <v>0.75833333333333297</v>
      </c>
      <c r="F82" s="40">
        <f t="shared" si="1"/>
        <v>12</v>
      </c>
    </row>
    <row r="83" spans="1:6" x14ac:dyDescent="0.35">
      <c r="A83" s="28" t="s">
        <v>62</v>
      </c>
      <c r="B83" s="29" t="s">
        <v>85</v>
      </c>
      <c r="C83" s="30">
        <v>2960</v>
      </c>
      <c r="D83" s="31">
        <v>0.375</v>
      </c>
      <c r="E83" s="31">
        <v>0.75</v>
      </c>
      <c r="F83" s="40">
        <f t="shared" si="1"/>
        <v>0</v>
      </c>
    </row>
    <row r="84" spans="1:6" x14ac:dyDescent="0.35">
      <c r="A84" s="24" t="s">
        <v>55</v>
      </c>
      <c r="B84" s="25" t="s">
        <v>50</v>
      </c>
      <c r="C84" s="26">
        <v>1948</v>
      </c>
      <c r="D84" s="27">
        <v>0.375</v>
      </c>
      <c r="E84" s="27">
        <v>0.95763888888888893</v>
      </c>
      <c r="F84" s="40">
        <f t="shared" si="1"/>
        <v>526.52</v>
      </c>
    </row>
    <row r="85" spans="1:6" x14ac:dyDescent="0.35">
      <c r="A85" s="28" t="s">
        <v>49</v>
      </c>
      <c r="B85" s="29" t="s">
        <v>50</v>
      </c>
      <c r="C85" s="30">
        <v>2332</v>
      </c>
      <c r="D85" s="31">
        <v>0.375</v>
      </c>
      <c r="E85" s="31">
        <v>0.75</v>
      </c>
      <c r="F85" s="40">
        <f t="shared" si="1"/>
        <v>0</v>
      </c>
    </row>
    <row r="86" spans="1:6" x14ac:dyDescent="0.35">
      <c r="A86" s="24" t="s">
        <v>55</v>
      </c>
      <c r="B86" s="25" t="s">
        <v>52</v>
      </c>
      <c r="C86" s="26">
        <v>1496</v>
      </c>
      <c r="D86" s="27">
        <v>0.375</v>
      </c>
      <c r="E86" s="27">
        <v>0.76249999999999996</v>
      </c>
      <c r="F86" s="40">
        <f t="shared" si="1"/>
        <v>18</v>
      </c>
    </row>
    <row r="87" spans="1:6" x14ac:dyDescent="0.35">
      <c r="A87" s="28" t="s">
        <v>51</v>
      </c>
      <c r="B87" s="29" t="s">
        <v>52</v>
      </c>
      <c r="C87" s="30">
        <v>2241</v>
      </c>
      <c r="D87" s="31">
        <v>0.375</v>
      </c>
      <c r="E87" s="31">
        <v>0.75</v>
      </c>
      <c r="F87" s="40">
        <f t="shared" si="1"/>
        <v>0</v>
      </c>
    </row>
    <row r="88" spans="1:6" x14ac:dyDescent="0.35">
      <c r="A88" s="24" t="s">
        <v>79</v>
      </c>
      <c r="B88" s="25" t="s">
        <v>59</v>
      </c>
      <c r="C88" s="26">
        <v>1688</v>
      </c>
      <c r="D88" s="27">
        <v>0.375</v>
      </c>
      <c r="E88" s="27">
        <v>0.75</v>
      </c>
      <c r="F88" s="40">
        <f t="shared" si="1"/>
        <v>0</v>
      </c>
    </row>
    <row r="89" spans="1:6" x14ac:dyDescent="0.35">
      <c r="A89" s="28" t="s">
        <v>68</v>
      </c>
      <c r="B89" s="29" t="s">
        <v>69</v>
      </c>
      <c r="C89" s="30">
        <v>2710</v>
      </c>
      <c r="D89" s="31">
        <v>0.375</v>
      </c>
      <c r="E89" s="31">
        <v>0.92013888888888884</v>
      </c>
      <c r="F89" s="40">
        <f t="shared" si="1"/>
        <v>655.4</v>
      </c>
    </row>
    <row r="90" spans="1:6" x14ac:dyDescent="0.35">
      <c r="A90" s="24" t="s">
        <v>55</v>
      </c>
      <c r="B90" s="25" t="s">
        <v>50</v>
      </c>
      <c r="C90" s="26">
        <v>2498</v>
      </c>
      <c r="D90" s="27">
        <v>0.375</v>
      </c>
      <c r="E90" s="27">
        <v>0.90625</v>
      </c>
      <c r="F90" s="40">
        <f t="shared" si="1"/>
        <v>494.64000000000004</v>
      </c>
    </row>
    <row r="91" spans="1:6" x14ac:dyDescent="0.35">
      <c r="A91" s="28" t="s">
        <v>62</v>
      </c>
      <c r="B91" s="29" t="s">
        <v>70</v>
      </c>
      <c r="C91" s="30">
        <v>642</v>
      </c>
      <c r="D91" s="31">
        <v>0.375</v>
      </c>
      <c r="E91" s="31">
        <v>0.75</v>
      </c>
      <c r="F91" s="40">
        <f t="shared" si="1"/>
        <v>0</v>
      </c>
    </row>
    <row r="92" spans="1:6" x14ac:dyDescent="0.35">
      <c r="A92" s="24" t="s">
        <v>62</v>
      </c>
      <c r="B92" s="25" t="s">
        <v>70</v>
      </c>
      <c r="C92" s="26">
        <v>2365</v>
      </c>
      <c r="D92" s="27">
        <v>0.375</v>
      </c>
      <c r="E92" s="27">
        <v>0.75</v>
      </c>
      <c r="F92" s="40">
        <f t="shared" si="1"/>
        <v>0</v>
      </c>
    </row>
    <row r="93" spans="1:6" x14ac:dyDescent="0.35">
      <c r="A93" s="28" t="s">
        <v>55</v>
      </c>
      <c r="B93" s="29" t="s">
        <v>52</v>
      </c>
      <c r="C93" s="30">
        <v>2611</v>
      </c>
      <c r="D93" s="31">
        <v>0.375</v>
      </c>
      <c r="E93" s="31">
        <v>0.75</v>
      </c>
      <c r="F93" s="40">
        <f t="shared" si="1"/>
        <v>0</v>
      </c>
    </row>
    <row r="94" spans="1:6" x14ac:dyDescent="0.35">
      <c r="A94" s="24" t="s">
        <v>49</v>
      </c>
      <c r="B94" s="25" t="s">
        <v>50</v>
      </c>
      <c r="C94" s="26">
        <v>1597</v>
      </c>
      <c r="D94" s="27">
        <v>0.375</v>
      </c>
      <c r="E94" s="27">
        <v>0.75</v>
      </c>
      <c r="F94" s="40">
        <f t="shared" si="1"/>
        <v>0</v>
      </c>
    </row>
    <row r="95" spans="1:6" x14ac:dyDescent="0.35">
      <c r="A95" s="28" t="s">
        <v>66</v>
      </c>
      <c r="B95" s="29" t="s">
        <v>67</v>
      </c>
      <c r="C95" s="30">
        <v>1509</v>
      </c>
      <c r="D95" s="31">
        <v>0.375</v>
      </c>
      <c r="E95" s="31">
        <v>0.80902777777777779</v>
      </c>
      <c r="F95" s="40">
        <f t="shared" si="1"/>
        <v>115.54</v>
      </c>
    </row>
    <row r="96" spans="1:6" x14ac:dyDescent="0.35">
      <c r="A96" s="24" t="s">
        <v>55</v>
      </c>
      <c r="B96" s="25" t="s">
        <v>50</v>
      </c>
      <c r="C96" s="26">
        <v>1273</v>
      </c>
      <c r="D96" s="27">
        <v>0.375</v>
      </c>
      <c r="E96" s="27">
        <v>0.75</v>
      </c>
      <c r="F96" s="40">
        <f t="shared" si="1"/>
        <v>0</v>
      </c>
    </row>
    <row r="97" spans="1:6" x14ac:dyDescent="0.35">
      <c r="A97" s="28" t="s">
        <v>49</v>
      </c>
      <c r="B97" s="29" t="s">
        <v>83</v>
      </c>
      <c r="C97" s="30">
        <v>695</v>
      </c>
      <c r="D97" s="31">
        <v>0.375</v>
      </c>
      <c r="E97" s="31">
        <v>0.75</v>
      </c>
      <c r="F97" s="40">
        <f t="shared" si="1"/>
        <v>0</v>
      </c>
    </row>
    <row r="98" spans="1:6" x14ac:dyDescent="0.35">
      <c r="A98" s="24" t="s">
        <v>53</v>
      </c>
      <c r="B98" s="25" t="s">
        <v>86</v>
      </c>
      <c r="C98" s="26">
        <v>2135</v>
      </c>
      <c r="D98" s="27">
        <v>0.375</v>
      </c>
      <c r="E98" s="27">
        <v>0.75</v>
      </c>
      <c r="F98" s="40">
        <f t="shared" si="1"/>
        <v>0</v>
      </c>
    </row>
    <row r="99" spans="1:6" x14ac:dyDescent="0.35">
      <c r="A99" s="28" t="s">
        <v>53</v>
      </c>
      <c r="B99" s="29" t="s">
        <v>86</v>
      </c>
      <c r="C99" s="30">
        <v>2741</v>
      </c>
      <c r="D99" s="31">
        <v>0.375</v>
      </c>
      <c r="E99" s="31">
        <v>0.75</v>
      </c>
      <c r="F99" s="40">
        <f t="shared" si="1"/>
        <v>0</v>
      </c>
    </row>
    <row r="100" spans="1:6" x14ac:dyDescent="0.35">
      <c r="A100" s="24" t="s">
        <v>62</v>
      </c>
      <c r="B100" s="25" t="s">
        <v>85</v>
      </c>
      <c r="C100" s="26">
        <v>2523</v>
      </c>
      <c r="D100" s="27">
        <v>0.375</v>
      </c>
      <c r="E100" s="27">
        <v>0.75486111111111098</v>
      </c>
      <c r="F100" s="40">
        <f t="shared" si="1"/>
        <v>0</v>
      </c>
    </row>
    <row r="101" spans="1:6" x14ac:dyDescent="0.35">
      <c r="A101" s="28" t="s">
        <v>49</v>
      </c>
      <c r="B101" s="29" t="s">
        <v>50</v>
      </c>
      <c r="C101" s="30">
        <v>2327</v>
      </c>
      <c r="D101" s="31">
        <v>0.375</v>
      </c>
      <c r="E101" s="31">
        <v>0.75</v>
      </c>
      <c r="F101" s="40">
        <f t="shared" si="1"/>
        <v>0</v>
      </c>
    </row>
    <row r="102" spans="1:6" x14ac:dyDescent="0.35">
      <c r="A102" s="24" t="s">
        <v>79</v>
      </c>
      <c r="B102" s="25" t="s">
        <v>59</v>
      </c>
      <c r="C102" s="26">
        <v>1321</v>
      </c>
      <c r="D102" s="27">
        <v>0.375</v>
      </c>
      <c r="E102" s="27">
        <v>0.75</v>
      </c>
      <c r="F102" s="40">
        <f t="shared" si="1"/>
        <v>0</v>
      </c>
    </row>
    <row r="103" spans="1:6" x14ac:dyDescent="0.35">
      <c r="A103" s="28" t="s">
        <v>51</v>
      </c>
      <c r="B103" s="29" t="s">
        <v>52</v>
      </c>
      <c r="C103" s="30">
        <v>2768</v>
      </c>
      <c r="D103" s="31">
        <v>0.375</v>
      </c>
      <c r="E103" s="31">
        <v>0.75208333333333299</v>
      </c>
      <c r="F103" s="40">
        <f t="shared" si="1"/>
        <v>0</v>
      </c>
    </row>
    <row r="104" spans="1:6" x14ac:dyDescent="0.35">
      <c r="A104" s="24" t="s">
        <v>55</v>
      </c>
      <c r="B104" s="25" t="s">
        <v>52</v>
      </c>
      <c r="C104" s="26">
        <v>2446</v>
      </c>
      <c r="D104" s="27">
        <v>0.375</v>
      </c>
      <c r="E104" s="27">
        <v>0.9472222222222223</v>
      </c>
      <c r="F104" s="40">
        <f t="shared" si="1"/>
        <v>631.04000000000008</v>
      </c>
    </row>
    <row r="105" spans="1:6" x14ac:dyDescent="0.35">
      <c r="A105" s="28" t="s">
        <v>58</v>
      </c>
      <c r="B105" s="29" t="s">
        <v>60</v>
      </c>
      <c r="C105" s="30">
        <v>1773</v>
      </c>
      <c r="D105" s="31">
        <v>0.375</v>
      </c>
      <c r="E105" s="31">
        <v>0.75</v>
      </c>
      <c r="F105" s="40">
        <f t="shared" si="1"/>
        <v>0</v>
      </c>
    </row>
    <row r="106" spans="1:6" x14ac:dyDescent="0.35">
      <c r="A106" s="24" t="s">
        <v>47</v>
      </c>
      <c r="B106" s="25" t="s">
        <v>48</v>
      </c>
      <c r="C106" s="26">
        <v>2089</v>
      </c>
      <c r="D106" s="27">
        <v>0.375</v>
      </c>
      <c r="E106" s="27">
        <v>0.75</v>
      </c>
      <c r="F106" s="40">
        <f t="shared" si="1"/>
        <v>0</v>
      </c>
    </row>
    <row r="107" spans="1:6" x14ac:dyDescent="0.35">
      <c r="A107" s="28" t="s">
        <v>62</v>
      </c>
      <c r="B107" s="29" t="s">
        <v>50</v>
      </c>
      <c r="C107" s="30">
        <v>2945</v>
      </c>
      <c r="D107" s="31">
        <v>0.375</v>
      </c>
      <c r="E107" s="31">
        <v>0.75</v>
      </c>
      <c r="F107" s="40">
        <f t="shared" si="1"/>
        <v>0</v>
      </c>
    </row>
    <row r="108" spans="1:6" x14ac:dyDescent="0.35">
      <c r="A108" s="24" t="s">
        <v>68</v>
      </c>
      <c r="B108" s="25" t="s">
        <v>87</v>
      </c>
      <c r="C108" s="26">
        <v>601</v>
      </c>
      <c r="D108" s="27">
        <v>0.375</v>
      </c>
      <c r="E108" s="27">
        <v>0.75</v>
      </c>
      <c r="F108" s="40">
        <f t="shared" si="1"/>
        <v>0</v>
      </c>
    </row>
    <row r="109" spans="1:6" x14ac:dyDescent="0.35">
      <c r="A109" s="28" t="s">
        <v>62</v>
      </c>
      <c r="B109" s="29" t="s">
        <v>63</v>
      </c>
      <c r="C109" s="30">
        <v>1505</v>
      </c>
      <c r="D109" s="31">
        <v>0.375</v>
      </c>
      <c r="E109" s="31">
        <v>0.75</v>
      </c>
      <c r="F109" s="40">
        <f t="shared" si="1"/>
        <v>0</v>
      </c>
    </row>
    <row r="110" spans="1:6" x14ac:dyDescent="0.35">
      <c r="A110" s="24" t="s">
        <v>66</v>
      </c>
      <c r="B110" s="25" t="s">
        <v>67</v>
      </c>
      <c r="C110" s="26">
        <v>2898</v>
      </c>
      <c r="D110" s="27">
        <v>0.375</v>
      </c>
      <c r="E110" s="27">
        <v>0.82291666666666663</v>
      </c>
      <c r="F110" s="40">
        <f t="shared" si="1"/>
        <v>218.88</v>
      </c>
    </row>
    <row r="111" spans="1:6" x14ac:dyDescent="0.35">
      <c r="A111" s="28" t="s">
        <v>58</v>
      </c>
      <c r="B111" s="29" t="s">
        <v>60</v>
      </c>
      <c r="C111" s="30">
        <v>2052</v>
      </c>
      <c r="D111" s="31">
        <v>0.375</v>
      </c>
      <c r="E111" s="31">
        <v>0.75</v>
      </c>
      <c r="F111" s="40">
        <f t="shared" si="1"/>
        <v>0</v>
      </c>
    </row>
    <row r="112" spans="1:6" x14ac:dyDescent="0.35">
      <c r="A112" s="24" t="s">
        <v>53</v>
      </c>
      <c r="B112" s="25" t="s">
        <v>86</v>
      </c>
      <c r="C112" s="26">
        <v>2629</v>
      </c>
      <c r="D112" s="27">
        <v>0.375</v>
      </c>
      <c r="E112" s="27">
        <v>0.75</v>
      </c>
      <c r="F112" s="40">
        <f t="shared" si="1"/>
        <v>0</v>
      </c>
    </row>
    <row r="113" spans="1:6" x14ac:dyDescent="0.35">
      <c r="A113" s="28" t="s">
        <v>53</v>
      </c>
      <c r="B113" s="29" t="s">
        <v>54</v>
      </c>
      <c r="C113" s="30">
        <v>1377</v>
      </c>
      <c r="D113" s="31">
        <v>0.375</v>
      </c>
      <c r="E113" s="31">
        <v>0.82638888888888884</v>
      </c>
      <c r="F113" s="40">
        <f t="shared" si="1"/>
        <v>132.62</v>
      </c>
    </row>
    <row r="114" spans="1:6" x14ac:dyDescent="0.35">
      <c r="A114" s="24" t="s">
        <v>49</v>
      </c>
      <c r="B114" s="25" t="s">
        <v>78</v>
      </c>
      <c r="C114" s="26">
        <v>1537</v>
      </c>
      <c r="D114" s="27">
        <v>0.375</v>
      </c>
      <c r="E114" s="27">
        <v>0.8979166666666667</v>
      </c>
      <c r="F114" s="40">
        <f t="shared" si="1"/>
        <v>309.65999999999997</v>
      </c>
    </row>
    <row r="115" spans="1:6" x14ac:dyDescent="0.35">
      <c r="A115" s="28" t="s">
        <v>58</v>
      </c>
      <c r="B115" s="29" t="s">
        <v>59</v>
      </c>
      <c r="C115" s="30">
        <v>1825</v>
      </c>
      <c r="D115" s="31">
        <v>0.375</v>
      </c>
      <c r="E115" s="31">
        <v>0.75</v>
      </c>
      <c r="F115" s="40">
        <f t="shared" si="1"/>
        <v>0</v>
      </c>
    </row>
    <row r="116" spans="1:6" x14ac:dyDescent="0.35">
      <c r="A116" s="24" t="s">
        <v>61</v>
      </c>
      <c r="B116" s="25" t="s">
        <v>50</v>
      </c>
      <c r="C116" s="26">
        <v>2616</v>
      </c>
      <c r="D116" s="27">
        <v>0.375</v>
      </c>
      <c r="E116" s="27">
        <v>0.9472222222222223</v>
      </c>
      <c r="F116" s="40">
        <f t="shared" si="1"/>
        <v>671.84</v>
      </c>
    </row>
    <row r="117" spans="1:6" x14ac:dyDescent="0.35">
      <c r="A117" s="28" t="s">
        <v>55</v>
      </c>
      <c r="B117" s="29" t="s">
        <v>52</v>
      </c>
      <c r="C117" s="30">
        <v>2197</v>
      </c>
      <c r="D117" s="31">
        <v>0.375</v>
      </c>
      <c r="E117" s="31">
        <v>0.75</v>
      </c>
      <c r="F117" s="40">
        <f t="shared" si="1"/>
        <v>0</v>
      </c>
    </row>
    <row r="118" spans="1:6" x14ac:dyDescent="0.35">
      <c r="A118" s="24" t="s">
        <v>68</v>
      </c>
      <c r="B118" s="25" t="s">
        <v>69</v>
      </c>
      <c r="C118" s="26">
        <v>1405</v>
      </c>
      <c r="D118" s="27">
        <v>0.375</v>
      </c>
      <c r="E118" s="27">
        <v>0.75</v>
      </c>
      <c r="F118" s="40">
        <f t="shared" si="1"/>
        <v>0</v>
      </c>
    </row>
    <row r="119" spans="1:6" x14ac:dyDescent="0.35">
      <c r="A119" s="28" t="s">
        <v>61</v>
      </c>
      <c r="B119" s="29" t="s">
        <v>78</v>
      </c>
      <c r="C119" s="30">
        <v>1712</v>
      </c>
      <c r="D119" s="31">
        <v>0.375</v>
      </c>
      <c r="E119" s="31">
        <v>0.85277777777777775</v>
      </c>
      <c r="F119" s="40">
        <f t="shared" si="1"/>
        <v>233.44</v>
      </c>
    </row>
    <row r="120" spans="1:6" x14ac:dyDescent="0.35">
      <c r="A120" s="24" t="s">
        <v>49</v>
      </c>
      <c r="B120" s="25" t="s">
        <v>50</v>
      </c>
      <c r="C120" s="26">
        <v>2905</v>
      </c>
      <c r="D120" s="27">
        <v>0.375</v>
      </c>
      <c r="E120" s="27">
        <v>0.75</v>
      </c>
      <c r="F120" s="40">
        <f t="shared" si="1"/>
        <v>0</v>
      </c>
    </row>
    <row r="121" spans="1:6" x14ac:dyDescent="0.35">
      <c r="A121" s="28" t="s">
        <v>49</v>
      </c>
      <c r="B121" s="29" t="s">
        <v>50</v>
      </c>
      <c r="C121" s="30">
        <v>1943</v>
      </c>
      <c r="D121" s="31">
        <v>0.375</v>
      </c>
      <c r="E121" s="31">
        <v>0.79166666666666663</v>
      </c>
      <c r="F121" s="40">
        <f t="shared" si="1"/>
        <v>116.58</v>
      </c>
    </row>
    <row r="122" spans="1:6" x14ac:dyDescent="0.35">
      <c r="A122" s="24" t="s">
        <v>61</v>
      </c>
      <c r="B122" s="25" t="s">
        <v>52</v>
      </c>
      <c r="C122" s="26">
        <v>2419</v>
      </c>
      <c r="D122" s="27">
        <v>0.375</v>
      </c>
      <c r="E122" s="27">
        <v>0.75</v>
      </c>
      <c r="F122" s="40">
        <f t="shared" si="1"/>
        <v>0</v>
      </c>
    </row>
    <row r="123" spans="1:6" x14ac:dyDescent="0.35">
      <c r="A123" s="28" t="s">
        <v>68</v>
      </c>
      <c r="B123" s="29" t="s">
        <v>75</v>
      </c>
      <c r="C123" s="30">
        <v>2860</v>
      </c>
      <c r="D123" s="31">
        <v>0.375</v>
      </c>
      <c r="E123" s="31">
        <v>0.75</v>
      </c>
      <c r="F123" s="40">
        <f t="shared" si="1"/>
        <v>0</v>
      </c>
    </row>
    <row r="124" spans="1:6" x14ac:dyDescent="0.35">
      <c r="A124" s="24" t="s">
        <v>66</v>
      </c>
      <c r="B124" s="25" t="s">
        <v>67</v>
      </c>
      <c r="C124" s="26">
        <v>713</v>
      </c>
      <c r="D124" s="27">
        <v>0.375</v>
      </c>
      <c r="E124" s="27">
        <v>0.92083333333333339</v>
      </c>
      <c r="F124" s="40">
        <f t="shared" si="1"/>
        <v>177.12</v>
      </c>
    </row>
    <row r="125" spans="1:6" x14ac:dyDescent="0.35">
      <c r="A125" s="28" t="s">
        <v>56</v>
      </c>
      <c r="B125" s="29" t="s">
        <v>65</v>
      </c>
      <c r="C125" s="30">
        <v>764</v>
      </c>
      <c r="D125" s="31">
        <v>0.375</v>
      </c>
      <c r="E125" s="31">
        <v>0.75</v>
      </c>
      <c r="F125" s="40">
        <f t="shared" si="1"/>
        <v>0</v>
      </c>
    </row>
    <row r="126" spans="1:6" x14ac:dyDescent="0.35">
      <c r="A126" s="24" t="s">
        <v>61</v>
      </c>
      <c r="B126" s="25" t="s">
        <v>52</v>
      </c>
      <c r="C126" s="26">
        <v>1743</v>
      </c>
      <c r="D126" s="27">
        <v>0.375</v>
      </c>
      <c r="E126" s="27">
        <v>0.75902777777777797</v>
      </c>
      <c r="F126" s="40">
        <f t="shared" si="1"/>
        <v>13</v>
      </c>
    </row>
    <row r="127" spans="1:6" x14ac:dyDescent="0.35">
      <c r="A127" s="28" t="s">
        <v>61</v>
      </c>
      <c r="B127" s="29" t="s">
        <v>52</v>
      </c>
      <c r="C127" s="30">
        <v>1895</v>
      </c>
      <c r="D127" s="31">
        <v>0.375</v>
      </c>
      <c r="E127" s="31">
        <v>0.75</v>
      </c>
      <c r="F127" s="40">
        <f t="shared" si="1"/>
        <v>0</v>
      </c>
    </row>
    <row r="128" spans="1:6" x14ac:dyDescent="0.35">
      <c r="A128" s="24" t="s">
        <v>66</v>
      </c>
      <c r="B128" s="25" t="s">
        <v>81</v>
      </c>
      <c r="C128" s="26">
        <v>891</v>
      </c>
      <c r="D128" s="27">
        <v>0.375</v>
      </c>
      <c r="E128" s="27">
        <v>0.75277777777777799</v>
      </c>
      <c r="F128" s="40">
        <f t="shared" si="1"/>
        <v>0</v>
      </c>
    </row>
    <row r="129" spans="1:6" x14ac:dyDescent="0.35">
      <c r="A129" s="28" t="s">
        <v>53</v>
      </c>
      <c r="B129" s="29" t="s">
        <v>86</v>
      </c>
      <c r="C129" s="30">
        <v>2753</v>
      </c>
      <c r="D129" s="31">
        <v>0.375</v>
      </c>
      <c r="E129" s="31">
        <v>0.75</v>
      </c>
      <c r="F129" s="40">
        <f t="shared" si="1"/>
        <v>0</v>
      </c>
    </row>
    <row r="130" spans="1:6" x14ac:dyDescent="0.35">
      <c r="A130" s="24" t="s">
        <v>47</v>
      </c>
      <c r="B130" s="25" t="s">
        <v>77</v>
      </c>
      <c r="C130" s="26">
        <v>1822</v>
      </c>
      <c r="D130" s="27">
        <v>0.375</v>
      </c>
      <c r="E130" s="27">
        <v>0.75</v>
      </c>
      <c r="F130" s="40">
        <f t="shared" si="1"/>
        <v>0</v>
      </c>
    </row>
    <row r="131" spans="1:6" x14ac:dyDescent="0.35">
      <c r="A131" s="28" t="s">
        <v>62</v>
      </c>
      <c r="B131" s="29" t="s">
        <v>70</v>
      </c>
      <c r="C131" s="30">
        <v>2587</v>
      </c>
      <c r="D131" s="31">
        <v>0.375</v>
      </c>
      <c r="E131" s="31">
        <v>0.75</v>
      </c>
      <c r="F131" s="40">
        <f t="shared" ref="F131:F194" si="2">IF(HOUR(E131-TIME(18,0,0))*60 + MINUTE(E131-TIME(18,0,0))&gt;10,C131*0.1%*HOUR(E131-TIME(18,0,0))*60 + MINUTE(E131-TIME(18,0,0)),0)</f>
        <v>0</v>
      </c>
    </row>
    <row r="132" spans="1:6" x14ac:dyDescent="0.35">
      <c r="A132" s="24" t="s">
        <v>58</v>
      </c>
      <c r="B132" s="25" t="s">
        <v>59</v>
      </c>
      <c r="C132" s="26">
        <v>1689</v>
      </c>
      <c r="D132" s="27">
        <v>0.375</v>
      </c>
      <c r="E132" s="27">
        <v>0.87916666666666676</v>
      </c>
      <c r="F132" s="40">
        <f t="shared" si="2"/>
        <v>310.02</v>
      </c>
    </row>
    <row r="133" spans="1:6" x14ac:dyDescent="0.35">
      <c r="A133" s="28" t="s">
        <v>62</v>
      </c>
      <c r="B133" s="29" t="s">
        <v>50</v>
      </c>
      <c r="C133" s="30">
        <v>862</v>
      </c>
      <c r="D133" s="31">
        <v>0.375</v>
      </c>
      <c r="E133" s="31">
        <v>0.75972222222222197</v>
      </c>
      <c r="F133" s="40">
        <f t="shared" si="2"/>
        <v>14</v>
      </c>
    </row>
    <row r="134" spans="1:6" x14ac:dyDescent="0.35">
      <c r="A134" s="24" t="s">
        <v>62</v>
      </c>
      <c r="B134" s="25" t="s">
        <v>85</v>
      </c>
      <c r="C134" s="26">
        <v>2846</v>
      </c>
      <c r="D134" s="27">
        <v>0.375</v>
      </c>
      <c r="E134" s="27">
        <v>0.9472222222222223</v>
      </c>
      <c r="F134" s="40">
        <f t="shared" si="2"/>
        <v>727.04</v>
      </c>
    </row>
    <row r="135" spans="1:6" x14ac:dyDescent="0.35">
      <c r="A135" s="28" t="s">
        <v>55</v>
      </c>
      <c r="B135" s="29" t="s">
        <v>52</v>
      </c>
      <c r="C135" s="30">
        <v>1875</v>
      </c>
      <c r="D135" s="31">
        <v>0.375</v>
      </c>
      <c r="E135" s="31">
        <v>0.87013888888888891</v>
      </c>
      <c r="F135" s="40">
        <f t="shared" si="2"/>
        <v>278</v>
      </c>
    </row>
    <row r="136" spans="1:6" x14ac:dyDescent="0.35">
      <c r="A136" s="24" t="s">
        <v>62</v>
      </c>
      <c r="B136" s="25" t="s">
        <v>63</v>
      </c>
      <c r="C136" s="26">
        <v>1793</v>
      </c>
      <c r="D136" s="27">
        <v>0.375</v>
      </c>
      <c r="E136" s="27">
        <v>0.90347222222222223</v>
      </c>
      <c r="F136" s="40">
        <f t="shared" si="2"/>
        <v>363.73999999999995</v>
      </c>
    </row>
    <row r="137" spans="1:6" x14ac:dyDescent="0.35">
      <c r="A137" s="28" t="s">
        <v>62</v>
      </c>
      <c r="B137" s="29" t="s">
        <v>52</v>
      </c>
      <c r="C137" s="30">
        <v>2959</v>
      </c>
      <c r="D137" s="31">
        <v>0.375</v>
      </c>
      <c r="E137" s="31">
        <v>0.75</v>
      </c>
      <c r="F137" s="40">
        <f t="shared" si="2"/>
        <v>0</v>
      </c>
    </row>
    <row r="138" spans="1:6" x14ac:dyDescent="0.35">
      <c r="A138" s="24" t="s">
        <v>79</v>
      </c>
      <c r="B138" s="25" t="s">
        <v>80</v>
      </c>
      <c r="C138" s="26">
        <v>1153</v>
      </c>
      <c r="D138" s="27">
        <v>0.375</v>
      </c>
      <c r="E138" s="27">
        <v>0.90625</v>
      </c>
      <c r="F138" s="40">
        <f t="shared" si="2"/>
        <v>252.54</v>
      </c>
    </row>
    <row r="139" spans="1:6" x14ac:dyDescent="0.35">
      <c r="A139" s="28" t="s">
        <v>49</v>
      </c>
      <c r="B139" s="29" t="s">
        <v>52</v>
      </c>
      <c r="C139" s="30">
        <v>2218</v>
      </c>
      <c r="D139" s="31">
        <v>0.375</v>
      </c>
      <c r="E139" s="31">
        <v>0.75</v>
      </c>
      <c r="F139" s="40">
        <f t="shared" si="2"/>
        <v>0</v>
      </c>
    </row>
    <row r="140" spans="1:6" x14ac:dyDescent="0.35">
      <c r="A140" s="24" t="s">
        <v>47</v>
      </c>
      <c r="B140" s="25" t="s">
        <v>48</v>
      </c>
      <c r="C140" s="26">
        <v>2688</v>
      </c>
      <c r="D140" s="27">
        <v>0.375</v>
      </c>
      <c r="E140" s="27">
        <v>0.75</v>
      </c>
      <c r="F140" s="40">
        <f t="shared" si="2"/>
        <v>0</v>
      </c>
    </row>
    <row r="141" spans="1:6" x14ac:dyDescent="0.35">
      <c r="A141" s="28" t="s">
        <v>49</v>
      </c>
      <c r="B141" s="29" t="s">
        <v>50</v>
      </c>
      <c r="C141" s="30">
        <v>2177</v>
      </c>
      <c r="D141" s="31">
        <v>0.375</v>
      </c>
      <c r="E141" s="31">
        <v>0.95763888888888893</v>
      </c>
      <c r="F141" s="40">
        <f t="shared" si="2"/>
        <v>581.48</v>
      </c>
    </row>
    <row r="142" spans="1:6" x14ac:dyDescent="0.35">
      <c r="A142" s="24" t="s">
        <v>68</v>
      </c>
      <c r="B142" s="25" t="s">
        <v>87</v>
      </c>
      <c r="C142" s="26">
        <v>2842</v>
      </c>
      <c r="D142" s="27">
        <v>0.375</v>
      </c>
      <c r="E142" s="27">
        <v>0.76597222222222205</v>
      </c>
      <c r="F142" s="40">
        <f t="shared" si="2"/>
        <v>23</v>
      </c>
    </row>
    <row r="143" spans="1:6" x14ac:dyDescent="0.35">
      <c r="A143" s="28" t="s">
        <v>53</v>
      </c>
      <c r="B143" s="29" t="s">
        <v>86</v>
      </c>
      <c r="C143" s="30">
        <v>1120</v>
      </c>
      <c r="D143" s="31">
        <v>0.375</v>
      </c>
      <c r="E143" s="31">
        <v>0.75694444444444398</v>
      </c>
      <c r="F143" s="40">
        <f t="shared" si="2"/>
        <v>0</v>
      </c>
    </row>
    <row r="144" spans="1:6" x14ac:dyDescent="0.35">
      <c r="A144" s="24" t="s">
        <v>68</v>
      </c>
      <c r="B144" s="25" t="s">
        <v>87</v>
      </c>
      <c r="C144" s="26">
        <v>1222</v>
      </c>
      <c r="D144" s="27">
        <v>0.375</v>
      </c>
      <c r="E144" s="27">
        <v>0.75277777777777799</v>
      </c>
      <c r="F144" s="40">
        <f t="shared" si="2"/>
        <v>0</v>
      </c>
    </row>
    <row r="145" spans="1:6" x14ac:dyDescent="0.35">
      <c r="A145" s="28" t="s">
        <v>55</v>
      </c>
      <c r="B145" s="29" t="s">
        <v>52</v>
      </c>
      <c r="C145" s="30">
        <v>938</v>
      </c>
      <c r="D145" s="31">
        <v>0.375</v>
      </c>
      <c r="E145" s="31">
        <v>0.75</v>
      </c>
      <c r="F145" s="40">
        <f t="shared" si="2"/>
        <v>0</v>
      </c>
    </row>
    <row r="146" spans="1:6" x14ac:dyDescent="0.35">
      <c r="A146" s="24" t="s">
        <v>53</v>
      </c>
      <c r="B146" s="25" t="s">
        <v>86</v>
      </c>
      <c r="C146" s="26">
        <v>2727</v>
      </c>
      <c r="D146" s="27">
        <v>0.375</v>
      </c>
      <c r="E146" s="27">
        <v>0.9472222222222223</v>
      </c>
      <c r="F146" s="40">
        <f t="shared" si="2"/>
        <v>698.48</v>
      </c>
    </row>
    <row r="147" spans="1:6" x14ac:dyDescent="0.35">
      <c r="A147" s="28" t="s">
        <v>62</v>
      </c>
      <c r="B147" s="29" t="s">
        <v>70</v>
      </c>
      <c r="C147" s="30">
        <v>890</v>
      </c>
      <c r="D147" s="31">
        <v>0.375</v>
      </c>
      <c r="E147" s="31">
        <v>0.75</v>
      </c>
      <c r="F147" s="40">
        <f t="shared" si="2"/>
        <v>0</v>
      </c>
    </row>
    <row r="148" spans="1:6" x14ac:dyDescent="0.35">
      <c r="A148" s="24" t="s">
        <v>56</v>
      </c>
      <c r="B148" s="25" t="s">
        <v>65</v>
      </c>
      <c r="C148" s="26">
        <v>1024</v>
      </c>
      <c r="D148" s="27">
        <v>0.375</v>
      </c>
      <c r="E148" s="27">
        <v>0.95486111111111116</v>
      </c>
      <c r="F148" s="40">
        <f t="shared" si="2"/>
        <v>300.76</v>
      </c>
    </row>
    <row r="149" spans="1:6" x14ac:dyDescent="0.35">
      <c r="A149" s="28" t="s">
        <v>66</v>
      </c>
      <c r="B149" s="29" t="s">
        <v>73</v>
      </c>
      <c r="C149" s="30">
        <v>1123</v>
      </c>
      <c r="D149" s="31">
        <v>0.375</v>
      </c>
      <c r="E149" s="31">
        <v>0.75</v>
      </c>
      <c r="F149" s="40">
        <f t="shared" si="2"/>
        <v>0</v>
      </c>
    </row>
    <row r="150" spans="1:6" x14ac:dyDescent="0.35">
      <c r="A150" s="24" t="s">
        <v>62</v>
      </c>
      <c r="B150" s="25" t="s">
        <v>82</v>
      </c>
      <c r="C150" s="26">
        <v>1989</v>
      </c>
      <c r="D150" s="27">
        <v>0.375</v>
      </c>
      <c r="E150" s="27">
        <v>0.75</v>
      </c>
      <c r="F150" s="40">
        <f t="shared" si="2"/>
        <v>0</v>
      </c>
    </row>
    <row r="151" spans="1:6" x14ac:dyDescent="0.35">
      <c r="A151" s="28" t="s">
        <v>49</v>
      </c>
      <c r="B151" s="29" t="s">
        <v>52</v>
      </c>
      <c r="C151" s="30">
        <v>2684</v>
      </c>
      <c r="D151" s="31">
        <v>0.375</v>
      </c>
      <c r="E151" s="31">
        <v>0.75</v>
      </c>
      <c r="F151" s="40">
        <f t="shared" si="2"/>
        <v>0</v>
      </c>
    </row>
    <row r="152" spans="1:6" x14ac:dyDescent="0.35">
      <c r="A152" s="24" t="s">
        <v>47</v>
      </c>
      <c r="B152" s="25" t="s">
        <v>48</v>
      </c>
      <c r="C152" s="26">
        <v>1284</v>
      </c>
      <c r="D152" s="27">
        <v>0.375</v>
      </c>
      <c r="E152" s="27">
        <v>0.75</v>
      </c>
      <c r="F152" s="40">
        <f t="shared" si="2"/>
        <v>0</v>
      </c>
    </row>
    <row r="153" spans="1:6" x14ac:dyDescent="0.35">
      <c r="A153" s="28" t="s">
        <v>58</v>
      </c>
      <c r="B153" s="29" t="s">
        <v>80</v>
      </c>
      <c r="C153" s="30">
        <v>1399</v>
      </c>
      <c r="D153" s="31">
        <v>0.375</v>
      </c>
      <c r="E153" s="31">
        <v>0.75</v>
      </c>
      <c r="F153" s="40">
        <f t="shared" si="2"/>
        <v>0</v>
      </c>
    </row>
    <row r="154" spans="1:6" x14ac:dyDescent="0.35">
      <c r="A154" s="24" t="s">
        <v>62</v>
      </c>
      <c r="B154" s="25" t="s">
        <v>50</v>
      </c>
      <c r="C154" s="26">
        <v>1116</v>
      </c>
      <c r="D154" s="27">
        <v>0.375</v>
      </c>
      <c r="E154" s="27">
        <v>0.75</v>
      </c>
      <c r="F154" s="40">
        <f t="shared" si="2"/>
        <v>0</v>
      </c>
    </row>
    <row r="155" spans="1:6" x14ac:dyDescent="0.35">
      <c r="A155" s="28" t="s">
        <v>58</v>
      </c>
      <c r="B155" s="29" t="s">
        <v>60</v>
      </c>
      <c r="C155" s="30">
        <v>1823</v>
      </c>
      <c r="D155" s="31">
        <v>0.375</v>
      </c>
      <c r="E155" s="31">
        <v>0.75</v>
      </c>
      <c r="F155" s="40">
        <f t="shared" si="2"/>
        <v>0</v>
      </c>
    </row>
    <row r="156" spans="1:6" x14ac:dyDescent="0.35">
      <c r="A156" s="24" t="s">
        <v>62</v>
      </c>
      <c r="B156" s="25" t="s">
        <v>84</v>
      </c>
      <c r="C156" s="26">
        <v>2872</v>
      </c>
      <c r="D156" s="27">
        <v>0.375</v>
      </c>
      <c r="E156" s="27">
        <v>0.75</v>
      </c>
      <c r="F156" s="40">
        <f t="shared" si="2"/>
        <v>0</v>
      </c>
    </row>
    <row r="157" spans="1:6" x14ac:dyDescent="0.35">
      <c r="A157" s="28" t="s">
        <v>68</v>
      </c>
      <c r="B157" s="29" t="s">
        <v>75</v>
      </c>
      <c r="C157" s="30">
        <v>2154</v>
      </c>
      <c r="D157" s="31">
        <v>0.375</v>
      </c>
      <c r="E157" s="31">
        <v>0.87916666666666676</v>
      </c>
      <c r="F157" s="40">
        <f t="shared" si="2"/>
        <v>393.71999999999997</v>
      </c>
    </row>
    <row r="158" spans="1:6" x14ac:dyDescent="0.35">
      <c r="A158" s="24" t="s">
        <v>61</v>
      </c>
      <c r="B158" s="25" t="s">
        <v>52</v>
      </c>
      <c r="C158" s="26">
        <v>1864</v>
      </c>
      <c r="D158" s="27">
        <v>0.375</v>
      </c>
      <c r="E158" s="27">
        <v>0.75</v>
      </c>
      <c r="F158" s="40">
        <f t="shared" si="2"/>
        <v>0</v>
      </c>
    </row>
    <row r="159" spans="1:6" x14ac:dyDescent="0.35">
      <c r="A159" s="28" t="s">
        <v>58</v>
      </c>
      <c r="B159" s="29" t="s">
        <v>60</v>
      </c>
      <c r="C159" s="30">
        <v>1789</v>
      </c>
      <c r="D159" s="31">
        <v>0.375</v>
      </c>
      <c r="E159" s="31">
        <v>0.75694444444444398</v>
      </c>
      <c r="F159" s="40">
        <f t="shared" si="2"/>
        <v>0</v>
      </c>
    </row>
    <row r="160" spans="1:6" x14ac:dyDescent="0.35">
      <c r="A160" s="24" t="s">
        <v>55</v>
      </c>
      <c r="B160" s="25" t="s">
        <v>50</v>
      </c>
      <c r="C160" s="26">
        <v>1158</v>
      </c>
      <c r="D160" s="27">
        <v>0.375</v>
      </c>
      <c r="E160" s="27">
        <v>0.75347222222222199</v>
      </c>
      <c r="F160" s="40">
        <f t="shared" si="2"/>
        <v>0</v>
      </c>
    </row>
    <row r="161" spans="1:6" x14ac:dyDescent="0.35">
      <c r="A161" s="28" t="s">
        <v>49</v>
      </c>
      <c r="B161" s="29" t="s">
        <v>83</v>
      </c>
      <c r="C161" s="30">
        <v>1895</v>
      </c>
      <c r="D161" s="31">
        <v>0.375</v>
      </c>
      <c r="E161" s="31">
        <v>0.75</v>
      </c>
      <c r="F161" s="40">
        <f t="shared" si="2"/>
        <v>0</v>
      </c>
    </row>
    <row r="162" spans="1:6" x14ac:dyDescent="0.35">
      <c r="A162" s="24" t="s">
        <v>53</v>
      </c>
      <c r="B162" s="25" t="s">
        <v>71</v>
      </c>
      <c r="C162" s="26">
        <v>590</v>
      </c>
      <c r="D162" s="27">
        <v>0.375</v>
      </c>
      <c r="E162" s="27">
        <v>0.75694444444444398</v>
      </c>
      <c r="F162" s="40">
        <f t="shared" si="2"/>
        <v>0</v>
      </c>
    </row>
    <row r="163" spans="1:6" x14ac:dyDescent="0.35">
      <c r="A163" s="28" t="s">
        <v>55</v>
      </c>
      <c r="B163" s="29" t="s">
        <v>78</v>
      </c>
      <c r="C163" s="30">
        <v>2883</v>
      </c>
      <c r="D163" s="31">
        <v>0.375</v>
      </c>
      <c r="E163" s="31">
        <v>0.9472222222222223</v>
      </c>
      <c r="F163" s="40">
        <f t="shared" si="2"/>
        <v>735.92</v>
      </c>
    </row>
    <row r="164" spans="1:6" x14ac:dyDescent="0.35">
      <c r="A164" s="24" t="s">
        <v>58</v>
      </c>
      <c r="B164" s="25" t="s">
        <v>80</v>
      </c>
      <c r="C164" s="26">
        <v>2842</v>
      </c>
      <c r="D164" s="27">
        <v>0.375</v>
      </c>
      <c r="E164" s="27">
        <v>0.75</v>
      </c>
      <c r="F164" s="40">
        <f t="shared" si="2"/>
        <v>0</v>
      </c>
    </row>
    <row r="165" spans="1:6" x14ac:dyDescent="0.35">
      <c r="A165" s="28" t="s">
        <v>53</v>
      </c>
      <c r="B165" s="29" t="s">
        <v>86</v>
      </c>
      <c r="C165" s="30">
        <v>1646</v>
      </c>
      <c r="D165" s="31">
        <v>0.375</v>
      </c>
      <c r="E165" s="31">
        <v>0.75</v>
      </c>
      <c r="F165" s="40">
        <f t="shared" si="2"/>
        <v>0</v>
      </c>
    </row>
    <row r="166" spans="1:6" x14ac:dyDescent="0.35">
      <c r="A166" s="24" t="s">
        <v>53</v>
      </c>
      <c r="B166" s="25" t="s">
        <v>86</v>
      </c>
      <c r="C166" s="26">
        <v>1566</v>
      </c>
      <c r="D166" s="27">
        <v>0.375</v>
      </c>
      <c r="E166" s="27">
        <v>0.75</v>
      </c>
      <c r="F166" s="40">
        <f t="shared" si="2"/>
        <v>0</v>
      </c>
    </row>
    <row r="167" spans="1:6" x14ac:dyDescent="0.35">
      <c r="A167" s="28" t="s">
        <v>79</v>
      </c>
      <c r="B167" s="29" t="s">
        <v>59</v>
      </c>
      <c r="C167" s="30">
        <v>1600</v>
      </c>
      <c r="D167" s="31">
        <v>0.375</v>
      </c>
      <c r="E167" s="31">
        <v>0.75</v>
      </c>
      <c r="F167" s="40">
        <f t="shared" si="2"/>
        <v>0</v>
      </c>
    </row>
    <row r="168" spans="1:6" x14ac:dyDescent="0.35">
      <c r="A168" s="24" t="s">
        <v>47</v>
      </c>
      <c r="B168" s="25" t="s">
        <v>77</v>
      </c>
      <c r="C168" s="26">
        <v>1722</v>
      </c>
      <c r="D168" s="27">
        <v>0.375</v>
      </c>
      <c r="E168" s="27">
        <v>0.75</v>
      </c>
      <c r="F168" s="40">
        <f t="shared" si="2"/>
        <v>0</v>
      </c>
    </row>
    <row r="169" spans="1:6" x14ac:dyDescent="0.35">
      <c r="A169" s="28" t="s">
        <v>55</v>
      </c>
      <c r="B169" s="29" t="s">
        <v>50</v>
      </c>
      <c r="C169" s="30">
        <v>2747</v>
      </c>
      <c r="D169" s="31">
        <v>0.375</v>
      </c>
      <c r="E169" s="31">
        <v>0.92013888888888884</v>
      </c>
      <c r="F169" s="40">
        <f t="shared" si="2"/>
        <v>664.28</v>
      </c>
    </row>
    <row r="170" spans="1:6" x14ac:dyDescent="0.35">
      <c r="A170" s="24" t="s">
        <v>47</v>
      </c>
      <c r="B170" s="25" t="s">
        <v>77</v>
      </c>
      <c r="C170" s="26">
        <v>1545</v>
      </c>
      <c r="D170" s="27">
        <v>0.375</v>
      </c>
      <c r="E170" s="27">
        <v>0.75</v>
      </c>
      <c r="F170" s="40">
        <f t="shared" si="2"/>
        <v>0</v>
      </c>
    </row>
    <row r="171" spans="1:6" x14ac:dyDescent="0.35">
      <c r="A171" s="28" t="s">
        <v>58</v>
      </c>
      <c r="B171" s="29" t="s">
        <v>60</v>
      </c>
      <c r="C171" s="30">
        <v>832</v>
      </c>
      <c r="D171" s="31">
        <v>0.375</v>
      </c>
      <c r="E171" s="31">
        <v>0.75555555555555598</v>
      </c>
      <c r="F171" s="40">
        <f t="shared" si="2"/>
        <v>0</v>
      </c>
    </row>
    <row r="172" spans="1:6" x14ac:dyDescent="0.35">
      <c r="A172" s="24" t="s">
        <v>55</v>
      </c>
      <c r="B172" s="25" t="s">
        <v>52</v>
      </c>
      <c r="C172" s="26">
        <v>2583</v>
      </c>
      <c r="D172" s="27">
        <v>0.375</v>
      </c>
      <c r="E172" s="27">
        <v>0.75902777777777797</v>
      </c>
      <c r="F172" s="40">
        <f t="shared" si="2"/>
        <v>13</v>
      </c>
    </row>
    <row r="173" spans="1:6" x14ac:dyDescent="0.35">
      <c r="A173" s="28" t="s">
        <v>55</v>
      </c>
      <c r="B173" s="29" t="s">
        <v>52</v>
      </c>
      <c r="C173" s="30">
        <v>2095</v>
      </c>
      <c r="D173" s="31">
        <v>0.375</v>
      </c>
      <c r="E173" s="31">
        <v>0.79166666666666663</v>
      </c>
      <c r="F173" s="40">
        <f t="shared" si="2"/>
        <v>125.70000000000002</v>
      </c>
    </row>
    <row r="174" spans="1:6" x14ac:dyDescent="0.35">
      <c r="A174" s="24" t="s">
        <v>49</v>
      </c>
      <c r="B174" s="25" t="s">
        <v>52</v>
      </c>
      <c r="C174" s="26">
        <v>954</v>
      </c>
      <c r="D174" s="27">
        <v>0.375</v>
      </c>
      <c r="E174" s="27">
        <v>0.75</v>
      </c>
      <c r="F174" s="40">
        <f t="shared" si="2"/>
        <v>0</v>
      </c>
    </row>
    <row r="175" spans="1:6" x14ac:dyDescent="0.35">
      <c r="A175" s="28" t="s">
        <v>62</v>
      </c>
      <c r="B175" s="29" t="s">
        <v>70</v>
      </c>
      <c r="C175" s="30">
        <v>841</v>
      </c>
      <c r="D175" s="31">
        <v>0.375</v>
      </c>
      <c r="E175" s="31">
        <v>0.75</v>
      </c>
      <c r="F175" s="40">
        <f t="shared" si="2"/>
        <v>0</v>
      </c>
    </row>
    <row r="176" spans="1:6" x14ac:dyDescent="0.35">
      <c r="A176" s="24" t="s">
        <v>79</v>
      </c>
      <c r="B176" s="25" t="s">
        <v>59</v>
      </c>
      <c r="C176" s="26">
        <v>2596</v>
      </c>
      <c r="D176" s="27">
        <v>0.375</v>
      </c>
      <c r="E176" s="27">
        <v>0.82291666666666663</v>
      </c>
      <c r="F176" s="40">
        <f t="shared" si="2"/>
        <v>200.76</v>
      </c>
    </row>
    <row r="177" spans="1:6" x14ac:dyDescent="0.35">
      <c r="A177" s="28" t="s">
        <v>66</v>
      </c>
      <c r="B177" s="29" t="s">
        <v>81</v>
      </c>
      <c r="C177" s="30">
        <v>2928</v>
      </c>
      <c r="D177" s="31">
        <v>0.375</v>
      </c>
      <c r="E177" s="31">
        <v>0.75</v>
      </c>
      <c r="F177" s="40">
        <f t="shared" si="2"/>
        <v>0</v>
      </c>
    </row>
    <row r="178" spans="1:6" x14ac:dyDescent="0.35">
      <c r="A178" s="24" t="s">
        <v>56</v>
      </c>
      <c r="B178" s="25" t="s">
        <v>57</v>
      </c>
      <c r="C178" s="26">
        <v>1580</v>
      </c>
      <c r="D178" s="27">
        <v>0.375</v>
      </c>
      <c r="E178" s="27">
        <v>0.80902777777777779</v>
      </c>
      <c r="F178" s="40">
        <f t="shared" si="2"/>
        <v>119.80000000000001</v>
      </c>
    </row>
    <row r="179" spans="1:6" x14ac:dyDescent="0.35">
      <c r="A179" s="28" t="s">
        <v>47</v>
      </c>
      <c r="B179" s="29" t="s">
        <v>48</v>
      </c>
      <c r="C179" s="30">
        <v>1233</v>
      </c>
      <c r="D179" s="31">
        <v>0.375</v>
      </c>
      <c r="E179" s="31">
        <v>0.82291666666666663</v>
      </c>
      <c r="F179" s="40">
        <f t="shared" si="2"/>
        <v>118.98</v>
      </c>
    </row>
    <row r="180" spans="1:6" x14ac:dyDescent="0.35">
      <c r="A180" s="24" t="s">
        <v>53</v>
      </c>
      <c r="B180" s="25" t="s">
        <v>71</v>
      </c>
      <c r="C180" s="26">
        <v>1082</v>
      </c>
      <c r="D180" s="27">
        <v>0.375</v>
      </c>
      <c r="E180" s="27">
        <v>0.75</v>
      </c>
      <c r="F180" s="40">
        <f t="shared" si="2"/>
        <v>0</v>
      </c>
    </row>
    <row r="181" spans="1:6" x14ac:dyDescent="0.35">
      <c r="A181" s="28" t="s">
        <v>55</v>
      </c>
      <c r="B181" s="29" t="s">
        <v>52</v>
      </c>
      <c r="C181" s="30">
        <v>751</v>
      </c>
      <c r="D181" s="31">
        <v>0.375</v>
      </c>
      <c r="E181" s="31">
        <v>0.75</v>
      </c>
      <c r="F181" s="40">
        <f t="shared" si="2"/>
        <v>0</v>
      </c>
    </row>
    <row r="182" spans="1:6" x14ac:dyDescent="0.35">
      <c r="A182" s="24" t="s">
        <v>47</v>
      </c>
      <c r="B182" s="25" t="s">
        <v>48</v>
      </c>
      <c r="C182" s="26">
        <v>1627</v>
      </c>
      <c r="D182" s="27">
        <v>0.375</v>
      </c>
      <c r="E182" s="27">
        <v>0.75</v>
      </c>
      <c r="F182" s="40">
        <f t="shared" si="2"/>
        <v>0</v>
      </c>
    </row>
    <row r="183" spans="1:6" x14ac:dyDescent="0.35">
      <c r="A183" s="28" t="s">
        <v>53</v>
      </c>
      <c r="B183" s="29" t="s">
        <v>72</v>
      </c>
      <c r="C183" s="30">
        <v>2952</v>
      </c>
      <c r="D183" s="31">
        <v>0.375</v>
      </c>
      <c r="E183" s="31">
        <v>0.75</v>
      </c>
      <c r="F183" s="40">
        <f t="shared" si="2"/>
        <v>0</v>
      </c>
    </row>
    <row r="184" spans="1:6" x14ac:dyDescent="0.35">
      <c r="A184" s="24" t="s">
        <v>66</v>
      </c>
      <c r="B184" s="25" t="s">
        <v>81</v>
      </c>
      <c r="C184" s="26">
        <v>637</v>
      </c>
      <c r="D184" s="27">
        <v>0.375</v>
      </c>
      <c r="E184" s="27">
        <v>0.75</v>
      </c>
      <c r="F184" s="40">
        <f t="shared" si="2"/>
        <v>0</v>
      </c>
    </row>
    <row r="185" spans="1:6" x14ac:dyDescent="0.35">
      <c r="A185" s="28" t="s">
        <v>66</v>
      </c>
      <c r="B185" s="29" t="s">
        <v>73</v>
      </c>
      <c r="C185" s="30">
        <v>2806</v>
      </c>
      <c r="D185" s="31">
        <v>0.375</v>
      </c>
      <c r="E185" s="31">
        <v>0.90625</v>
      </c>
      <c r="F185" s="40">
        <f t="shared" si="2"/>
        <v>550.07999999999993</v>
      </c>
    </row>
    <row r="186" spans="1:6" x14ac:dyDescent="0.35">
      <c r="A186" s="24" t="s">
        <v>49</v>
      </c>
      <c r="B186" s="25" t="s">
        <v>50</v>
      </c>
      <c r="C186" s="26">
        <v>1217</v>
      </c>
      <c r="D186" s="27">
        <v>0.375</v>
      </c>
      <c r="E186" s="27">
        <v>0.92013888888888884</v>
      </c>
      <c r="F186" s="40">
        <f t="shared" si="2"/>
        <v>297.08000000000004</v>
      </c>
    </row>
    <row r="187" spans="1:6" x14ac:dyDescent="0.35">
      <c r="A187" s="28" t="s">
        <v>79</v>
      </c>
      <c r="B187" s="29" t="s">
        <v>59</v>
      </c>
      <c r="C187" s="30">
        <v>1170</v>
      </c>
      <c r="D187" s="31">
        <v>0.375</v>
      </c>
      <c r="E187" s="31">
        <v>0.95486111111111116</v>
      </c>
      <c r="F187" s="40">
        <f t="shared" si="2"/>
        <v>335.79999999999995</v>
      </c>
    </row>
    <row r="188" spans="1:6" x14ac:dyDescent="0.35">
      <c r="A188" s="24" t="s">
        <v>68</v>
      </c>
      <c r="B188" s="25" t="s">
        <v>75</v>
      </c>
      <c r="C188" s="26">
        <v>1341</v>
      </c>
      <c r="D188" s="27">
        <v>0.375</v>
      </c>
      <c r="E188" s="27">
        <v>0.87916666666666676</v>
      </c>
      <c r="F188" s="40">
        <f t="shared" si="2"/>
        <v>247.38</v>
      </c>
    </row>
    <row r="189" spans="1:6" x14ac:dyDescent="0.35">
      <c r="A189" s="28" t="s">
        <v>58</v>
      </c>
      <c r="B189" s="29" t="s">
        <v>60</v>
      </c>
      <c r="C189" s="30">
        <v>1761</v>
      </c>
      <c r="D189" s="31">
        <v>0.375</v>
      </c>
      <c r="E189" s="31">
        <v>0.75</v>
      </c>
      <c r="F189" s="40">
        <f t="shared" si="2"/>
        <v>0</v>
      </c>
    </row>
    <row r="190" spans="1:6" x14ac:dyDescent="0.35">
      <c r="A190" s="24" t="s">
        <v>58</v>
      </c>
      <c r="B190" s="25" t="s">
        <v>60</v>
      </c>
      <c r="C190" s="26">
        <v>2901</v>
      </c>
      <c r="D190" s="27">
        <v>0.375</v>
      </c>
      <c r="E190" s="27">
        <v>0.75</v>
      </c>
      <c r="F190" s="40">
        <f t="shared" si="2"/>
        <v>0</v>
      </c>
    </row>
    <row r="191" spans="1:6" x14ac:dyDescent="0.35">
      <c r="A191" s="28" t="s">
        <v>58</v>
      </c>
      <c r="B191" s="29" t="s">
        <v>60</v>
      </c>
      <c r="C191" s="30">
        <v>1295</v>
      </c>
      <c r="D191" s="31">
        <v>0.375</v>
      </c>
      <c r="E191" s="31">
        <v>0.75902777777777797</v>
      </c>
      <c r="F191" s="40">
        <f t="shared" si="2"/>
        <v>13</v>
      </c>
    </row>
    <row r="192" spans="1:6" x14ac:dyDescent="0.35">
      <c r="A192" s="24" t="s">
        <v>66</v>
      </c>
      <c r="B192" s="25" t="s">
        <v>81</v>
      </c>
      <c r="C192" s="26">
        <v>558</v>
      </c>
      <c r="D192" s="27">
        <v>0.375</v>
      </c>
      <c r="E192" s="27">
        <v>0.75</v>
      </c>
      <c r="F192" s="40">
        <f t="shared" si="2"/>
        <v>0</v>
      </c>
    </row>
    <row r="193" spans="1:6" x14ac:dyDescent="0.35">
      <c r="A193" s="28" t="s">
        <v>49</v>
      </c>
      <c r="B193" s="29" t="s">
        <v>52</v>
      </c>
      <c r="C193" s="30">
        <v>2286</v>
      </c>
      <c r="D193" s="31">
        <v>0.375</v>
      </c>
      <c r="E193" s="31">
        <v>0.75</v>
      </c>
      <c r="F193" s="40">
        <f t="shared" si="2"/>
        <v>0</v>
      </c>
    </row>
    <row r="194" spans="1:6" x14ac:dyDescent="0.35">
      <c r="A194" s="24" t="s">
        <v>61</v>
      </c>
      <c r="B194" s="25" t="s">
        <v>52</v>
      </c>
      <c r="C194" s="26">
        <v>1068</v>
      </c>
      <c r="D194" s="27">
        <v>0.375</v>
      </c>
      <c r="E194" s="27">
        <v>0.75</v>
      </c>
      <c r="F194" s="40">
        <f t="shared" si="2"/>
        <v>0</v>
      </c>
    </row>
    <row r="195" spans="1:6" x14ac:dyDescent="0.35">
      <c r="A195" s="28" t="s">
        <v>49</v>
      </c>
      <c r="B195" s="29" t="s">
        <v>83</v>
      </c>
      <c r="C195" s="30">
        <v>2790</v>
      </c>
      <c r="D195" s="31">
        <v>0.375</v>
      </c>
      <c r="E195" s="31">
        <v>0.75763888888888897</v>
      </c>
      <c r="F195" s="40">
        <f t="shared" ref="F195:F258" si="3">IF(HOUR(E195-TIME(18,0,0))*60 + MINUTE(E195-TIME(18,0,0))&gt;10,C195*0.1%*HOUR(E195-TIME(18,0,0))*60 + MINUTE(E195-TIME(18,0,0)),0)</f>
        <v>11</v>
      </c>
    </row>
    <row r="196" spans="1:6" x14ac:dyDescent="0.35">
      <c r="A196" s="24" t="s">
        <v>79</v>
      </c>
      <c r="B196" s="25" t="s">
        <v>59</v>
      </c>
      <c r="C196" s="26">
        <v>1967</v>
      </c>
      <c r="D196" s="27">
        <v>0.375</v>
      </c>
      <c r="E196" s="27">
        <v>0.75694444444444398</v>
      </c>
      <c r="F196" s="40">
        <f t="shared" si="3"/>
        <v>0</v>
      </c>
    </row>
    <row r="197" spans="1:6" x14ac:dyDescent="0.35">
      <c r="A197" s="28" t="s">
        <v>68</v>
      </c>
      <c r="B197" s="29" t="s">
        <v>69</v>
      </c>
      <c r="C197" s="30">
        <v>2304</v>
      </c>
      <c r="D197" s="31">
        <v>0.375</v>
      </c>
      <c r="E197" s="31">
        <v>0.75</v>
      </c>
      <c r="F197" s="40">
        <f t="shared" si="3"/>
        <v>0</v>
      </c>
    </row>
    <row r="198" spans="1:6" x14ac:dyDescent="0.35">
      <c r="A198" s="24" t="s">
        <v>66</v>
      </c>
      <c r="B198" s="25" t="s">
        <v>67</v>
      </c>
      <c r="C198" s="26">
        <v>1775</v>
      </c>
      <c r="D198" s="27">
        <v>0.375</v>
      </c>
      <c r="E198" s="27">
        <v>0.76805555555555505</v>
      </c>
      <c r="F198" s="40">
        <f t="shared" si="3"/>
        <v>26</v>
      </c>
    </row>
    <row r="199" spans="1:6" x14ac:dyDescent="0.35">
      <c r="A199" s="28" t="s">
        <v>55</v>
      </c>
      <c r="B199" s="29" t="s">
        <v>52</v>
      </c>
      <c r="C199" s="30">
        <v>1217</v>
      </c>
      <c r="D199" s="31">
        <v>0.375</v>
      </c>
      <c r="E199" s="31">
        <v>0.75</v>
      </c>
      <c r="F199" s="40">
        <f t="shared" si="3"/>
        <v>0</v>
      </c>
    </row>
    <row r="200" spans="1:6" x14ac:dyDescent="0.35">
      <c r="A200" s="24" t="s">
        <v>53</v>
      </c>
      <c r="B200" s="25" t="s">
        <v>72</v>
      </c>
      <c r="C200" s="26">
        <v>1916</v>
      </c>
      <c r="D200" s="27">
        <v>0.375</v>
      </c>
      <c r="E200" s="27">
        <v>0.75</v>
      </c>
      <c r="F200" s="40">
        <f t="shared" si="3"/>
        <v>0</v>
      </c>
    </row>
    <row r="201" spans="1:6" x14ac:dyDescent="0.35">
      <c r="A201" s="28" t="s">
        <v>53</v>
      </c>
      <c r="B201" s="29" t="s">
        <v>86</v>
      </c>
      <c r="C201" s="30">
        <v>1173</v>
      </c>
      <c r="D201" s="31">
        <v>0.375</v>
      </c>
      <c r="E201" s="31">
        <v>0.75</v>
      </c>
      <c r="F201" s="40">
        <f t="shared" si="3"/>
        <v>0</v>
      </c>
    </row>
    <row r="202" spans="1:6" x14ac:dyDescent="0.35">
      <c r="A202" s="24" t="s">
        <v>47</v>
      </c>
      <c r="B202" s="25" t="s">
        <v>48</v>
      </c>
      <c r="C202" s="26">
        <v>1163</v>
      </c>
      <c r="D202" s="27">
        <v>0.375</v>
      </c>
      <c r="E202" s="27">
        <v>0.75</v>
      </c>
      <c r="F202" s="40">
        <f t="shared" si="3"/>
        <v>0</v>
      </c>
    </row>
    <row r="203" spans="1:6" x14ac:dyDescent="0.35">
      <c r="A203" s="28" t="s">
        <v>62</v>
      </c>
      <c r="B203" s="29" t="s">
        <v>52</v>
      </c>
      <c r="C203" s="30">
        <v>2029</v>
      </c>
      <c r="D203" s="31">
        <v>0.375</v>
      </c>
      <c r="E203" s="31">
        <v>0.75</v>
      </c>
      <c r="F203" s="40">
        <f t="shared" si="3"/>
        <v>0</v>
      </c>
    </row>
    <row r="204" spans="1:6" x14ac:dyDescent="0.35">
      <c r="A204" s="24" t="s">
        <v>62</v>
      </c>
      <c r="B204" s="25" t="s">
        <v>63</v>
      </c>
      <c r="C204" s="26">
        <v>1075</v>
      </c>
      <c r="D204" s="27">
        <v>0.375</v>
      </c>
      <c r="E204" s="27">
        <v>0.75</v>
      </c>
      <c r="F204" s="40">
        <f t="shared" si="3"/>
        <v>0</v>
      </c>
    </row>
    <row r="205" spans="1:6" x14ac:dyDescent="0.35">
      <c r="A205" s="28" t="s">
        <v>55</v>
      </c>
      <c r="B205" s="29" t="s">
        <v>52</v>
      </c>
      <c r="C205" s="30">
        <v>801</v>
      </c>
      <c r="D205" s="31">
        <v>0.375</v>
      </c>
      <c r="E205" s="31">
        <v>0.82638888888888884</v>
      </c>
      <c r="F205" s="40">
        <f t="shared" si="3"/>
        <v>98.06</v>
      </c>
    </row>
    <row r="206" spans="1:6" x14ac:dyDescent="0.35">
      <c r="A206" s="24" t="s">
        <v>62</v>
      </c>
      <c r="B206" s="25" t="s">
        <v>70</v>
      </c>
      <c r="C206" s="26">
        <v>2219</v>
      </c>
      <c r="D206" s="27">
        <v>0.375</v>
      </c>
      <c r="E206" s="27">
        <v>0.75277777777777799</v>
      </c>
      <c r="F206" s="40">
        <f t="shared" si="3"/>
        <v>0</v>
      </c>
    </row>
    <row r="207" spans="1:6" x14ac:dyDescent="0.35">
      <c r="A207" s="28" t="s">
        <v>62</v>
      </c>
      <c r="B207" s="29" t="s">
        <v>84</v>
      </c>
      <c r="C207" s="30">
        <v>1114</v>
      </c>
      <c r="D207" s="31">
        <v>0.375</v>
      </c>
      <c r="E207" s="31">
        <v>0.83333333333333337</v>
      </c>
      <c r="F207" s="40">
        <f t="shared" si="3"/>
        <v>133.68</v>
      </c>
    </row>
    <row r="208" spans="1:6" x14ac:dyDescent="0.35">
      <c r="A208" s="24" t="s">
        <v>53</v>
      </c>
      <c r="B208" s="25" t="s">
        <v>86</v>
      </c>
      <c r="C208" s="26">
        <v>1704</v>
      </c>
      <c r="D208" s="27">
        <v>0.375</v>
      </c>
      <c r="E208" s="27">
        <v>0.75972222222222197</v>
      </c>
      <c r="F208" s="40">
        <f t="shared" si="3"/>
        <v>14</v>
      </c>
    </row>
    <row r="209" spans="1:6" x14ac:dyDescent="0.35">
      <c r="A209" s="28" t="s">
        <v>55</v>
      </c>
      <c r="B209" s="29" t="s">
        <v>52</v>
      </c>
      <c r="C209" s="30">
        <v>2386</v>
      </c>
      <c r="D209" s="31">
        <v>0.375</v>
      </c>
      <c r="E209" s="31">
        <v>0.75902777777777797</v>
      </c>
      <c r="F209" s="40">
        <f t="shared" si="3"/>
        <v>13</v>
      </c>
    </row>
    <row r="210" spans="1:6" x14ac:dyDescent="0.35">
      <c r="A210" s="24" t="s">
        <v>56</v>
      </c>
      <c r="B210" s="25" t="s">
        <v>65</v>
      </c>
      <c r="C210" s="26">
        <v>2624</v>
      </c>
      <c r="D210" s="27">
        <v>0.375</v>
      </c>
      <c r="E210" s="27">
        <v>0.75</v>
      </c>
      <c r="F210" s="40">
        <f t="shared" si="3"/>
        <v>0</v>
      </c>
    </row>
    <row r="211" spans="1:6" x14ac:dyDescent="0.35">
      <c r="A211" s="28" t="s">
        <v>53</v>
      </c>
      <c r="B211" s="29" t="s">
        <v>86</v>
      </c>
      <c r="C211" s="30">
        <v>2664</v>
      </c>
      <c r="D211" s="31">
        <v>0.375</v>
      </c>
      <c r="E211" s="31">
        <v>0.75763888888888897</v>
      </c>
      <c r="F211" s="40">
        <f t="shared" si="3"/>
        <v>11</v>
      </c>
    </row>
    <row r="212" spans="1:6" x14ac:dyDescent="0.35">
      <c r="A212" s="24" t="s">
        <v>62</v>
      </c>
      <c r="B212" s="25" t="s">
        <v>70</v>
      </c>
      <c r="C212" s="26">
        <v>1893</v>
      </c>
      <c r="D212" s="27">
        <v>0.375</v>
      </c>
      <c r="E212" s="27">
        <v>0.75</v>
      </c>
      <c r="F212" s="40">
        <f t="shared" si="3"/>
        <v>0</v>
      </c>
    </row>
    <row r="213" spans="1:6" x14ac:dyDescent="0.35">
      <c r="A213" s="28" t="s">
        <v>74</v>
      </c>
      <c r="B213" s="29" t="s">
        <v>52</v>
      </c>
      <c r="C213" s="30">
        <v>1537</v>
      </c>
      <c r="D213" s="31">
        <v>0.375</v>
      </c>
      <c r="E213" s="31">
        <v>0.75</v>
      </c>
      <c r="F213" s="40">
        <f t="shared" si="3"/>
        <v>0</v>
      </c>
    </row>
    <row r="214" spans="1:6" x14ac:dyDescent="0.35">
      <c r="A214" s="24" t="s">
        <v>61</v>
      </c>
      <c r="B214" s="25" t="s">
        <v>52</v>
      </c>
      <c r="C214" s="26">
        <v>2436</v>
      </c>
      <c r="D214" s="27">
        <v>0.375</v>
      </c>
      <c r="E214" s="27">
        <v>0.85277777777777775</v>
      </c>
      <c r="F214" s="40">
        <f t="shared" si="3"/>
        <v>320.32</v>
      </c>
    </row>
    <row r="215" spans="1:6" x14ac:dyDescent="0.35">
      <c r="A215" s="28" t="s">
        <v>68</v>
      </c>
      <c r="B215" s="29" t="s">
        <v>69</v>
      </c>
      <c r="C215" s="30">
        <v>1224</v>
      </c>
      <c r="D215" s="31">
        <v>0.375</v>
      </c>
      <c r="E215" s="31">
        <v>0.75</v>
      </c>
      <c r="F215" s="40">
        <f t="shared" si="3"/>
        <v>0</v>
      </c>
    </row>
    <row r="216" spans="1:6" x14ac:dyDescent="0.35">
      <c r="A216" s="24" t="s">
        <v>62</v>
      </c>
      <c r="B216" s="25" t="s">
        <v>70</v>
      </c>
      <c r="C216" s="26">
        <v>1156</v>
      </c>
      <c r="D216" s="27">
        <v>0.375</v>
      </c>
      <c r="E216" s="27">
        <v>0.76458333333333295</v>
      </c>
      <c r="F216" s="40">
        <f t="shared" si="3"/>
        <v>21</v>
      </c>
    </row>
    <row r="217" spans="1:6" x14ac:dyDescent="0.35">
      <c r="A217" s="28" t="s">
        <v>49</v>
      </c>
      <c r="B217" s="29" t="s">
        <v>82</v>
      </c>
      <c r="C217" s="30">
        <v>2742</v>
      </c>
      <c r="D217" s="31">
        <v>0.375</v>
      </c>
      <c r="E217" s="31">
        <v>0.75</v>
      </c>
      <c r="F217" s="40">
        <f t="shared" si="3"/>
        <v>0</v>
      </c>
    </row>
    <row r="218" spans="1:6" x14ac:dyDescent="0.35">
      <c r="A218" s="24" t="s">
        <v>79</v>
      </c>
      <c r="B218" s="25" t="s">
        <v>59</v>
      </c>
      <c r="C218" s="26">
        <v>2664</v>
      </c>
      <c r="D218" s="27">
        <v>0.375</v>
      </c>
      <c r="E218" s="27">
        <v>0.75</v>
      </c>
      <c r="F218" s="40">
        <f t="shared" si="3"/>
        <v>0</v>
      </c>
    </row>
    <row r="219" spans="1:6" x14ac:dyDescent="0.35">
      <c r="A219" s="28" t="s">
        <v>55</v>
      </c>
      <c r="B219" s="29" t="s">
        <v>52</v>
      </c>
      <c r="C219" s="30">
        <v>2750</v>
      </c>
      <c r="D219" s="31">
        <v>0.375</v>
      </c>
      <c r="E219" s="31">
        <v>0.84375</v>
      </c>
      <c r="F219" s="40">
        <f t="shared" si="3"/>
        <v>345</v>
      </c>
    </row>
    <row r="220" spans="1:6" x14ac:dyDescent="0.35">
      <c r="A220" s="24" t="s">
        <v>58</v>
      </c>
      <c r="B220" s="25" t="s">
        <v>60</v>
      </c>
      <c r="C220" s="26">
        <v>2179</v>
      </c>
      <c r="D220" s="27">
        <v>0.375</v>
      </c>
      <c r="E220" s="27">
        <v>0.83333333333333337</v>
      </c>
      <c r="F220" s="40">
        <f t="shared" si="3"/>
        <v>261.47999999999996</v>
      </c>
    </row>
    <row r="221" spans="1:6" x14ac:dyDescent="0.35">
      <c r="A221" s="28" t="s">
        <v>62</v>
      </c>
      <c r="B221" s="29" t="s">
        <v>50</v>
      </c>
      <c r="C221" s="30">
        <v>1303</v>
      </c>
      <c r="D221" s="31">
        <v>0.375</v>
      </c>
      <c r="E221" s="31">
        <v>0.75972222222222197</v>
      </c>
      <c r="F221" s="40">
        <f t="shared" si="3"/>
        <v>14</v>
      </c>
    </row>
    <row r="222" spans="1:6" x14ac:dyDescent="0.35">
      <c r="A222" s="24" t="s">
        <v>79</v>
      </c>
      <c r="B222" s="25" t="s">
        <v>59</v>
      </c>
      <c r="C222" s="26">
        <v>555</v>
      </c>
      <c r="D222" s="27">
        <v>0.375</v>
      </c>
      <c r="E222" s="27">
        <v>0.75</v>
      </c>
      <c r="F222" s="40">
        <f t="shared" si="3"/>
        <v>0</v>
      </c>
    </row>
    <row r="223" spans="1:6" x14ac:dyDescent="0.35">
      <c r="A223" s="28" t="s">
        <v>53</v>
      </c>
      <c r="B223" s="29" t="s">
        <v>54</v>
      </c>
      <c r="C223" s="30">
        <v>1163</v>
      </c>
      <c r="D223" s="31">
        <v>0.375</v>
      </c>
      <c r="E223" s="31">
        <v>0.75</v>
      </c>
      <c r="F223" s="40">
        <f t="shared" si="3"/>
        <v>0</v>
      </c>
    </row>
    <row r="224" spans="1:6" x14ac:dyDescent="0.35">
      <c r="A224" s="24" t="s">
        <v>79</v>
      </c>
      <c r="B224" s="25" t="s">
        <v>59</v>
      </c>
      <c r="C224" s="26">
        <v>2125</v>
      </c>
      <c r="D224" s="27">
        <v>0.375</v>
      </c>
      <c r="E224" s="27">
        <v>0.85277777777777775</v>
      </c>
      <c r="F224" s="40">
        <f t="shared" si="3"/>
        <v>283</v>
      </c>
    </row>
    <row r="225" spans="1:6" x14ac:dyDescent="0.35">
      <c r="A225" s="28" t="s">
        <v>62</v>
      </c>
      <c r="B225" s="29" t="s">
        <v>52</v>
      </c>
      <c r="C225" s="30">
        <v>2927</v>
      </c>
      <c r="D225" s="31">
        <v>0.375</v>
      </c>
      <c r="E225" s="31">
        <v>0.75</v>
      </c>
      <c r="F225" s="40">
        <f t="shared" si="3"/>
        <v>0</v>
      </c>
    </row>
    <row r="226" spans="1:6" x14ac:dyDescent="0.35">
      <c r="A226" s="24" t="s">
        <v>58</v>
      </c>
      <c r="B226" s="25" t="s">
        <v>80</v>
      </c>
      <c r="C226" s="26">
        <v>1119</v>
      </c>
      <c r="D226" s="27">
        <v>0.375</v>
      </c>
      <c r="E226" s="27">
        <v>0.75</v>
      </c>
      <c r="F226" s="40">
        <f t="shared" si="3"/>
        <v>0</v>
      </c>
    </row>
    <row r="227" spans="1:6" x14ac:dyDescent="0.35">
      <c r="A227" s="28" t="s">
        <v>53</v>
      </c>
      <c r="B227" s="29" t="s">
        <v>72</v>
      </c>
      <c r="C227" s="30">
        <v>1865</v>
      </c>
      <c r="D227" s="31">
        <v>0.375</v>
      </c>
      <c r="E227" s="31">
        <v>0.75</v>
      </c>
      <c r="F227" s="40">
        <f t="shared" si="3"/>
        <v>0</v>
      </c>
    </row>
    <row r="228" spans="1:6" x14ac:dyDescent="0.35">
      <c r="A228" s="24" t="s">
        <v>79</v>
      </c>
      <c r="B228" s="25" t="s">
        <v>59</v>
      </c>
      <c r="C228" s="26">
        <v>2804</v>
      </c>
      <c r="D228" s="27">
        <v>0.375</v>
      </c>
      <c r="E228" s="27">
        <v>0.75833333333333297</v>
      </c>
      <c r="F228" s="40">
        <f t="shared" si="3"/>
        <v>12</v>
      </c>
    </row>
    <row r="229" spans="1:6" x14ac:dyDescent="0.35">
      <c r="A229" s="28" t="s">
        <v>62</v>
      </c>
      <c r="B229" s="29" t="s">
        <v>52</v>
      </c>
      <c r="C229" s="30">
        <v>2078</v>
      </c>
      <c r="D229" s="31">
        <v>0.375</v>
      </c>
      <c r="E229" s="31">
        <v>0.75</v>
      </c>
      <c r="F229" s="40">
        <f t="shared" si="3"/>
        <v>0</v>
      </c>
    </row>
    <row r="230" spans="1:6" x14ac:dyDescent="0.35">
      <c r="A230" s="24" t="s">
        <v>79</v>
      </c>
      <c r="B230" s="25" t="s">
        <v>59</v>
      </c>
      <c r="C230" s="26">
        <v>1950</v>
      </c>
      <c r="D230" s="27">
        <v>0.375</v>
      </c>
      <c r="E230" s="27">
        <v>0.75</v>
      </c>
      <c r="F230" s="40">
        <f t="shared" si="3"/>
        <v>0</v>
      </c>
    </row>
    <row r="231" spans="1:6" x14ac:dyDescent="0.35">
      <c r="A231" s="28" t="s">
        <v>58</v>
      </c>
      <c r="B231" s="29" t="s">
        <v>80</v>
      </c>
      <c r="C231" s="30">
        <v>1427</v>
      </c>
      <c r="D231" s="31">
        <v>0.375</v>
      </c>
      <c r="E231" s="31">
        <v>0.75</v>
      </c>
      <c r="F231" s="40">
        <f t="shared" si="3"/>
        <v>0</v>
      </c>
    </row>
    <row r="232" spans="1:6" x14ac:dyDescent="0.35">
      <c r="A232" s="24" t="s">
        <v>47</v>
      </c>
      <c r="B232" s="25" t="s">
        <v>77</v>
      </c>
      <c r="C232" s="26">
        <v>794</v>
      </c>
      <c r="D232" s="27">
        <v>0.375</v>
      </c>
      <c r="E232" s="27">
        <v>0.75555555555555598</v>
      </c>
      <c r="F232" s="40">
        <f t="shared" si="3"/>
        <v>0</v>
      </c>
    </row>
    <row r="233" spans="1:6" x14ac:dyDescent="0.35">
      <c r="A233" s="28" t="s">
        <v>53</v>
      </c>
      <c r="B233" s="29" t="s">
        <v>72</v>
      </c>
      <c r="C233" s="30">
        <v>2811</v>
      </c>
      <c r="D233" s="31">
        <v>0.375</v>
      </c>
      <c r="E233" s="31">
        <v>0.95486111111111116</v>
      </c>
      <c r="F233" s="40">
        <f t="shared" si="3"/>
        <v>729.64</v>
      </c>
    </row>
    <row r="234" spans="1:6" x14ac:dyDescent="0.35">
      <c r="A234" s="24" t="s">
        <v>66</v>
      </c>
      <c r="B234" s="25" t="s">
        <v>73</v>
      </c>
      <c r="C234" s="26">
        <v>2887</v>
      </c>
      <c r="D234" s="27">
        <v>0.375</v>
      </c>
      <c r="E234" s="27">
        <v>0.87916666666666676</v>
      </c>
      <c r="F234" s="40">
        <f t="shared" si="3"/>
        <v>525.66</v>
      </c>
    </row>
    <row r="235" spans="1:6" x14ac:dyDescent="0.35">
      <c r="A235" s="28" t="s">
        <v>47</v>
      </c>
      <c r="B235" s="29" t="s">
        <v>77</v>
      </c>
      <c r="C235" s="30">
        <v>767</v>
      </c>
      <c r="D235" s="31">
        <v>0.375</v>
      </c>
      <c r="E235" s="31">
        <v>0.75</v>
      </c>
      <c r="F235" s="40">
        <f t="shared" si="3"/>
        <v>0</v>
      </c>
    </row>
    <row r="236" spans="1:6" x14ac:dyDescent="0.35">
      <c r="A236" s="24" t="s">
        <v>58</v>
      </c>
      <c r="B236" s="25" t="s">
        <v>59</v>
      </c>
      <c r="C236" s="26">
        <v>2344</v>
      </c>
      <c r="D236" s="27">
        <v>0.375</v>
      </c>
      <c r="E236" s="27">
        <v>0.75</v>
      </c>
      <c r="F236" s="40">
        <f t="shared" si="3"/>
        <v>0</v>
      </c>
    </row>
    <row r="237" spans="1:6" x14ac:dyDescent="0.35">
      <c r="A237" s="28" t="s">
        <v>62</v>
      </c>
      <c r="B237" s="29" t="s">
        <v>70</v>
      </c>
      <c r="C237" s="30">
        <v>1117</v>
      </c>
      <c r="D237" s="31">
        <v>0.375</v>
      </c>
      <c r="E237" s="31">
        <v>0.75</v>
      </c>
      <c r="F237" s="40">
        <f t="shared" si="3"/>
        <v>0</v>
      </c>
    </row>
    <row r="238" spans="1:6" x14ac:dyDescent="0.35">
      <c r="A238" s="24" t="s">
        <v>68</v>
      </c>
      <c r="B238" s="25" t="s">
        <v>82</v>
      </c>
      <c r="C238" s="26">
        <v>506</v>
      </c>
      <c r="D238" s="27">
        <v>0.375</v>
      </c>
      <c r="E238" s="27">
        <v>0.79166666666666663</v>
      </c>
      <c r="F238" s="40">
        <f t="shared" si="3"/>
        <v>30.36</v>
      </c>
    </row>
    <row r="239" spans="1:6" x14ac:dyDescent="0.35">
      <c r="A239" s="28" t="s">
        <v>66</v>
      </c>
      <c r="B239" s="29" t="s">
        <v>76</v>
      </c>
      <c r="C239" s="30">
        <v>1956</v>
      </c>
      <c r="D239" s="31">
        <v>0.375</v>
      </c>
      <c r="E239" s="31">
        <v>0.75763888888888897</v>
      </c>
      <c r="F239" s="40">
        <f t="shared" si="3"/>
        <v>11</v>
      </c>
    </row>
    <row r="240" spans="1:6" x14ac:dyDescent="0.35">
      <c r="A240" s="24" t="s">
        <v>62</v>
      </c>
      <c r="B240" s="25" t="s">
        <v>70</v>
      </c>
      <c r="C240" s="26">
        <v>1925</v>
      </c>
      <c r="D240" s="27">
        <v>0.375</v>
      </c>
      <c r="E240" s="27">
        <v>0.75</v>
      </c>
      <c r="F240" s="40">
        <f t="shared" si="3"/>
        <v>0</v>
      </c>
    </row>
    <row r="241" spans="1:6" x14ac:dyDescent="0.35">
      <c r="A241" s="28" t="s">
        <v>68</v>
      </c>
      <c r="B241" s="29" t="s">
        <v>75</v>
      </c>
      <c r="C241" s="30">
        <v>1040</v>
      </c>
      <c r="D241" s="31">
        <v>0.375</v>
      </c>
      <c r="E241" s="31">
        <v>0.75</v>
      </c>
      <c r="F241" s="40">
        <f t="shared" si="3"/>
        <v>0</v>
      </c>
    </row>
    <row r="242" spans="1:6" x14ac:dyDescent="0.35">
      <c r="A242" s="24" t="s">
        <v>53</v>
      </c>
      <c r="B242" s="25" t="s">
        <v>54</v>
      </c>
      <c r="C242" s="26">
        <v>1226</v>
      </c>
      <c r="D242" s="27">
        <v>0.375</v>
      </c>
      <c r="E242" s="27">
        <v>0.75</v>
      </c>
      <c r="F242" s="40">
        <f t="shared" si="3"/>
        <v>0</v>
      </c>
    </row>
    <row r="243" spans="1:6" x14ac:dyDescent="0.35">
      <c r="A243" s="28" t="s">
        <v>49</v>
      </c>
      <c r="B243" s="29" t="s">
        <v>50</v>
      </c>
      <c r="C243" s="30">
        <v>1863</v>
      </c>
      <c r="D243" s="31">
        <v>0.375</v>
      </c>
      <c r="E243" s="31">
        <v>0.92083333333333339</v>
      </c>
      <c r="F243" s="40">
        <f t="shared" si="3"/>
        <v>453.12</v>
      </c>
    </row>
    <row r="244" spans="1:6" x14ac:dyDescent="0.35">
      <c r="A244" s="24" t="s">
        <v>62</v>
      </c>
      <c r="B244" s="25" t="s">
        <v>84</v>
      </c>
      <c r="C244" s="26">
        <v>596</v>
      </c>
      <c r="D244" s="27">
        <v>0.375</v>
      </c>
      <c r="E244" s="27">
        <v>0.75</v>
      </c>
      <c r="F244" s="40">
        <f t="shared" si="3"/>
        <v>0</v>
      </c>
    </row>
    <row r="245" spans="1:6" x14ac:dyDescent="0.35">
      <c r="A245" s="28" t="s">
        <v>58</v>
      </c>
      <c r="B245" s="29" t="s">
        <v>80</v>
      </c>
      <c r="C245" s="30">
        <v>2268</v>
      </c>
      <c r="D245" s="31">
        <v>0.375</v>
      </c>
      <c r="E245" s="31">
        <v>0.75416666666666698</v>
      </c>
      <c r="F245" s="40">
        <f t="shared" si="3"/>
        <v>0</v>
      </c>
    </row>
    <row r="246" spans="1:6" x14ac:dyDescent="0.35">
      <c r="A246" s="24" t="s">
        <v>53</v>
      </c>
      <c r="B246" s="25" t="s">
        <v>71</v>
      </c>
      <c r="C246" s="26">
        <v>2549</v>
      </c>
      <c r="D246" s="27">
        <v>0.375</v>
      </c>
      <c r="E246" s="27">
        <v>0.75277777777777799</v>
      </c>
      <c r="F246" s="40">
        <f t="shared" si="3"/>
        <v>0</v>
      </c>
    </row>
    <row r="247" spans="1:6" x14ac:dyDescent="0.35">
      <c r="A247" s="28" t="s">
        <v>68</v>
      </c>
      <c r="B247" s="29" t="s">
        <v>69</v>
      </c>
      <c r="C247" s="30">
        <v>2608</v>
      </c>
      <c r="D247" s="31">
        <v>0.375</v>
      </c>
      <c r="E247" s="31">
        <v>0.87013888888888891</v>
      </c>
      <c r="F247" s="40">
        <f t="shared" si="3"/>
        <v>365.96000000000004</v>
      </c>
    </row>
    <row r="248" spans="1:6" x14ac:dyDescent="0.35">
      <c r="A248" s="24" t="s">
        <v>55</v>
      </c>
      <c r="B248" s="25" t="s">
        <v>50</v>
      </c>
      <c r="C248" s="26">
        <v>2638</v>
      </c>
      <c r="D248" s="27">
        <v>0.375</v>
      </c>
      <c r="E248" s="27">
        <v>0.75</v>
      </c>
      <c r="F248" s="40">
        <f t="shared" si="3"/>
        <v>0</v>
      </c>
    </row>
    <row r="249" spans="1:6" x14ac:dyDescent="0.35">
      <c r="A249" s="28" t="s">
        <v>55</v>
      </c>
      <c r="B249" s="29" t="s">
        <v>50</v>
      </c>
      <c r="C249" s="30">
        <v>1669</v>
      </c>
      <c r="D249" s="31">
        <v>0.375</v>
      </c>
      <c r="E249" s="31">
        <v>0.80902777777777779</v>
      </c>
      <c r="F249" s="40">
        <f t="shared" si="3"/>
        <v>125.14</v>
      </c>
    </row>
    <row r="250" spans="1:6" x14ac:dyDescent="0.35">
      <c r="A250" s="24" t="s">
        <v>62</v>
      </c>
      <c r="B250" s="25" t="s">
        <v>50</v>
      </c>
      <c r="C250" s="26">
        <v>675</v>
      </c>
      <c r="D250" s="27">
        <v>0.375</v>
      </c>
      <c r="E250" s="27">
        <v>0.75833333333333297</v>
      </c>
      <c r="F250" s="40">
        <f t="shared" si="3"/>
        <v>12</v>
      </c>
    </row>
    <row r="251" spans="1:6" x14ac:dyDescent="0.35">
      <c r="A251" s="28" t="s">
        <v>56</v>
      </c>
      <c r="B251" s="29" t="s">
        <v>57</v>
      </c>
      <c r="C251" s="30">
        <v>2360</v>
      </c>
      <c r="D251" s="31">
        <v>0.375</v>
      </c>
      <c r="E251" s="31">
        <v>0.90625</v>
      </c>
      <c r="F251" s="40">
        <f t="shared" si="3"/>
        <v>469.8</v>
      </c>
    </row>
    <row r="252" spans="1:6" x14ac:dyDescent="0.35">
      <c r="A252" s="24" t="s">
        <v>53</v>
      </c>
      <c r="B252" s="25" t="s">
        <v>86</v>
      </c>
      <c r="C252" s="26">
        <v>2883</v>
      </c>
      <c r="D252" s="27">
        <v>0.375</v>
      </c>
      <c r="E252" s="27">
        <v>0.75</v>
      </c>
      <c r="F252" s="40">
        <f t="shared" si="3"/>
        <v>0</v>
      </c>
    </row>
    <row r="253" spans="1:6" x14ac:dyDescent="0.35">
      <c r="A253" s="28" t="s">
        <v>49</v>
      </c>
      <c r="B253" s="29" t="s">
        <v>78</v>
      </c>
      <c r="C253" s="30">
        <v>2528</v>
      </c>
      <c r="D253" s="31">
        <v>0.375</v>
      </c>
      <c r="E253" s="31">
        <v>0.75</v>
      </c>
      <c r="F253" s="40">
        <f t="shared" si="3"/>
        <v>0</v>
      </c>
    </row>
    <row r="254" spans="1:6" x14ac:dyDescent="0.35">
      <c r="A254" s="24" t="s">
        <v>68</v>
      </c>
      <c r="B254" s="25" t="s">
        <v>69</v>
      </c>
      <c r="C254" s="26">
        <v>1972</v>
      </c>
      <c r="D254" s="27">
        <v>0.375</v>
      </c>
      <c r="E254" s="27">
        <v>0.75208333333333299</v>
      </c>
      <c r="F254" s="40">
        <f t="shared" si="3"/>
        <v>0</v>
      </c>
    </row>
    <row r="255" spans="1:6" x14ac:dyDescent="0.35">
      <c r="A255" s="28" t="s">
        <v>74</v>
      </c>
      <c r="B255" s="29" t="s">
        <v>52</v>
      </c>
      <c r="C255" s="30">
        <v>789</v>
      </c>
      <c r="D255" s="31">
        <v>0.375</v>
      </c>
      <c r="E255" s="31">
        <v>0.75</v>
      </c>
      <c r="F255" s="40">
        <f t="shared" si="3"/>
        <v>0</v>
      </c>
    </row>
    <row r="256" spans="1:6" x14ac:dyDescent="0.35">
      <c r="A256" s="24" t="s">
        <v>56</v>
      </c>
      <c r="B256" s="25" t="s">
        <v>57</v>
      </c>
      <c r="C256" s="26">
        <v>2433</v>
      </c>
      <c r="D256" s="27">
        <v>0.375</v>
      </c>
      <c r="E256" s="27">
        <v>0.75</v>
      </c>
      <c r="F256" s="40">
        <f t="shared" si="3"/>
        <v>0</v>
      </c>
    </row>
    <row r="257" spans="1:6" x14ac:dyDescent="0.35">
      <c r="A257" s="28" t="s">
        <v>47</v>
      </c>
      <c r="B257" s="29" t="s">
        <v>48</v>
      </c>
      <c r="C257" s="30">
        <v>866</v>
      </c>
      <c r="D257" s="31">
        <v>0.375</v>
      </c>
      <c r="E257" s="31">
        <v>0.75</v>
      </c>
      <c r="F257" s="40">
        <f t="shared" si="3"/>
        <v>0</v>
      </c>
    </row>
    <row r="258" spans="1:6" x14ac:dyDescent="0.35">
      <c r="A258" s="24" t="s">
        <v>66</v>
      </c>
      <c r="B258" s="25" t="s">
        <v>67</v>
      </c>
      <c r="C258" s="26">
        <v>2703</v>
      </c>
      <c r="D258" s="27">
        <v>0.375</v>
      </c>
      <c r="E258" s="27">
        <v>0.75</v>
      </c>
      <c r="F258" s="40">
        <f t="shared" si="3"/>
        <v>0</v>
      </c>
    </row>
    <row r="259" spans="1:6" x14ac:dyDescent="0.35">
      <c r="A259" s="28" t="s">
        <v>66</v>
      </c>
      <c r="B259" s="29" t="s">
        <v>81</v>
      </c>
      <c r="C259" s="30">
        <v>2801</v>
      </c>
      <c r="D259" s="31">
        <v>0.375</v>
      </c>
      <c r="E259" s="31">
        <v>0.80902777777777779</v>
      </c>
      <c r="F259" s="40">
        <f t="shared" ref="F259:F322" si="4">IF(HOUR(E259-TIME(18,0,0))*60 + MINUTE(E259-TIME(18,0,0))&gt;10,C259*0.1%*HOUR(E259-TIME(18,0,0))*60 + MINUTE(E259-TIME(18,0,0)),0)</f>
        <v>193.06</v>
      </c>
    </row>
    <row r="260" spans="1:6" x14ac:dyDescent="0.35">
      <c r="A260" s="24" t="s">
        <v>55</v>
      </c>
      <c r="B260" s="25" t="s">
        <v>52</v>
      </c>
      <c r="C260" s="26">
        <v>2544</v>
      </c>
      <c r="D260" s="27">
        <v>0.375</v>
      </c>
      <c r="E260" s="27">
        <v>0.75</v>
      </c>
      <c r="F260" s="40">
        <f t="shared" si="4"/>
        <v>0</v>
      </c>
    </row>
    <row r="261" spans="1:6" x14ac:dyDescent="0.35">
      <c r="A261" s="28" t="s">
        <v>58</v>
      </c>
      <c r="B261" s="29" t="s">
        <v>60</v>
      </c>
      <c r="C261" s="30">
        <v>834</v>
      </c>
      <c r="D261" s="31">
        <v>0.375</v>
      </c>
      <c r="E261" s="31">
        <v>0.75208333333333299</v>
      </c>
      <c r="F261" s="40">
        <f t="shared" si="4"/>
        <v>0</v>
      </c>
    </row>
    <row r="262" spans="1:6" x14ac:dyDescent="0.35">
      <c r="A262" s="24" t="s">
        <v>47</v>
      </c>
      <c r="B262" s="25" t="s">
        <v>48</v>
      </c>
      <c r="C262" s="26">
        <v>644</v>
      </c>
      <c r="D262" s="27">
        <v>0.375</v>
      </c>
      <c r="E262" s="27">
        <v>0.90347222222222223</v>
      </c>
      <c r="F262" s="40">
        <f t="shared" si="4"/>
        <v>156.92000000000002</v>
      </c>
    </row>
    <row r="263" spans="1:6" x14ac:dyDescent="0.35">
      <c r="A263" s="28" t="s">
        <v>58</v>
      </c>
      <c r="B263" s="29" t="s">
        <v>60</v>
      </c>
      <c r="C263" s="30">
        <v>997</v>
      </c>
      <c r="D263" s="31">
        <v>0.375</v>
      </c>
      <c r="E263" s="31">
        <v>0.75</v>
      </c>
      <c r="F263" s="40">
        <f t="shared" si="4"/>
        <v>0</v>
      </c>
    </row>
    <row r="264" spans="1:6" x14ac:dyDescent="0.35">
      <c r="A264" s="24" t="s">
        <v>51</v>
      </c>
      <c r="B264" s="25" t="s">
        <v>52</v>
      </c>
      <c r="C264" s="26">
        <v>2906</v>
      </c>
      <c r="D264" s="27">
        <v>0.375</v>
      </c>
      <c r="E264" s="27">
        <v>0.75763888888888897</v>
      </c>
      <c r="F264" s="40">
        <f t="shared" si="4"/>
        <v>11</v>
      </c>
    </row>
    <row r="265" spans="1:6" x14ac:dyDescent="0.35">
      <c r="A265" s="28" t="s">
        <v>62</v>
      </c>
      <c r="B265" s="29" t="s">
        <v>70</v>
      </c>
      <c r="C265" s="30">
        <v>2350</v>
      </c>
      <c r="D265" s="31">
        <v>0.375</v>
      </c>
      <c r="E265" s="31">
        <v>0.82291666666666663</v>
      </c>
      <c r="F265" s="40">
        <f t="shared" si="4"/>
        <v>186</v>
      </c>
    </row>
    <row r="266" spans="1:6" x14ac:dyDescent="0.35">
      <c r="A266" s="24" t="s">
        <v>66</v>
      </c>
      <c r="B266" s="25" t="s">
        <v>81</v>
      </c>
      <c r="C266" s="26">
        <v>2163</v>
      </c>
      <c r="D266" s="27">
        <v>0.375</v>
      </c>
      <c r="E266" s="27">
        <v>0.75</v>
      </c>
      <c r="F266" s="40">
        <f t="shared" si="4"/>
        <v>0</v>
      </c>
    </row>
    <row r="267" spans="1:6" x14ac:dyDescent="0.35">
      <c r="A267" s="28" t="s">
        <v>79</v>
      </c>
      <c r="B267" s="29" t="s">
        <v>59</v>
      </c>
      <c r="C267" s="30">
        <v>2888</v>
      </c>
      <c r="D267" s="31">
        <v>0.375</v>
      </c>
      <c r="E267" s="31">
        <v>0.75</v>
      </c>
      <c r="F267" s="40">
        <f t="shared" si="4"/>
        <v>0</v>
      </c>
    </row>
    <row r="268" spans="1:6" x14ac:dyDescent="0.35">
      <c r="A268" s="24" t="s">
        <v>61</v>
      </c>
      <c r="B268" s="25" t="s">
        <v>50</v>
      </c>
      <c r="C268" s="26">
        <v>1714</v>
      </c>
      <c r="D268" s="27">
        <v>0.375</v>
      </c>
      <c r="E268" s="27">
        <v>0.85277777777777775</v>
      </c>
      <c r="F268" s="40">
        <f t="shared" si="4"/>
        <v>233.68</v>
      </c>
    </row>
    <row r="269" spans="1:6" x14ac:dyDescent="0.35">
      <c r="A269" s="28" t="s">
        <v>62</v>
      </c>
      <c r="B269" s="29" t="s">
        <v>70</v>
      </c>
      <c r="C269" s="30">
        <v>2495</v>
      </c>
      <c r="D269" s="31">
        <v>0.375</v>
      </c>
      <c r="E269" s="31">
        <v>0.75486111111111098</v>
      </c>
      <c r="F269" s="40">
        <f t="shared" si="4"/>
        <v>0</v>
      </c>
    </row>
    <row r="270" spans="1:6" x14ac:dyDescent="0.35">
      <c r="A270" s="24" t="s">
        <v>58</v>
      </c>
      <c r="B270" s="25" t="s">
        <v>59</v>
      </c>
      <c r="C270" s="26">
        <v>2205</v>
      </c>
      <c r="D270" s="27">
        <v>0.375</v>
      </c>
      <c r="E270" s="27">
        <v>0.90625</v>
      </c>
      <c r="F270" s="40">
        <f t="shared" si="4"/>
        <v>441.90000000000003</v>
      </c>
    </row>
    <row r="271" spans="1:6" x14ac:dyDescent="0.35">
      <c r="A271" s="28" t="s">
        <v>51</v>
      </c>
      <c r="B271" s="29" t="s">
        <v>52</v>
      </c>
      <c r="C271" s="30">
        <v>2806</v>
      </c>
      <c r="D271" s="31">
        <v>0.375</v>
      </c>
      <c r="E271" s="31">
        <v>0.75</v>
      </c>
      <c r="F271" s="40">
        <f t="shared" si="4"/>
        <v>0</v>
      </c>
    </row>
    <row r="272" spans="1:6" x14ac:dyDescent="0.35">
      <c r="A272" s="24" t="s">
        <v>68</v>
      </c>
      <c r="B272" s="25" t="s">
        <v>75</v>
      </c>
      <c r="C272" s="26">
        <v>2271</v>
      </c>
      <c r="D272" s="27">
        <v>0.375</v>
      </c>
      <c r="E272" s="27">
        <v>0.75277777777777799</v>
      </c>
      <c r="F272" s="40">
        <f t="shared" si="4"/>
        <v>0</v>
      </c>
    </row>
    <row r="273" spans="1:6" x14ac:dyDescent="0.35">
      <c r="A273" s="28" t="s">
        <v>49</v>
      </c>
      <c r="B273" s="29" t="s">
        <v>50</v>
      </c>
      <c r="C273" s="30">
        <v>1598</v>
      </c>
      <c r="D273" s="31">
        <v>0.375</v>
      </c>
      <c r="E273" s="31">
        <v>0.92013888888888884</v>
      </c>
      <c r="F273" s="40">
        <f t="shared" si="4"/>
        <v>388.52000000000004</v>
      </c>
    </row>
    <row r="274" spans="1:6" x14ac:dyDescent="0.35">
      <c r="A274" s="24" t="s">
        <v>47</v>
      </c>
      <c r="B274" s="25" t="s">
        <v>48</v>
      </c>
      <c r="C274" s="26">
        <v>1684</v>
      </c>
      <c r="D274" s="27">
        <v>0.375</v>
      </c>
      <c r="E274" s="27">
        <v>0.82291666666666663</v>
      </c>
      <c r="F274" s="40">
        <f t="shared" si="4"/>
        <v>146.04</v>
      </c>
    </row>
    <row r="275" spans="1:6" x14ac:dyDescent="0.35">
      <c r="A275" s="28" t="s">
        <v>68</v>
      </c>
      <c r="B275" s="29" t="s">
        <v>69</v>
      </c>
      <c r="C275" s="30">
        <v>1330</v>
      </c>
      <c r="D275" s="31">
        <v>0.375</v>
      </c>
      <c r="E275" s="31">
        <v>0.75</v>
      </c>
      <c r="F275" s="40">
        <f t="shared" si="4"/>
        <v>0</v>
      </c>
    </row>
    <row r="276" spans="1:6" x14ac:dyDescent="0.35">
      <c r="A276" s="24" t="s">
        <v>49</v>
      </c>
      <c r="B276" s="25" t="s">
        <v>50</v>
      </c>
      <c r="C276" s="26">
        <v>1106</v>
      </c>
      <c r="D276" s="27">
        <v>0.375</v>
      </c>
      <c r="E276" s="27">
        <v>0.75</v>
      </c>
      <c r="F276" s="40">
        <f t="shared" si="4"/>
        <v>0</v>
      </c>
    </row>
    <row r="277" spans="1:6" x14ac:dyDescent="0.35">
      <c r="A277" s="28" t="s">
        <v>79</v>
      </c>
      <c r="B277" s="29" t="s">
        <v>80</v>
      </c>
      <c r="C277" s="30">
        <v>518</v>
      </c>
      <c r="D277" s="31">
        <v>0.375</v>
      </c>
      <c r="E277" s="31">
        <v>0.75</v>
      </c>
      <c r="F277" s="40">
        <f t="shared" si="4"/>
        <v>0</v>
      </c>
    </row>
    <row r="278" spans="1:6" x14ac:dyDescent="0.35">
      <c r="A278" s="24" t="s">
        <v>61</v>
      </c>
      <c r="B278" s="25" t="s">
        <v>52</v>
      </c>
      <c r="C278" s="26">
        <v>1083</v>
      </c>
      <c r="D278" s="27">
        <v>0.375</v>
      </c>
      <c r="E278" s="27">
        <v>0.75416666666666698</v>
      </c>
      <c r="F278" s="40">
        <f t="shared" si="4"/>
        <v>0</v>
      </c>
    </row>
    <row r="279" spans="1:6" x14ac:dyDescent="0.35">
      <c r="A279" s="28" t="s">
        <v>58</v>
      </c>
      <c r="B279" s="29" t="s">
        <v>59</v>
      </c>
      <c r="C279" s="30">
        <v>1041</v>
      </c>
      <c r="D279" s="31">
        <v>0.375</v>
      </c>
      <c r="E279" s="31">
        <v>0.83333333333333337</v>
      </c>
      <c r="F279" s="40">
        <f t="shared" si="4"/>
        <v>124.91999999999999</v>
      </c>
    </row>
    <row r="280" spans="1:6" x14ac:dyDescent="0.35">
      <c r="A280" s="24" t="s">
        <v>47</v>
      </c>
      <c r="B280" s="25" t="s">
        <v>77</v>
      </c>
      <c r="C280" s="26">
        <v>1860</v>
      </c>
      <c r="D280" s="27">
        <v>0.375</v>
      </c>
      <c r="E280" s="27">
        <v>0.75624999999999998</v>
      </c>
      <c r="F280" s="40">
        <f t="shared" si="4"/>
        <v>0</v>
      </c>
    </row>
    <row r="281" spans="1:6" x14ac:dyDescent="0.35">
      <c r="A281" s="28" t="s">
        <v>58</v>
      </c>
      <c r="B281" s="29" t="s">
        <v>80</v>
      </c>
      <c r="C281" s="30">
        <v>1647</v>
      </c>
      <c r="D281" s="31">
        <v>0.375</v>
      </c>
      <c r="E281" s="31">
        <v>0.75902777777777797</v>
      </c>
      <c r="F281" s="40">
        <f t="shared" si="4"/>
        <v>13</v>
      </c>
    </row>
    <row r="282" spans="1:6" x14ac:dyDescent="0.35">
      <c r="A282" s="24" t="s">
        <v>49</v>
      </c>
      <c r="B282" s="25" t="s">
        <v>88</v>
      </c>
      <c r="C282" s="26">
        <v>2437</v>
      </c>
      <c r="D282" s="27">
        <v>0.375</v>
      </c>
      <c r="E282" s="27">
        <v>0.75138888888888899</v>
      </c>
      <c r="F282" s="40">
        <f t="shared" si="4"/>
        <v>0</v>
      </c>
    </row>
    <row r="283" spans="1:6" x14ac:dyDescent="0.35">
      <c r="A283" s="28" t="s">
        <v>53</v>
      </c>
      <c r="B283" s="29" t="s">
        <v>78</v>
      </c>
      <c r="C283" s="30">
        <v>1801</v>
      </c>
      <c r="D283" s="31">
        <v>0.375</v>
      </c>
      <c r="E283" s="31">
        <v>0.75486111111111098</v>
      </c>
      <c r="F283" s="40">
        <f t="shared" si="4"/>
        <v>0</v>
      </c>
    </row>
    <row r="284" spans="1:6" x14ac:dyDescent="0.35">
      <c r="A284" s="24" t="s">
        <v>58</v>
      </c>
      <c r="B284" s="25" t="s">
        <v>60</v>
      </c>
      <c r="C284" s="26">
        <v>509</v>
      </c>
      <c r="D284" s="27">
        <v>0.375</v>
      </c>
      <c r="E284" s="27">
        <v>0.75</v>
      </c>
      <c r="F284" s="40">
        <f t="shared" si="4"/>
        <v>0</v>
      </c>
    </row>
    <row r="285" spans="1:6" x14ac:dyDescent="0.35">
      <c r="A285" s="28" t="s">
        <v>61</v>
      </c>
      <c r="B285" s="29" t="s">
        <v>52</v>
      </c>
      <c r="C285" s="30">
        <v>2609</v>
      </c>
      <c r="D285" s="31">
        <v>0.375</v>
      </c>
      <c r="E285" s="31">
        <v>0.75</v>
      </c>
      <c r="F285" s="40">
        <f t="shared" si="4"/>
        <v>0</v>
      </c>
    </row>
    <row r="286" spans="1:6" x14ac:dyDescent="0.35">
      <c r="A286" s="24" t="s">
        <v>58</v>
      </c>
      <c r="B286" s="25" t="s">
        <v>82</v>
      </c>
      <c r="C286" s="26">
        <v>1105</v>
      </c>
      <c r="D286" s="27">
        <v>0.375</v>
      </c>
      <c r="E286" s="27">
        <v>0.75138888888888899</v>
      </c>
      <c r="F286" s="40">
        <f t="shared" si="4"/>
        <v>0</v>
      </c>
    </row>
    <row r="287" spans="1:6" x14ac:dyDescent="0.35">
      <c r="A287" s="28" t="s">
        <v>53</v>
      </c>
      <c r="B287" s="29" t="s">
        <v>86</v>
      </c>
      <c r="C287" s="30">
        <v>1628</v>
      </c>
      <c r="D287" s="31">
        <v>0.375</v>
      </c>
      <c r="E287" s="31">
        <v>0.75</v>
      </c>
      <c r="F287" s="40">
        <f t="shared" si="4"/>
        <v>0</v>
      </c>
    </row>
    <row r="288" spans="1:6" x14ac:dyDescent="0.35">
      <c r="A288" s="24" t="s">
        <v>61</v>
      </c>
      <c r="B288" s="25" t="s">
        <v>52</v>
      </c>
      <c r="C288" s="26">
        <v>788</v>
      </c>
      <c r="D288" s="27">
        <v>0.375</v>
      </c>
      <c r="E288" s="27">
        <v>0.83333333333333337</v>
      </c>
      <c r="F288" s="40">
        <f t="shared" si="4"/>
        <v>94.56</v>
      </c>
    </row>
    <row r="289" spans="1:6" x14ac:dyDescent="0.35">
      <c r="A289" s="28" t="s">
        <v>62</v>
      </c>
      <c r="B289" s="29" t="s">
        <v>52</v>
      </c>
      <c r="C289" s="30">
        <v>2761</v>
      </c>
      <c r="D289" s="31">
        <v>0.375</v>
      </c>
      <c r="E289" s="31">
        <v>0.82638888888888884</v>
      </c>
      <c r="F289" s="40">
        <f t="shared" si="4"/>
        <v>215.66</v>
      </c>
    </row>
    <row r="290" spans="1:6" x14ac:dyDescent="0.35">
      <c r="A290" s="24" t="s">
        <v>68</v>
      </c>
      <c r="B290" s="25" t="s">
        <v>69</v>
      </c>
      <c r="C290" s="26">
        <v>1573</v>
      </c>
      <c r="D290" s="27">
        <v>0.375</v>
      </c>
      <c r="E290" s="27">
        <v>0.76041666666666696</v>
      </c>
      <c r="F290" s="40">
        <f t="shared" si="4"/>
        <v>15</v>
      </c>
    </row>
    <row r="291" spans="1:6" x14ac:dyDescent="0.35">
      <c r="A291" s="28" t="s">
        <v>49</v>
      </c>
      <c r="B291" s="29" t="s">
        <v>52</v>
      </c>
      <c r="C291" s="30">
        <v>1729</v>
      </c>
      <c r="D291" s="31">
        <v>0.375</v>
      </c>
      <c r="E291" s="31">
        <v>0.75138888888888899</v>
      </c>
      <c r="F291" s="40">
        <f t="shared" si="4"/>
        <v>0</v>
      </c>
    </row>
    <row r="292" spans="1:6" x14ac:dyDescent="0.35">
      <c r="A292" s="24" t="s">
        <v>49</v>
      </c>
      <c r="B292" s="25" t="s">
        <v>50</v>
      </c>
      <c r="C292" s="26">
        <v>739</v>
      </c>
      <c r="D292" s="27">
        <v>0.375</v>
      </c>
      <c r="E292" s="27">
        <v>0.75486111111111098</v>
      </c>
      <c r="F292" s="40">
        <f t="shared" si="4"/>
        <v>0</v>
      </c>
    </row>
    <row r="293" spans="1:6" x14ac:dyDescent="0.35">
      <c r="A293" s="28" t="s">
        <v>79</v>
      </c>
      <c r="B293" s="29" t="s">
        <v>59</v>
      </c>
      <c r="C293" s="30">
        <v>631</v>
      </c>
      <c r="D293" s="31">
        <v>0.375</v>
      </c>
      <c r="E293" s="31">
        <v>0.84375</v>
      </c>
      <c r="F293" s="40">
        <f t="shared" si="4"/>
        <v>90.72</v>
      </c>
    </row>
    <row r="294" spans="1:6" x14ac:dyDescent="0.35">
      <c r="A294" s="24" t="s">
        <v>68</v>
      </c>
      <c r="B294" s="25" t="s">
        <v>87</v>
      </c>
      <c r="C294" s="26">
        <v>2936</v>
      </c>
      <c r="D294" s="27">
        <v>0.375</v>
      </c>
      <c r="E294" s="27">
        <v>0.87013888888888891</v>
      </c>
      <c r="F294" s="40">
        <f t="shared" si="4"/>
        <v>405.32</v>
      </c>
    </row>
    <row r="295" spans="1:6" x14ac:dyDescent="0.35">
      <c r="A295" s="28" t="s">
        <v>55</v>
      </c>
      <c r="B295" s="29" t="s">
        <v>50</v>
      </c>
      <c r="C295" s="30">
        <v>1081</v>
      </c>
      <c r="D295" s="31">
        <v>0.375</v>
      </c>
      <c r="E295" s="31">
        <v>0.75</v>
      </c>
      <c r="F295" s="40">
        <f t="shared" si="4"/>
        <v>0</v>
      </c>
    </row>
    <row r="296" spans="1:6" x14ac:dyDescent="0.35">
      <c r="A296" s="24" t="s">
        <v>47</v>
      </c>
      <c r="B296" s="25" t="s">
        <v>48</v>
      </c>
      <c r="C296" s="26">
        <v>1756</v>
      </c>
      <c r="D296" s="27">
        <v>0.375</v>
      </c>
      <c r="E296" s="27">
        <v>0.82291666666666663</v>
      </c>
      <c r="F296" s="40">
        <f t="shared" si="4"/>
        <v>150.36000000000001</v>
      </c>
    </row>
    <row r="297" spans="1:6" x14ac:dyDescent="0.35">
      <c r="A297" s="28" t="s">
        <v>47</v>
      </c>
      <c r="B297" s="29" t="s">
        <v>77</v>
      </c>
      <c r="C297" s="30">
        <v>2920</v>
      </c>
      <c r="D297" s="31">
        <v>0.375</v>
      </c>
      <c r="E297" s="31">
        <v>0.85277777777777775</v>
      </c>
      <c r="F297" s="40">
        <f t="shared" si="4"/>
        <v>378.4</v>
      </c>
    </row>
    <row r="298" spans="1:6" x14ac:dyDescent="0.35">
      <c r="A298" s="24" t="s">
        <v>58</v>
      </c>
      <c r="B298" s="25" t="s">
        <v>60</v>
      </c>
      <c r="C298" s="26">
        <v>2105</v>
      </c>
      <c r="D298" s="27">
        <v>0.375</v>
      </c>
      <c r="E298" s="27">
        <v>0.75</v>
      </c>
      <c r="F298" s="40">
        <f t="shared" si="4"/>
        <v>0</v>
      </c>
    </row>
    <row r="299" spans="1:6" x14ac:dyDescent="0.35">
      <c r="A299" s="28" t="s">
        <v>55</v>
      </c>
      <c r="B299" s="29" t="s">
        <v>52</v>
      </c>
      <c r="C299" s="30">
        <v>1500</v>
      </c>
      <c r="D299" s="31">
        <v>0.375</v>
      </c>
      <c r="E299" s="31">
        <v>0.75347222222222199</v>
      </c>
      <c r="F299" s="40">
        <f t="shared" si="4"/>
        <v>0</v>
      </c>
    </row>
    <row r="300" spans="1:6" x14ac:dyDescent="0.35">
      <c r="A300" s="24" t="s">
        <v>79</v>
      </c>
      <c r="B300" s="25" t="s">
        <v>80</v>
      </c>
      <c r="C300" s="26">
        <v>2894</v>
      </c>
      <c r="D300" s="27">
        <v>0.375</v>
      </c>
      <c r="E300" s="27">
        <v>0.75</v>
      </c>
      <c r="F300" s="40">
        <f t="shared" si="4"/>
        <v>0</v>
      </c>
    </row>
    <row r="301" spans="1:6" x14ac:dyDescent="0.35">
      <c r="A301" s="28" t="s">
        <v>79</v>
      </c>
      <c r="B301" s="29" t="s">
        <v>80</v>
      </c>
      <c r="C301" s="30">
        <v>1550</v>
      </c>
      <c r="D301" s="31">
        <v>0.375</v>
      </c>
      <c r="E301" s="31">
        <v>0.75</v>
      </c>
      <c r="F301" s="40">
        <f t="shared" si="4"/>
        <v>0</v>
      </c>
    </row>
    <row r="302" spans="1:6" x14ac:dyDescent="0.35">
      <c r="A302" s="24" t="s">
        <v>62</v>
      </c>
      <c r="B302" s="25" t="s">
        <v>70</v>
      </c>
      <c r="C302" s="26">
        <v>2539</v>
      </c>
      <c r="D302" s="27">
        <v>0.375</v>
      </c>
      <c r="E302" s="27">
        <v>0.75</v>
      </c>
      <c r="F302" s="40">
        <f t="shared" si="4"/>
        <v>0</v>
      </c>
    </row>
    <row r="303" spans="1:6" x14ac:dyDescent="0.35">
      <c r="A303" s="28" t="s">
        <v>49</v>
      </c>
      <c r="B303" s="29" t="s">
        <v>50</v>
      </c>
      <c r="C303" s="30">
        <v>2510</v>
      </c>
      <c r="D303" s="31">
        <v>0.375</v>
      </c>
      <c r="E303" s="31">
        <v>0.75</v>
      </c>
      <c r="F303" s="40">
        <f t="shared" si="4"/>
        <v>0</v>
      </c>
    </row>
    <row r="304" spans="1:6" x14ac:dyDescent="0.35">
      <c r="A304" s="24" t="s">
        <v>58</v>
      </c>
      <c r="B304" s="25" t="s">
        <v>80</v>
      </c>
      <c r="C304" s="26">
        <v>1544</v>
      </c>
      <c r="D304" s="27">
        <v>0.375</v>
      </c>
      <c r="E304" s="27">
        <v>0.79166666666666663</v>
      </c>
      <c r="F304" s="40">
        <f t="shared" si="4"/>
        <v>92.64</v>
      </c>
    </row>
    <row r="305" spans="1:6" x14ac:dyDescent="0.35">
      <c r="A305" s="28" t="s">
        <v>68</v>
      </c>
      <c r="B305" s="29" t="s">
        <v>75</v>
      </c>
      <c r="C305" s="30">
        <v>1596</v>
      </c>
      <c r="D305" s="31">
        <v>0.375</v>
      </c>
      <c r="E305" s="31">
        <v>0.75416666666666698</v>
      </c>
      <c r="F305" s="40">
        <f t="shared" si="4"/>
        <v>0</v>
      </c>
    </row>
    <row r="306" spans="1:6" x14ac:dyDescent="0.35">
      <c r="A306" s="24" t="s">
        <v>58</v>
      </c>
      <c r="B306" s="25" t="s">
        <v>59</v>
      </c>
      <c r="C306" s="26">
        <v>914</v>
      </c>
      <c r="D306" s="27">
        <v>0.375</v>
      </c>
      <c r="E306" s="27">
        <v>0.75</v>
      </c>
      <c r="F306" s="40">
        <f t="shared" si="4"/>
        <v>0</v>
      </c>
    </row>
    <row r="307" spans="1:6" x14ac:dyDescent="0.35">
      <c r="A307" s="28" t="s">
        <v>68</v>
      </c>
      <c r="B307" s="29" t="s">
        <v>87</v>
      </c>
      <c r="C307" s="30">
        <v>2622</v>
      </c>
      <c r="D307" s="31">
        <v>0.375</v>
      </c>
      <c r="E307" s="31">
        <v>0.75624999999999998</v>
      </c>
      <c r="F307" s="40">
        <f t="shared" si="4"/>
        <v>0</v>
      </c>
    </row>
    <row r="308" spans="1:6" x14ac:dyDescent="0.35">
      <c r="A308" s="24" t="s">
        <v>58</v>
      </c>
      <c r="B308" s="25" t="s">
        <v>64</v>
      </c>
      <c r="C308" s="26">
        <v>517</v>
      </c>
      <c r="D308" s="27">
        <v>0.375</v>
      </c>
      <c r="E308" s="27">
        <v>0.84375</v>
      </c>
      <c r="F308" s="40">
        <f t="shared" si="4"/>
        <v>77.039999999999992</v>
      </c>
    </row>
    <row r="309" spans="1:6" x14ac:dyDescent="0.35">
      <c r="A309" s="28" t="s">
        <v>55</v>
      </c>
      <c r="B309" s="29" t="s">
        <v>52</v>
      </c>
      <c r="C309" s="30">
        <v>1600</v>
      </c>
      <c r="D309" s="31">
        <v>0.375</v>
      </c>
      <c r="E309" s="31">
        <v>0.75</v>
      </c>
      <c r="F309" s="40">
        <f t="shared" si="4"/>
        <v>0</v>
      </c>
    </row>
    <row r="310" spans="1:6" x14ac:dyDescent="0.35">
      <c r="A310" s="24" t="s">
        <v>62</v>
      </c>
      <c r="B310" s="25" t="s">
        <v>70</v>
      </c>
      <c r="C310" s="26">
        <v>1980</v>
      </c>
      <c r="D310" s="27">
        <v>0.375</v>
      </c>
      <c r="E310" s="27">
        <v>0.75</v>
      </c>
      <c r="F310" s="40">
        <f t="shared" si="4"/>
        <v>0</v>
      </c>
    </row>
    <row r="311" spans="1:6" x14ac:dyDescent="0.35">
      <c r="A311" s="28" t="s">
        <v>55</v>
      </c>
      <c r="B311" s="29" t="s">
        <v>82</v>
      </c>
      <c r="C311" s="30">
        <v>865</v>
      </c>
      <c r="D311" s="31">
        <v>0.375</v>
      </c>
      <c r="E311" s="31">
        <v>0.75486111111111098</v>
      </c>
      <c r="F311" s="40">
        <f t="shared" si="4"/>
        <v>0</v>
      </c>
    </row>
    <row r="312" spans="1:6" x14ac:dyDescent="0.35">
      <c r="A312" s="24" t="s">
        <v>61</v>
      </c>
      <c r="B312" s="25" t="s">
        <v>52</v>
      </c>
      <c r="C312" s="26">
        <v>939</v>
      </c>
      <c r="D312" s="27">
        <v>0.375</v>
      </c>
      <c r="E312" s="27">
        <v>0.80902777777777779</v>
      </c>
      <c r="F312" s="40">
        <f t="shared" si="4"/>
        <v>81.34</v>
      </c>
    </row>
    <row r="313" spans="1:6" x14ac:dyDescent="0.35">
      <c r="A313" s="28" t="s">
        <v>62</v>
      </c>
      <c r="B313" s="29" t="s">
        <v>70</v>
      </c>
      <c r="C313" s="30">
        <v>1253</v>
      </c>
      <c r="D313" s="31">
        <v>0.375</v>
      </c>
      <c r="E313" s="31">
        <v>0.83333333333333337</v>
      </c>
      <c r="F313" s="40">
        <f t="shared" si="4"/>
        <v>150.36000000000001</v>
      </c>
    </row>
    <row r="314" spans="1:6" x14ac:dyDescent="0.35">
      <c r="A314" s="24" t="s">
        <v>55</v>
      </c>
      <c r="B314" s="25" t="s">
        <v>52</v>
      </c>
      <c r="C314" s="26">
        <v>763</v>
      </c>
      <c r="D314" s="27">
        <v>0.375</v>
      </c>
      <c r="E314" s="27">
        <v>0.75486111111111098</v>
      </c>
      <c r="F314" s="40">
        <f t="shared" si="4"/>
        <v>0</v>
      </c>
    </row>
    <row r="315" spans="1:6" x14ac:dyDescent="0.35">
      <c r="A315" s="28" t="s">
        <v>68</v>
      </c>
      <c r="B315" s="29" t="s">
        <v>87</v>
      </c>
      <c r="C315" s="30">
        <v>878</v>
      </c>
      <c r="D315" s="31">
        <v>0.375</v>
      </c>
      <c r="E315" s="31">
        <v>0.84375</v>
      </c>
      <c r="F315" s="40">
        <f t="shared" si="4"/>
        <v>120.36</v>
      </c>
    </row>
    <row r="316" spans="1:6" x14ac:dyDescent="0.35">
      <c r="A316" s="24" t="s">
        <v>47</v>
      </c>
      <c r="B316" s="25" t="s">
        <v>48</v>
      </c>
      <c r="C316" s="26">
        <v>2503</v>
      </c>
      <c r="D316" s="27">
        <v>0.375</v>
      </c>
      <c r="E316" s="27">
        <v>0.82638888888888884</v>
      </c>
      <c r="F316" s="40">
        <f t="shared" si="4"/>
        <v>200.18</v>
      </c>
    </row>
    <row r="317" spans="1:6" x14ac:dyDescent="0.35">
      <c r="A317" s="28" t="s">
        <v>49</v>
      </c>
      <c r="B317" s="29" t="s">
        <v>52</v>
      </c>
      <c r="C317" s="30">
        <v>1420</v>
      </c>
      <c r="D317" s="31">
        <v>0.375</v>
      </c>
      <c r="E317" s="31">
        <v>0.75</v>
      </c>
      <c r="F317" s="40">
        <f t="shared" si="4"/>
        <v>0</v>
      </c>
    </row>
    <row r="318" spans="1:6" x14ac:dyDescent="0.35">
      <c r="A318" s="24" t="s">
        <v>55</v>
      </c>
      <c r="B318" s="25" t="s">
        <v>52</v>
      </c>
      <c r="C318" s="26">
        <v>2587</v>
      </c>
      <c r="D318" s="27">
        <v>0.375</v>
      </c>
      <c r="E318" s="27">
        <v>0.75</v>
      </c>
      <c r="F318" s="40">
        <f t="shared" si="4"/>
        <v>0</v>
      </c>
    </row>
    <row r="319" spans="1:6" x14ac:dyDescent="0.35">
      <c r="A319" s="28" t="s">
        <v>47</v>
      </c>
      <c r="B319" s="29" t="s">
        <v>48</v>
      </c>
      <c r="C319" s="30">
        <v>1434</v>
      </c>
      <c r="D319" s="31">
        <v>0.375</v>
      </c>
      <c r="E319" s="31">
        <v>0.75</v>
      </c>
      <c r="F319" s="40">
        <f t="shared" si="4"/>
        <v>0</v>
      </c>
    </row>
    <row r="320" spans="1:6" x14ac:dyDescent="0.35">
      <c r="A320" s="24" t="s">
        <v>58</v>
      </c>
      <c r="B320" s="25" t="s">
        <v>80</v>
      </c>
      <c r="C320" s="26">
        <v>2834</v>
      </c>
      <c r="D320" s="27">
        <v>0.375</v>
      </c>
      <c r="E320" s="27">
        <v>0.87013888888888891</v>
      </c>
      <c r="F320" s="40">
        <f t="shared" si="4"/>
        <v>393.08</v>
      </c>
    </row>
    <row r="321" spans="1:6" x14ac:dyDescent="0.35">
      <c r="A321" s="28" t="s">
        <v>56</v>
      </c>
      <c r="B321" s="29" t="s">
        <v>57</v>
      </c>
      <c r="C321" s="30">
        <v>2481</v>
      </c>
      <c r="D321" s="31">
        <v>0.375</v>
      </c>
      <c r="E321" s="31">
        <v>0.75</v>
      </c>
      <c r="F321" s="40">
        <f t="shared" si="4"/>
        <v>0</v>
      </c>
    </row>
    <row r="322" spans="1:6" x14ac:dyDescent="0.35">
      <c r="A322" s="24" t="s">
        <v>62</v>
      </c>
      <c r="B322" s="25" t="s">
        <v>63</v>
      </c>
      <c r="C322" s="26">
        <v>785</v>
      </c>
      <c r="D322" s="27">
        <v>0.375</v>
      </c>
      <c r="E322" s="27">
        <v>0.75</v>
      </c>
      <c r="F322" s="40">
        <f t="shared" si="4"/>
        <v>0</v>
      </c>
    </row>
    <row r="323" spans="1:6" x14ac:dyDescent="0.35">
      <c r="A323" s="28" t="s">
        <v>47</v>
      </c>
      <c r="B323" s="29" t="s">
        <v>77</v>
      </c>
      <c r="C323" s="30">
        <v>1296</v>
      </c>
      <c r="D323" s="31">
        <v>0.375</v>
      </c>
      <c r="E323" s="31">
        <v>0.87013888888888891</v>
      </c>
      <c r="F323" s="40">
        <f t="shared" ref="F323:F386" si="5">IF(HOUR(E323-TIME(18,0,0))*60 + MINUTE(E323-TIME(18,0,0))&gt;10,C323*0.1%*HOUR(E323-TIME(18,0,0))*60 + MINUTE(E323-TIME(18,0,0)),0)</f>
        <v>208.52</v>
      </c>
    </row>
    <row r="324" spans="1:6" x14ac:dyDescent="0.35">
      <c r="A324" s="24" t="s">
        <v>61</v>
      </c>
      <c r="B324" s="25" t="s">
        <v>82</v>
      </c>
      <c r="C324" s="26">
        <v>2736</v>
      </c>
      <c r="D324" s="27">
        <v>0.375</v>
      </c>
      <c r="E324" s="27">
        <v>0.75</v>
      </c>
      <c r="F324" s="40">
        <f t="shared" si="5"/>
        <v>0</v>
      </c>
    </row>
    <row r="325" spans="1:6" x14ac:dyDescent="0.35">
      <c r="A325" s="28" t="s">
        <v>51</v>
      </c>
      <c r="B325" s="29" t="s">
        <v>78</v>
      </c>
      <c r="C325" s="30">
        <v>2579</v>
      </c>
      <c r="D325" s="31">
        <v>0.375</v>
      </c>
      <c r="E325" s="31">
        <v>0.75</v>
      </c>
      <c r="F325" s="40">
        <f t="shared" si="5"/>
        <v>0</v>
      </c>
    </row>
    <row r="326" spans="1:6" x14ac:dyDescent="0.35">
      <c r="A326" s="24" t="s">
        <v>68</v>
      </c>
      <c r="B326" s="25" t="s">
        <v>71</v>
      </c>
      <c r="C326" s="26">
        <v>769</v>
      </c>
      <c r="D326" s="27">
        <v>0.375</v>
      </c>
      <c r="E326" s="27">
        <v>0.75347222222222199</v>
      </c>
      <c r="F326" s="40">
        <f t="shared" si="5"/>
        <v>0</v>
      </c>
    </row>
    <row r="327" spans="1:6" x14ac:dyDescent="0.35">
      <c r="A327" s="28" t="s">
        <v>66</v>
      </c>
      <c r="B327" s="29" t="s">
        <v>73</v>
      </c>
      <c r="C327" s="30">
        <v>1867</v>
      </c>
      <c r="D327" s="31">
        <v>0.375</v>
      </c>
      <c r="E327" s="31">
        <v>0.75902777777777797</v>
      </c>
      <c r="F327" s="40">
        <f t="shared" si="5"/>
        <v>13</v>
      </c>
    </row>
    <row r="328" spans="1:6" x14ac:dyDescent="0.35">
      <c r="A328" s="24" t="s">
        <v>62</v>
      </c>
      <c r="B328" s="25" t="s">
        <v>84</v>
      </c>
      <c r="C328" s="26">
        <v>1605</v>
      </c>
      <c r="D328" s="27">
        <v>0.375</v>
      </c>
      <c r="E328" s="27">
        <v>0.75</v>
      </c>
      <c r="F328" s="40">
        <f t="shared" si="5"/>
        <v>0</v>
      </c>
    </row>
    <row r="329" spans="1:6" x14ac:dyDescent="0.35">
      <c r="A329" s="28" t="s">
        <v>74</v>
      </c>
      <c r="B329" s="29" t="s">
        <v>52</v>
      </c>
      <c r="C329" s="30">
        <v>1661</v>
      </c>
      <c r="D329" s="31">
        <v>0.375</v>
      </c>
      <c r="E329" s="31">
        <v>0.75</v>
      </c>
      <c r="F329" s="40">
        <f t="shared" si="5"/>
        <v>0</v>
      </c>
    </row>
    <row r="330" spans="1:6" x14ac:dyDescent="0.35">
      <c r="A330" s="24" t="s">
        <v>66</v>
      </c>
      <c r="B330" s="25" t="s">
        <v>89</v>
      </c>
      <c r="C330" s="26">
        <v>876</v>
      </c>
      <c r="D330" s="27">
        <v>0.375</v>
      </c>
      <c r="E330" s="27">
        <v>0.92013888888888884</v>
      </c>
      <c r="F330" s="40">
        <f t="shared" si="5"/>
        <v>215.24</v>
      </c>
    </row>
    <row r="331" spans="1:6" x14ac:dyDescent="0.35">
      <c r="A331" s="28" t="s">
        <v>62</v>
      </c>
      <c r="B331" s="29" t="s">
        <v>70</v>
      </c>
      <c r="C331" s="30">
        <v>724</v>
      </c>
      <c r="D331" s="31">
        <v>0.375</v>
      </c>
      <c r="E331" s="31">
        <v>0.75</v>
      </c>
      <c r="F331" s="40">
        <f t="shared" si="5"/>
        <v>0</v>
      </c>
    </row>
    <row r="332" spans="1:6" x14ac:dyDescent="0.35">
      <c r="A332" s="24" t="s">
        <v>79</v>
      </c>
      <c r="B332" s="25" t="s">
        <v>80</v>
      </c>
      <c r="C332" s="26">
        <v>2564</v>
      </c>
      <c r="D332" s="27">
        <v>0.375</v>
      </c>
      <c r="E332" s="27">
        <v>0.90347222222222223</v>
      </c>
      <c r="F332" s="40">
        <f t="shared" si="5"/>
        <v>502.52</v>
      </c>
    </row>
    <row r="333" spans="1:6" x14ac:dyDescent="0.35">
      <c r="A333" s="28" t="s">
        <v>68</v>
      </c>
      <c r="B333" s="29" t="s">
        <v>75</v>
      </c>
      <c r="C333" s="30">
        <v>1770</v>
      </c>
      <c r="D333" s="31">
        <v>0.375</v>
      </c>
      <c r="E333" s="31">
        <v>0.75624999999999998</v>
      </c>
      <c r="F333" s="40">
        <f t="shared" si="5"/>
        <v>0</v>
      </c>
    </row>
    <row r="334" spans="1:6" x14ac:dyDescent="0.35">
      <c r="A334" s="24" t="s">
        <v>66</v>
      </c>
      <c r="B334" s="25" t="s">
        <v>67</v>
      </c>
      <c r="C334" s="26">
        <v>749</v>
      </c>
      <c r="D334" s="27">
        <v>0.375</v>
      </c>
      <c r="E334" s="27">
        <v>0.75</v>
      </c>
      <c r="F334" s="40">
        <f t="shared" si="5"/>
        <v>0</v>
      </c>
    </row>
    <row r="335" spans="1:6" x14ac:dyDescent="0.35">
      <c r="A335" s="28" t="s">
        <v>58</v>
      </c>
      <c r="B335" s="29" t="s">
        <v>80</v>
      </c>
      <c r="C335" s="30">
        <v>1728</v>
      </c>
      <c r="D335" s="31">
        <v>0.375</v>
      </c>
      <c r="E335" s="31">
        <v>0.90625</v>
      </c>
      <c r="F335" s="40">
        <f t="shared" si="5"/>
        <v>356.04</v>
      </c>
    </row>
    <row r="336" spans="1:6" x14ac:dyDescent="0.35">
      <c r="A336" s="24" t="s">
        <v>58</v>
      </c>
      <c r="B336" s="25" t="s">
        <v>59</v>
      </c>
      <c r="C336" s="26">
        <v>2825</v>
      </c>
      <c r="D336" s="27">
        <v>0.375</v>
      </c>
      <c r="E336" s="27">
        <v>0.8979166666666667</v>
      </c>
      <c r="F336" s="40">
        <f t="shared" si="5"/>
        <v>541.50000000000011</v>
      </c>
    </row>
    <row r="337" spans="1:6" x14ac:dyDescent="0.35">
      <c r="A337" s="28" t="s">
        <v>62</v>
      </c>
      <c r="B337" s="29" t="s">
        <v>70</v>
      </c>
      <c r="C337" s="30">
        <v>2278</v>
      </c>
      <c r="D337" s="31">
        <v>0.375</v>
      </c>
      <c r="E337" s="31">
        <v>0.75</v>
      </c>
      <c r="F337" s="40">
        <f t="shared" si="5"/>
        <v>0</v>
      </c>
    </row>
    <row r="338" spans="1:6" x14ac:dyDescent="0.35">
      <c r="A338" s="24" t="s">
        <v>58</v>
      </c>
      <c r="B338" s="25" t="s">
        <v>60</v>
      </c>
      <c r="C338" s="26">
        <v>1017</v>
      </c>
      <c r="D338" s="27">
        <v>0.375</v>
      </c>
      <c r="E338" s="27">
        <v>0.75</v>
      </c>
      <c r="F338" s="40">
        <f t="shared" si="5"/>
        <v>0</v>
      </c>
    </row>
    <row r="339" spans="1:6" x14ac:dyDescent="0.35">
      <c r="A339" s="28" t="s">
        <v>79</v>
      </c>
      <c r="B339" s="29" t="s">
        <v>80</v>
      </c>
      <c r="C339" s="30">
        <v>610</v>
      </c>
      <c r="D339" s="31">
        <v>0.375</v>
      </c>
      <c r="E339" s="31">
        <v>0.9472222222222223</v>
      </c>
      <c r="F339" s="40">
        <f t="shared" si="5"/>
        <v>190.4</v>
      </c>
    </row>
    <row r="340" spans="1:6" x14ac:dyDescent="0.35">
      <c r="A340" s="24" t="s">
        <v>68</v>
      </c>
      <c r="B340" s="25" t="s">
        <v>69</v>
      </c>
      <c r="C340" s="26">
        <v>1879</v>
      </c>
      <c r="D340" s="27">
        <v>0.375</v>
      </c>
      <c r="E340" s="27">
        <v>0.75</v>
      </c>
      <c r="F340" s="40">
        <f t="shared" si="5"/>
        <v>0</v>
      </c>
    </row>
    <row r="341" spans="1:6" x14ac:dyDescent="0.35">
      <c r="A341" s="28" t="s">
        <v>56</v>
      </c>
      <c r="B341" s="29" t="s">
        <v>65</v>
      </c>
      <c r="C341" s="30">
        <v>1792</v>
      </c>
      <c r="D341" s="31">
        <v>0.375</v>
      </c>
      <c r="E341" s="31">
        <v>0.75</v>
      </c>
      <c r="F341" s="40">
        <f t="shared" si="5"/>
        <v>0</v>
      </c>
    </row>
    <row r="342" spans="1:6" x14ac:dyDescent="0.35">
      <c r="A342" s="24" t="s">
        <v>74</v>
      </c>
      <c r="B342" s="25" t="s">
        <v>52</v>
      </c>
      <c r="C342" s="26">
        <v>2606</v>
      </c>
      <c r="D342" s="27">
        <v>0.375</v>
      </c>
      <c r="E342" s="27">
        <v>0.75</v>
      </c>
      <c r="F342" s="40">
        <f t="shared" si="5"/>
        <v>0</v>
      </c>
    </row>
    <row r="343" spans="1:6" x14ac:dyDescent="0.35">
      <c r="A343" s="28" t="s">
        <v>53</v>
      </c>
      <c r="B343" s="29" t="s">
        <v>86</v>
      </c>
      <c r="C343" s="30">
        <v>1835</v>
      </c>
      <c r="D343" s="31">
        <v>0.375</v>
      </c>
      <c r="E343" s="31">
        <v>0.85277777777777775</v>
      </c>
      <c r="F343" s="40">
        <f t="shared" si="5"/>
        <v>248.2</v>
      </c>
    </row>
    <row r="344" spans="1:6" x14ac:dyDescent="0.35">
      <c r="A344" s="24" t="s">
        <v>49</v>
      </c>
      <c r="B344" s="25" t="s">
        <v>50</v>
      </c>
      <c r="C344" s="26">
        <v>1327</v>
      </c>
      <c r="D344" s="27">
        <v>0.375</v>
      </c>
      <c r="E344" s="27">
        <v>0.75</v>
      </c>
      <c r="F344" s="40">
        <f t="shared" si="5"/>
        <v>0</v>
      </c>
    </row>
    <row r="345" spans="1:6" x14ac:dyDescent="0.35">
      <c r="A345" s="28" t="s">
        <v>58</v>
      </c>
      <c r="B345" s="29" t="s">
        <v>64</v>
      </c>
      <c r="C345" s="30">
        <v>828</v>
      </c>
      <c r="D345" s="31">
        <v>0.375</v>
      </c>
      <c r="E345" s="31">
        <v>0.75</v>
      </c>
      <c r="F345" s="40">
        <f t="shared" si="5"/>
        <v>0</v>
      </c>
    </row>
    <row r="346" spans="1:6" x14ac:dyDescent="0.35">
      <c r="A346" s="24" t="s">
        <v>49</v>
      </c>
      <c r="B346" s="25" t="s">
        <v>50</v>
      </c>
      <c r="C346" s="26">
        <v>532</v>
      </c>
      <c r="D346" s="27">
        <v>0.375</v>
      </c>
      <c r="E346" s="27">
        <v>0.75</v>
      </c>
      <c r="F346" s="40">
        <f t="shared" si="5"/>
        <v>0</v>
      </c>
    </row>
    <row r="347" spans="1:6" x14ac:dyDescent="0.35">
      <c r="A347" s="28" t="s">
        <v>58</v>
      </c>
      <c r="B347" s="29" t="s">
        <v>80</v>
      </c>
      <c r="C347" s="30">
        <v>1825</v>
      </c>
      <c r="D347" s="31">
        <v>0.375</v>
      </c>
      <c r="E347" s="31">
        <v>0.75</v>
      </c>
      <c r="F347" s="40">
        <f t="shared" si="5"/>
        <v>0</v>
      </c>
    </row>
    <row r="348" spans="1:6" x14ac:dyDescent="0.35">
      <c r="A348" s="24" t="s">
        <v>53</v>
      </c>
      <c r="B348" s="25" t="s">
        <v>82</v>
      </c>
      <c r="C348" s="26">
        <v>2313</v>
      </c>
      <c r="D348" s="27">
        <v>0.375</v>
      </c>
      <c r="E348" s="27">
        <v>0.75</v>
      </c>
      <c r="F348" s="40">
        <f t="shared" si="5"/>
        <v>0</v>
      </c>
    </row>
    <row r="349" spans="1:6" x14ac:dyDescent="0.35">
      <c r="A349" s="28" t="s">
        <v>55</v>
      </c>
      <c r="B349" s="29" t="s">
        <v>52</v>
      </c>
      <c r="C349" s="30">
        <v>1633</v>
      </c>
      <c r="D349" s="31">
        <v>0.375</v>
      </c>
      <c r="E349" s="31">
        <v>0.75</v>
      </c>
      <c r="F349" s="40">
        <f t="shared" si="5"/>
        <v>0</v>
      </c>
    </row>
    <row r="350" spans="1:6" x14ac:dyDescent="0.35">
      <c r="A350" s="24" t="s">
        <v>68</v>
      </c>
      <c r="B350" s="25" t="s">
        <v>87</v>
      </c>
      <c r="C350" s="26">
        <v>2823</v>
      </c>
      <c r="D350" s="27">
        <v>0.375</v>
      </c>
      <c r="E350" s="27">
        <v>0.75</v>
      </c>
      <c r="F350" s="40">
        <f t="shared" si="5"/>
        <v>0</v>
      </c>
    </row>
    <row r="351" spans="1:6" x14ac:dyDescent="0.35">
      <c r="A351" s="28" t="s">
        <v>51</v>
      </c>
      <c r="B351" s="29" t="s">
        <v>82</v>
      </c>
      <c r="C351" s="30">
        <v>1407</v>
      </c>
      <c r="D351" s="31">
        <v>0.375</v>
      </c>
      <c r="E351" s="31">
        <v>0.75555555555555598</v>
      </c>
      <c r="F351" s="40">
        <f t="shared" si="5"/>
        <v>0</v>
      </c>
    </row>
    <row r="352" spans="1:6" x14ac:dyDescent="0.35">
      <c r="A352" s="24" t="s">
        <v>68</v>
      </c>
      <c r="B352" s="25" t="s">
        <v>71</v>
      </c>
      <c r="C352" s="26">
        <v>2583</v>
      </c>
      <c r="D352" s="27">
        <v>0.375</v>
      </c>
      <c r="E352" s="27">
        <v>0.75</v>
      </c>
      <c r="F352" s="40">
        <f t="shared" si="5"/>
        <v>0</v>
      </c>
    </row>
    <row r="353" spans="1:6" x14ac:dyDescent="0.35">
      <c r="A353" s="28" t="s">
        <v>56</v>
      </c>
      <c r="B353" s="29" t="s">
        <v>65</v>
      </c>
      <c r="C353" s="30">
        <v>1935</v>
      </c>
      <c r="D353" s="31">
        <v>0.375</v>
      </c>
      <c r="E353" s="31">
        <v>0.8979166666666667</v>
      </c>
      <c r="F353" s="40">
        <f t="shared" si="5"/>
        <v>381.29999999999995</v>
      </c>
    </row>
    <row r="354" spans="1:6" x14ac:dyDescent="0.35">
      <c r="A354" s="24" t="s">
        <v>55</v>
      </c>
      <c r="B354" s="25" t="s">
        <v>50</v>
      </c>
      <c r="C354" s="26">
        <v>2519</v>
      </c>
      <c r="D354" s="27">
        <v>0.375</v>
      </c>
      <c r="E354" s="27">
        <v>0.90347222222222223</v>
      </c>
      <c r="F354" s="40">
        <f t="shared" si="5"/>
        <v>494.42</v>
      </c>
    </row>
    <row r="355" spans="1:6" x14ac:dyDescent="0.35">
      <c r="A355" s="28" t="s">
        <v>55</v>
      </c>
      <c r="B355" s="29" t="s">
        <v>50</v>
      </c>
      <c r="C355" s="30">
        <v>1260</v>
      </c>
      <c r="D355" s="31">
        <v>0.375</v>
      </c>
      <c r="E355" s="31">
        <v>0.75</v>
      </c>
      <c r="F355" s="40">
        <f t="shared" si="5"/>
        <v>0</v>
      </c>
    </row>
    <row r="356" spans="1:6" x14ac:dyDescent="0.35">
      <c r="A356" s="24" t="s">
        <v>47</v>
      </c>
      <c r="B356" s="25" t="s">
        <v>48</v>
      </c>
      <c r="C356" s="26">
        <v>1989</v>
      </c>
      <c r="D356" s="27">
        <v>0.375</v>
      </c>
      <c r="E356" s="27">
        <v>0.92083333333333339</v>
      </c>
      <c r="F356" s="40">
        <f t="shared" si="5"/>
        <v>483.36</v>
      </c>
    </row>
    <row r="357" spans="1:6" x14ac:dyDescent="0.35">
      <c r="A357" s="28" t="s">
        <v>62</v>
      </c>
      <c r="B357" s="29" t="s">
        <v>84</v>
      </c>
      <c r="C357" s="30">
        <v>573</v>
      </c>
      <c r="D357" s="31">
        <v>0.375</v>
      </c>
      <c r="E357" s="31">
        <v>0.75</v>
      </c>
      <c r="F357" s="40">
        <f t="shared" si="5"/>
        <v>0</v>
      </c>
    </row>
    <row r="358" spans="1:6" x14ac:dyDescent="0.35">
      <c r="A358" s="24" t="s">
        <v>51</v>
      </c>
      <c r="B358" s="25" t="s">
        <v>52</v>
      </c>
      <c r="C358" s="26">
        <v>2744</v>
      </c>
      <c r="D358" s="27">
        <v>0.375</v>
      </c>
      <c r="E358" s="27">
        <v>0.75</v>
      </c>
      <c r="F358" s="40">
        <f t="shared" si="5"/>
        <v>0</v>
      </c>
    </row>
    <row r="359" spans="1:6" x14ac:dyDescent="0.35">
      <c r="A359" s="28" t="s">
        <v>62</v>
      </c>
      <c r="B359" s="29" t="s">
        <v>50</v>
      </c>
      <c r="C359" s="30">
        <v>1373</v>
      </c>
      <c r="D359" s="31">
        <v>0.375</v>
      </c>
      <c r="E359" s="31">
        <v>0.95763888888888893</v>
      </c>
      <c r="F359" s="40">
        <f t="shared" si="5"/>
        <v>388.52</v>
      </c>
    </row>
    <row r="360" spans="1:6" x14ac:dyDescent="0.35">
      <c r="A360" s="24" t="s">
        <v>66</v>
      </c>
      <c r="B360" s="25" t="s">
        <v>81</v>
      </c>
      <c r="C360" s="26">
        <v>2868</v>
      </c>
      <c r="D360" s="27">
        <v>0.375</v>
      </c>
      <c r="E360" s="27">
        <v>0.75</v>
      </c>
      <c r="F360" s="40">
        <f t="shared" si="5"/>
        <v>0</v>
      </c>
    </row>
    <row r="361" spans="1:6" x14ac:dyDescent="0.35">
      <c r="A361" s="28" t="s">
        <v>66</v>
      </c>
      <c r="B361" s="29" t="s">
        <v>76</v>
      </c>
      <c r="C361" s="30">
        <v>1722</v>
      </c>
      <c r="D361" s="31">
        <v>0.375</v>
      </c>
      <c r="E361" s="31">
        <v>0.84375</v>
      </c>
      <c r="F361" s="40">
        <f t="shared" si="5"/>
        <v>221.64</v>
      </c>
    </row>
    <row r="362" spans="1:6" x14ac:dyDescent="0.35">
      <c r="A362" s="24" t="s">
        <v>49</v>
      </c>
      <c r="B362" s="25" t="s">
        <v>52</v>
      </c>
      <c r="C362" s="26">
        <v>561</v>
      </c>
      <c r="D362" s="27">
        <v>0.375</v>
      </c>
      <c r="E362" s="27">
        <v>0.75</v>
      </c>
      <c r="F362" s="40">
        <f t="shared" si="5"/>
        <v>0</v>
      </c>
    </row>
    <row r="363" spans="1:6" x14ac:dyDescent="0.35">
      <c r="A363" s="28" t="s">
        <v>62</v>
      </c>
      <c r="B363" s="29" t="s">
        <v>70</v>
      </c>
      <c r="C363" s="30">
        <v>594</v>
      </c>
      <c r="D363" s="31">
        <v>0.375</v>
      </c>
      <c r="E363" s="31">
        <v>0.75416666666666698</v>
      </c>
      <c r="F363" s="40">
        <f t="shared" si="5"/>
        <v>0</v>
      </c>
    </row>
    <row r="364" spans="1:6" x14ac:dyDescent="0.35">
      <c r="A364" s="24" t="s">
        <v>56</v>
      </c>
      <c r="B364" s="25" t="s">
        <v>57</v>
      </c>
      <c r="C364" s="26">
        <v>1161</v>
      </c>
      <c r="D364" s="27">
        <v>0.375</v>
      </c>
      <c r="E364" s="27">
        <v>0.76111111111111096</v>
      </c>
      <c r="F364" s="40">
        <f t="shared" si="5"/>
        <v>16</v>
      </c>
    </row>
    <row r="365" spans="1:6" x14ac:dyDescent="0.35">
      <c r="A365" s="28" t="s">
        <v>58</v>
      </c>
      <c r="B365" s="29" t="s">
        <v>80</v>
      </c>
      <c r="C365" s="30">
        <v>2390</v>
      </c>
      <c r="D365" s="31">
        <v>0.375</v>
      </c>
      <c r="E365" s="31">
        <v>0.75</v>
      </c>
      <c r="F365" s="40">
        <f t="shared" si="5"/>
        <v>0</v>
      </c>
    </row>
    <row r="366" spans="1:6" x14ac:dyDescent="0.35">
      <c r="A366" s="24" t="s">
        <v>58</v>
      </c>
      <c r="B366" s="25" t="s">
        <v>60</v>
      </c>
      <c r="C366" s="26">
        <v>1389</v>
      </c>
      <c r="D366" s="27">
        <v>0.375</v>
      </c>
      <c r="E366" s="27">
        <v>0.75</v>
      </c>
      <c r="F366" s="40">
        <f t="shared" si="5"/>
        <v>0</v>
      </c>
    </row>
    <row r="367" spans="1:6" x14ac:dyDescent="0.35">
      <c r="A367" s="28" t="s">
        <v>58</v>
      </c>
      <c r="B367" s="29" t="s">
        <v>80</v>
      </c>
      <c r="C367" s="30">
        <v>2978</v>
      </c>
      <c r="D367" s="31">
        <v>0.375</v>
      </c>
      <c r="E367" s="31">
        <v>0.75</v>
      </c>
      <c r="F367" s="40">
        <f t="shared" si="5"/>
        <v>0</v>
      </c>
    </row>
    <row r="368" spans="1:6" x14ac:dyDescent="0.35">
      <c r="A368" s="24" t="s">
        <v>55</v>
      </c>
      <c r="B368" s="25" t="s">
        <v>52</v>
      </c>
      <c r="C368" s="26">
        <v>2552</v>
      </c>
      <c r="D368" s="27">
        <v>0.375</v>
      </c>
      <c r="E368" s="27">
        <v>0.90625</v>
      </c>
      <c r="F368" s="40">
        <f t="shared" si="5"/>
        <v>504.36</v>
      </c>
    </row>
    <row r="369" spans="1:6" x14ac:dyDescent="0.35">
      <c r="A369" s="28" t="s">
        <v>79</v>
      </c>
      <c r="B369" s="29" t="s">
        <v>59</v>
      </c>
      <c r="C369" s="30">
        <v>2262</v>
      </c>
      <c r="D369" s="31">
        <v>0.375</v>
      </c>
      <c r="E369" s="31">
        <v>0.75</v>
      </c>
      <c r="F369" s="40">
        <f t="shared" si="5"/>
        <v>0</v>
      </c>
    </row>
    <row r="370" spans="1:6" x14ac:dyDescent="0.35">
      <c r="A370" s="24" t="s">
        <v>58</v>
      </c>
      <c r="B370" s="25" t="s">
        <v>64</v>
      </c>
      <c r="C370" s="26">
        <v>2376</v>
      </c>
      <c r="D370" s="27">
        <v>0.375</v>
      </c>
      <c r="E370" s="27">
        <v>0.75347222222222199</v>
      </c>
      <c r="F370" s="40">
        <f t="shared" si="5"/>
        <v>0</v>
      </c>
    </row>
    <row r="371" spans="1:6" x14ac:dyDescent="0.35">
      <c r="A371" s="28" t="s">
        <v>55</v>
      </c>
      <c r="B371" s="29" t="s">
        <v>52</v>
      </c>
      <c r="C371" s="30">
        <v>1465</v>
      </c>
      <c r="D371" s="31">
        <v>0.375</v>
      </c>
      <c r="E371" s="31">
        <v>0.75</v>
      </c>
      <c r="F371" s="40">
        <f t="shared" si="5"/>
        <v>0</v>
      </c>
    </row>
    <row r="372" spans="1:6" x14ac:dyDescent="0.35">
      <c r="A372" s="24" t="s">
        <v>58</v>
      </c>
      <c r="B372" s="25" t="s">
        <v>80</v>
      </c>
      <c r="C372" s="26">
        <v>1360</v>
      </c>
      <c r="D372" s="27">
        <v>0.375</v>
      </c>
      <c r="E372" s="27">
        <v>0.75</v>
      </c>
      <c r="F372" s="40">
        <f t="shared" si="5"/>
        <v>0</v>
      </c>
    </row>
    <row r="373" spans="1:6" x14ac:dyDescent="0.35">
      <c r="A373" s="28" t="s">
        <v>68</v>
      </c>
      <c r="B373" s="29" t="s">
        <v>69</v>
      </c>
      <c r="C373" s="30">
        <v>961</v>
      </c>
      <c r="D373" s="31">
        <v>0.375</v>
      </c>
      <c r="E373" s="31">
        <v>0.75</v>
      </c>
      <c r="F373" s="40">
        <f t="shared" si="5"/>
        <v>0</v>
      </c>
    </row>
    <row r="374" spans="1:6" x14ac:dyDescent="0.35">
      <c r="A374" s="24" t="s">
        <v>49</v>
      </c>
      <c r="B374" s="25" t="s">
        <v>88</v>
      </c>
      <c r="C374" s="26">
        <v>669</v>
      </c>
      <c r="D374" s="27">
        <v>0.375</v>
      </c>
      <c r="E374" s="27">
        <v>0.87013888888888891</v>
      </c>
      <c r="F374" s="40">
        <f t="shared" si="5"/>
        <v>133.28</v>
      </c>
    </row>
    <row r="375" spans="1:6" x14ac:dyDescent="0.35">
      <c r="A375" s="28" t="s">
        <v>79</v>
      </c>
      <c r="B375" s="29" t="s">
        <v>59</v>
      </c>
      <c r="C375" s="30">
        <v>1032</v>
      </c>
      <c r="D375" s="31">
        <v>0.375</v>
      </c>
      <c r="E375" s="31">
        <v>0.75</v>
      </c>
      <c r="F375" s="40">
        <f t="shared" si="5"/>
        <v>0</v>
      </c>
    </row>
    <row r="376" spans="1:6" x14ac:dyDescent="0.35">
      <c r="A376" s="24" t="s">
        <v>56</v>
      </c>
      <c r="B376" s="25" t="s">
        <v>57</v>
      </c>
      <c r="C376" s="26">
        <v>1612</v>
      </c>
      <c r="D376" s="27">
        <v>0.375</v>
      </c>
      <c r="E376" s="27">
        <v>0.75208333333333299</v>
      </c>
      <c r="F376" s="40">
        <f t="shared" si="5"/>
        <v>0</v>
      </c>
    </row>
    <row r="377" spans="1:6" x14ac:dyDescent="0.35">
      <c r="A377" s="28" t="s">
        <v>62</v>
      </c>
      <c r="B377" s="29" t="s">
        <v>84</v>
      </c>
      <c r="C377" s="30">
        <v>1523</v>
      </c>
      <c r="D377" s="31">
        <v>0.375</v>
      </c>
      <c r="E377" s="31">
        <v>0.75</v>
      </c>
      <c r="F377" s="40">
        <f t="shared" si="5"/>
        <v>0</v>
      </c>
    </row>
    <row r="378" spans="1:6" x14ac:dyDescent="0.35">
      <c r="A378" s="24" t="s">
        <v>58</v>
      </c>
      <c r="B378" s="25" t="s">
        <v>80</v>
      </c>
      <c r="C378" s="26">
        <v>2558</v>
      </c>
      <c r="D378" s="27">
        <v>0.375</v>
      </c>
      <c r="E378" s="27">
        <v>0.75972222222222197</v>
      </c>
      <c r="F378" s="40">
        <f t="shared" si="5"/>
        <v>14</v>
      </c>
    </row>
    <row r="379" spans="1:6" x14ac:dyDescent="0.35">
      <c r="A379" s="28" t="s">
        <v>62</v>
      </c>
      <c r="B379" s="29" t="s">
        <v>70</v>
      </c>
      <c r="C379" s="30">
        <v>1661</v>
      </c>
      <c r="D379" s="31">
        <v>0.375</v>
      </c>
      <c r="E379" s="31">
        <v>0.87013888888888891</v>
      </c>
      <c r="F379" s="40">
        <f t="shared" si="5"/>
        <v>252.32</v>
      </c>
    </row>
    <row r="380" spans="1:6" x14ac:dyDescent="0.35">
      <c r="A380" s="24" t="s">
        <v>49</v>
      </c>
      <c r="B380" s="25" t="s">
        <v>88</v>
      </c>
      <c r="C380" s="26">
        <v>1321</v>
      </c>
      <c r="D380" s="27">
        <v>0.375</v>
      </c>
      <c r="E380" s="27">
        <v>0.75</v>
      </c>
      <c r="F380" s="40">
        <f t="shared" si="5"/>
        <v>0</v>
      </c>
    </row>
    <row r="381" spans="1:6" x14ac:dyDescent="0.35">
      <c r="A381" s="28" t="s">
        <v>58</v>
      </c>
      <c r="B381" s="29" t="s">
        <v>78</v>
      </c>
      <c r="C381" s="30">
        <v>2750</v>
      </c>
      <c r="D381" s="31">
        <v>0.375</v>
      </c>
      <c r="E381" s="31">
        <v>0.75</v>
      </c>
      <c r="F381" s="40">
        <f t="shared" si="5"/>
        <v>0</v>
      </c>
    </row>
    <row r="382" spans="1:6" x14ac:dyDescent="0.35">
      <c r="A382" s="24" t="s">
        <v>56</v>
      </c>
      <c r="B382" s="25" t="s">
        <v>57</v>
      </c>
      <c r="C382" s="26">
        <v>1673</v>
      </c>
      <c r="D382" s="27">
        <v>0.375</v>
      </c>
      <c r="E382" s="27">
        <v>0.92083333333333339</v>
      </c>
      <c r="F382" s="40">
        <f t="shared" si="5"/>
        <v>407.52</v>
      </c>
    </row>
    <row r="383" spans="1:6" x14ac:dyDescent="0.35">
      <c r="A383" s="28" t="s">
        <v>68</v>
      </c>
      <c r="B383" s="29" t="s">
        <v>87</v>
      </c>
      <c r="C383" s="30">
        <v>2991</v>
      </c>
      <c r="D383" s="31">
        <v>0.375</v>
      </c>
      <c r="E383" s="31">
        <v>0.75</v>
      </c>
      <c r="F383" s="40">
        <f t="shared" si="5"/>
        <v>0</v>
      </c>
    </row>
    <row r="384" spans="1:6" x14ac:dyDescent="0.35">
      <c r="A384" s="24" t="s">
        <v>49</v>
      </c>
      <c r="B384" s="25" t="s">
        <v>88</v>
      </c>
      <c r="C384" s="26">
        <v>612</v>
      </c>
      <c r="D384" s="27">
        <v>0.375</v>
      </c>
      <c r="E384" s="27">
        <v>0.75</v>
      </c>
      <c r="F384" s="40">
        <f t="shared" si="5"/>
        <v>0</v>
      </c>
    </row>
    <row r="385" spans="1:6" x14ac:dyDescent="0.35">
      <c r="A385" s="28" t="s">
        <v>49</v>
      </c>
      <c r="B385" s="29" t="s">
        <v>83</v>
      </c>
      <c r="C385" s="30">
        <v>2256</v>
      </c>
      <c r="D385" s="31">
        <v>0.375</v>
      </c>
      <c r="E385" s="31">
        <v>0.75</v>
      </c>
      <c r="F385" s="40">
        <f t="shared" si="5"/>
        <v>0</v>
      </c>
    </row>
    <row r="386" spans="1:6" x14ac:dyDescent="0.35">
      <c r="A386" s="24" t="s">
        <v>49</v>
      </c>
      <c r="B386" s="25" t="s">
        <v>50</v>
      </c>
      <c r="C386" s="26">
        <v>2450</v>
      </c>
      <c r="D386" s="27">
        <v>0.375</v>
      </c>
      <c r="E386" s="27">
        <v>0.75</v>
      </c>
      <c r="F386" s="40">
        <f t="shared" si="5"/>
        <v>0</v>
      </c>
    </row>
    <row r="387" spans="1:6" x14ac:dyDescent="0.35">
      <c r="A387" s="28" t="s">
        <v>58</v>
      </c>
      <c r="B387" s="29" t="s">
        <v>60</v>
      </c>
      <c r="C387" s="30">
        <v>1209</v>
      </c>
      <c r="D387" s="31">
        <v>0.375</v>
      </c>
      <c r="E387" s="31">
        <v>0.75</v>
      </c>
      <c r="F387" s="40">
        <f t="shared" ref="F387:F450" si="6">IF(HOUR(E387-TIME(18,0,0))*60 + MINUTE(E387-TIME(18,0,0))&gt;10,C387*0.1%*HOUR(E387-TIME(18,0,0))*60 + MINUTE(E387-TIME(18,0,0)),0)</f>
        <v>0</v>
      </c>
    </row>
    <row r="388" spans="1:6" x14ac:dyDescent="0.35">
      <c r="A388" s="24" t="s">
        <v>68</v>
      </c>
      <c r="B388" s="25" t="s">
        <v>69</v>
      </c>
      <c r="C388" s="26">
        <v>2176</v>
      </c>
      <c r="D388" s="27">
        <v>0.375</v>
      </c>
      <c r="E388" s="27">
        <v>0.75</v>
      </c>
      <c r="F388" s="40">
        <f t="shared" si="6"/>
        <v>0</v>
      </c>
    </row>
    <row r="389" spans="1:6" x14ac:dyDescent="0.35">
      <c r="A389" s="28" t="s">
        <v>66</v>
      </c>
      <c r="B389" s="29" t="s">
        <v>81</v>
      </c>
      <c r="C389" s="30">
        <v>904</v>
      </c>
      <c r="D389" s="31">
        <v>0.375</v>
      </c>
      <c r="E389" s="31">
        <v>0.75</v>
      </c>
      <c r="F389" s="40">
        <f t="shared" si="6"/>
        <v>0</v>
      </c>
    </row>
    <row r="390" spans="1:6" x14ac:dyDescent="0.35">
      <c r="A390" s="24" t="s">
        <v>58</v>
      </c>
      <c r="B390" s="25" t="s">
        <v>60</v>
      </c>
      <c r="C390" s="26">
        <v>1645</v>
      </c>
      <c r="D390" s="27">
        <v>0.375</v>
      </c>
      <c r="E390" s="27">
        <v>0.75</v>
      </c>
      <c r="F390" s="40">
        <f t="shared" si="6"/>
        <v>0</v>
      </c>
    </row>
    <row r="391" spans="1:6" x14ac:dyDescent="0.35">
      <c r="A391" s="28" t="s">
        <v>66</v>
      </c>
      <c r="B391" s="29" t="s">
        <v>67</v>
      </c>
      <c r="C391" s="30">
        <v>1506</v>
      </c>
      <c r="D391" s="31">
        <v>0.375</v>
      </c>
      <c r="E391" s="31">
        <v>0.75</v>
      </c>
      <c r="F391" s="40">
        <f t="shared" si="6"/>
        <v>0</v>
      </c>
    </row>
    <row r="392" spans="1:6" x14ac:dyDescent="0.35">
      <c r="A392" s="24" t="s">
        <v>62</v>
      </c>
      <c r="B392" s="25" t="s">
        <v>52</v>
      </c>
      <c r="C392" s="26">
        <v>1904</v>
      </c>
      <c r="D392" s="27">
        <v>0.375</v>
      </c>
      <c r="E392" s="27">
        <v>0.75</v>
      </c>
      <c r="F392" s="40">
        <f t="shared" si="6"/>
        <v>0</v>
      </c>
    </row>
    <row r="393" spans="1:6" x14ac:dyDescent="0.35">
      <c r="A393" s="28" t="s">
        <v>56</v>
      </c>
      <c r="B393" s="29" t="s">
        <v>65</v>
      </c>
      <c r="C393" s="30">
        <v>2167</v>
      </c>
      <c r="D393" s="31">
        <v>0.375</v>
      </c>
      <c r="E393" s="31">
        <v>0.75</v>
      </c>
      <c r="F393" s="40">
        <f t="shared" si="6"/>
        <v>0</v>
      </c>
    </row>
    <row r="394" spans="1:6" x14ac:dyDescent="0.35">
      <c r="A394" s="24" t="s">
        <v>68</v>
      </c>
      <c r="B394" s="25" t="s">
        <v>75</v>
      </c>
      <c r="C394" s="26">
        <v>1675</v>
      </c>
      <c r="D394" s="27">
        <v>0.375</v>
      </c>
      <c r="E394" s="27">
        <v>0.82638888888888884</v>
      </c>
      <c r="F394" s="40">
        <f t="shared" si="6"/>
        <v>150.5</v>
      </c>
    </row>
    <row r="395" spans="1:6" x14ac:dyDescent="0.35">
      <c r="A395" s="28" t="s">
        <v>49</v>
      </c>
      <c r="B395" s="29" t="s">
        <v>50</v>
      </c>
      <c r="C395" s="30">
        <v>606</v>
      </c>
      <c r="D395" s="31">
        <v>0.375</v>
      </c>
      <c r="E395" s="31">
        <v>0.92083333333333339</v>
      </c>
      <c r="F395" s="40">
        <f t="shared" si="6"/>
        <v>151.44</v>
      </c>
    </row>
    <row r="396" spans="1:6" x14ac:dyDescent="0.35">
      <c r="A396" s="24" t="s">
        <v>58</v>
      </c>
      <c r="B396" s="25" t="s">
        <v>80</v>
      </c>
      <c r="C396" s="26">
        <v>2131</v>
      </c>
      <c r="D396" s="27">
        <v>0.375</v>
      </c>
      <c r="E396" s="27">
        <v>0.90625</v>
      </c>
      <c r="F396" s="40">
        <f t="shared" si="6"/>
        <v>428.58000000000004</v>
      </c>
    </row>
    <row r="397" spans="1:6" x14ac:dyDescent="0.35">
      <c r="A397" s="28" t="s">
        <v>53</v>
      </c>
      <c r="B397" s="29" t="s">
        <v>71</v>
      </c>
      <c r="C397" s="30">
        <v>2908</v>
      </c>
      <c r="D397" s="31">
        <v>0.375</v>
      </c>
      <c r="E397" s="31">
        <v>0.75486111111111098</v>
      </c>
      <c r="F397" s="40">
        <f t="shared" si="6"/>
        <v>0</v>
      </c>
    </row>
    <row r="398" spans="1:6" x14ac:dyDescent="0.35">
      <c r="A398" s="24" t="s">
        <v>49</v>
      </c>
      <c r="B398" s="25" t="s">
        <v>50</v>
      </c>
      <c r="C398" s="26">
        <v>1062</v>
      </c>
      <c r="D398" s="27">
        <v>0.375</v>
      </c>
      <c r="E398" s="27">
        <v>0.95763888888888893</v>
      </c>
      <c r="F398" s="40">
        <f t="shared" si="6"/>
        <v>313.88</v>
      </c>
    </row>
    <row r="399" spans="1:6" x14ac:dyDescent="0.35">
      <c r="A399" s="28" t="s">
        <v>49</v>
      </c>
      <c r="B399" s="29" t="s">
        <v>50</v>
      </c>
      <c r="C399" s="30">
        <v>2894</v>
      </c>
      <c r="D399" s="31">
        <v>0.375</v>
      </c>
      <c r="E399" s="31">
        <v>0.75</v>
      </c>
      <c r="F399" s="40">
        <f t="shared" si="6"/>
        <v>0</v>
      </c>
    </row>
    <row r="400" spans="1:6" x14ac:dyDescent="0.35">
      <c r="A400" s="24" t="s">
        <v>47</v>
      </c>
      <c r="B400" s="25" t="s">
        <v>48</v>
      </c>
      <c r="C400" s="26">
        <v>2330</v>
      </c>
      <c r="D400" s="27">
        <v>0.375</v>
      </c>
      <c r="E400" s="27">
        <v>0.75</v>
      </c>
      <c r="F400" s="40">
        <f t="shared" si="6"/>
        <v>0</v>
      </c>
    </row>
    <row r="401" spans="1:6" x14ac:dyDescent="0.35">
      <c r="A401" s="28" t="s">
        <v>49</v>
      </c>
      <c r="B401" s="29" t="s">
        <v>88</v>
      </c>
      <c r="C401" s="30">
        <v>2596</v>
      </c>
      <c r="D401" s="31">
        <v>0.375</v>
      </c>
      <c r="E401" s="31">
        <v>0.75</v>
      </c>
      <c r="F401" s="40">
        <f t="shared" si="6"/>
        <v>0</v>
      </c>
    </row>
    <row r="402" spans="1:6" x14ac:dyDescent="0.35">
      <c r="A402" s="24" t="s">
        <v>49</v>
      </c>
      <c r="B402" s="25" t="s">
        <v>83</v>
      </c>
      <c r="C402" s="26">
        <v>1209</v>
      </c>
      <c r="D402" s="27">
        <v>0.375</v>
      </c>
      <c r="E402" s="27">
        <v>0.75</v>
      </c>
      <c r="F402" s="40">
        <f t="shared" si="6"/>
        <v>0</v>
      </c>
    </row>
    <row r="403" spans="1:6" x14ac:dyDescent="0.35">
      <c r="A403" s="28" t="s">
        <v>55</v>
      </c>
      <c r="B403" s="29" t="s">
        <v>52</v>
      </c>
      <c r="C403" s="30">
        <v>982</v>
      </c>
      <c r="D403" s="31">
        <v>0.375</v>
      </c>
      <c r="E403" s="31">
        <v>0.82291666666666663</v>
      </c>
      <c r="F403" s="40">
        <f t="shared" si="6"/>
        <v>103.92</v>
      </c>
    </row>
    <row r="404" spans="1:6" x14ac:dyDescent="0.35">
      <c r="A404" s="24" t="s">
        <v>47</v>
      </c>
      <c r="B404" s="25" t="s">
        <v>77</v>
      </c>
      <c r="C404" s="26">
        <v>1455</v>
      </c>
      <c r="D404" s="27">
        <v>0.375</v>
      </c>
      <c r="E404" s="27">
        <v>0.87916666666666676</v>
      </c>
      <c r="F404" s="40">
        <f t="shared" si="6"/>
        <v>267.90000000000003</v>
      </c>
    </row>
    <row r="405" spans="1:6" x14ac:dyDescent="0.35">
      <c r="A405" s="28" t="s">
        <v>49</v>
      </c>
      <c r="B405" s="29" t="s">
        <v>50</v>
      </c>
      <c r="C405" s="30">
        <v>1333</v>
      </c>
      <c r="D405" s="31">
        <v>0.375</v>
      </c>
      <c r="E405" s="31">
        <v>0.92013888888888884</v>
      </c>
      <c r="F405" s="40">
        <f t="shared" si="6"/>
        <v>324.92</v>
      </c>
    </row>
    <row r="406" spans="1:6" x14ac:dyDescent="0.35">
      <c r="A406" s="24" t="s">
        <v>49</v>
      </c>
      <c r="B406" s="25" t="s">
        <v>52</v>
      </c>
      <c r="C406" s="26">
        <v>1799</v>
      </c>
      <c r="D406" s="27">
        <v>0.375</v>
      </c>
      <c r="E406" s="27">
        <v>0.80902777777777779</v>
      </c>
      <c r="F406" s="40">
        <f t="shared" si="6"/>
        <v>132.94</v>
      </c>
    </row>
    <row r="407" spans="1:6" x14ac:dyDescent="0.35">
      <c r="A407" s="28" t="s">
        <v>62</v>
      </c>
      <c r="B407" s="29" t="s">
        <v>84</v>
      </c>
      <c r="C407" s="30">
        <v>876</v>
      </c>
      <c r="D407" s="31">
        <v>0.375</v>
      </c>
      <c r="E407" s="31">
        <v>0.75</v>
      </c>
      <c r="F407" s="40">
        <f t="shared" si="6"/>
        <v>0</v>
      </c>
    </row>
    <row r="408" spans="1:6" x14ac:dyDescent="0.35">
      <c r="A408" s="24" t="s">
        <v>56</v>
      </c>
      <c r="B408" s="25" t="s">
        <v>90</v>
      </c>
      <c r="C408" s="26">
        <v>906</v>
      </c>
      <c r="D408" s="27">
        <v>0.375</v>
      </c>
      <c r="E408" s="27">
        <v>0.75</v>
      </c>
      <c r="F408" s="40">
        <f t="shared" si="6"/>
        <v>0</v>
      </c>
    </row>
    <row r="409" spans="1:6" x14ac:dyDescent="0.35">
      <c r="A409" s="28" t="s">
        <v>62</v>
      </c>
      <c r="B409" s="29" t="s">
        <v>63</v>
      </c>
      <c r="C409" s="30">
        <v>1635</v>
      </c>
      <c r="D409" s="31">
        <v>0.375</v>
      </c>
      <c r="E409" s="31">
        <v>0.75</v>
      </c>
      <c r="F409" s="40">
        <f t="shared" si="6"/>
        <v>0</v>
      </c>
    </row>
    <row r="410" spans="1:6" x14ac:dyDescent="0.35">
      <c r="A410" s="24" t="s">
        <v>49</v>
      </c>
      <c r="B410" s="25" t="s">
        <v>50</v>
      </c>
      <c r="C410" s="26">
        <v>1226</v>
      </c>
      <c r="D410" s="27">
        <v>0.375</v>
      </c>
      <c r="E410" s="27">
        <v>0.92013888888888884</v>
      </c>
      <c r="F410" s="40">
        <f t="shared" si="6"/>
        <v>299.24</v>
      </c>
    </row>
    <row r="411" spans="1:6" x14ac:dyDescent="0.35">
      <c r="A411" s="28" t="s">
        <v>58</v>
      </c>
      <c r="B411" s="29" t="s">
        <v>59</v>
      </c>
      <c r="C411" s="30">
        <v>2550</v>
      </c>
      <c r="D411" s="31">
        <v>0.375</v>
      </c>
      <c r="E411" s="31">
        <v>0.75416666666666698</v>
      </c>
      <c r="F411" s="40">
        <f t="shared" si="6"/>
        <v>0</v>
      </c>
    </row>
    <row r="412" spans="1:6" x14ac:dyDescent="0.35">
      <c r="A412" s="24" t="s">
        <v>58</v>
      </c>
      <c r="B412" s="25" t="s">
        <v>60</v>
      </c>
      <c r="C412" s="26">
        <v>2477</v>
      </c>
      <c r="D412" s="27">
        <v>0.375</v>
      </c>
      <c r="E412" s="27">
        <v>0.75069444444444444</v>
      </c>
      <c r="F412" s="40">
        <f t="shared" si="6"/>
        <v>0</v>
      </c>
    </row>
    <row r="413" spans="1:6" x14ac:dyDescent="0.35">
      <c r="A413" s="28" t="s">
        <v>68</v>
      </c>
      <c r="B413" s="29" t="s">
        <v>75</v>
      </c>
      <c r="C413" s="30">
        <v>2834</v>
      </c>
      <c r="D413" s="31">
        <v>0.375</v>
      </c>
      <c r="E413" s="31">
        <v>0.75208333333333299</v>
      </c>
      <c r="F413" s="40">
        <f t="shared" si="6"/>
        <v>0</v>
      </c>
    </row>
    <row r="414" spans="1:6" x14ac:dyDescent="0.35">
      <c r="A414" s="24" t="s">
        <v>55</v>
      </c>
      <c r="B414" s="25" t="s">
        <v>52</v>
      </c>
      <c r="C414" s="26">
        <v>2404</v>
      </c>
      <c r="D414" s="27">
        <v>0.375</v>
      </c>
      <c r="E414" s="27">
        <v>0.75</v>
      </c>
      <c r="F414" s="40">
        <f t="shared" si="6"/>
        <v>0</v>
      </c>
    </row>
    <row r="415" spans="1:6" x14ac:dyDescent="0.35">
      <c r="A415" s="28" t="s">
        <v>66</v>
      </c>
      <c r="B415" s="29" t="s">
        <v>82</v>
      </c>
      <c r="C415" s="30">
        <v>1101</v>
      </c>
      <c r="D415" s="31">
        <v>0.375</v>
      </c>
      <c r="E415" s="31">
        <v>0.92083333333333339</v>
      </c>
      <c r="F415" s="40">
        <f t="shared" si="6"/>
        <v>270.24</v>
      </c>
    </row>
    <row r="416" spans="1:6" x14ac:dyDescent="0.35">
      <c r="A416" s="24" t="s">
        <v>49</v>
      </c>
      <c r="B416" s="25" t="s">
        <v>50</v>
      </c>
      <c r="C416" s="26">
        <v>558</v>
      </c>
      <c r="D416" s="27">
        <v>0.375</v>
      </c>
      <c r="E416" s="27">
        <v>0.95486111111111116</v>
      </c>
      <c r="F416" s="40">
        <f t="shared" si="6"/>
        <v>188.92000000000002</v>
      </c>
    </row>
    <row r="417" spans="1:6" x14ac:dyDescent="0.35">
      <c r="A417" s="28" t="s">
        <v>47</v>
      </c>
      <c r="B417" s="29" t="s">
        <v>77</v>
      </c>
      <c r="C417" s="30">
        <v>1952</v>
      </c>
      <c r="D417" s="31">
        <v>0.375</v>
      </c>
      <c r="E417" s="31">
        <v>0.75</v>
      </c>
      <c r="F417" s="40">
        <f t="shared" si="6"/>
        <v>0</v>
      </c>
    </row>
    <row r="418" spans="1:6" x14ac:dyDescent="0.35">
      <c r="A418" s="24" t="s">
        <v>62</v>
      </c>
      <c r="B418" s="25" t="s">
        <v>70</v>
      </c>
      <c r="C418" s="26">
        <v>1753</v>
      </c>
      <c r="D418" s="27">
        <v>0.375</v>
      </c>
      <c r="E418" s="27">
        <v>0.75</v>
      </c>
      <c r="F418" s="40">
        <f t="shared" si="6"/>
        <v>0</v>
      </c>
    </row>
    <row r="419" spans="1:6" x14ac:dyDescent="0.35">
      <c r="A419" s="28" t="s">
        <v>49</v>
      </c>
      <c r="B419" s="29" t="s">
        <v>83</v>
      </c>
      <c r="C419" s="30">
        <v>2606</v>
      </c>
      <c r="D419" s="31">
        <v>0.375</v>
      </c>
      <c r="E419" s="31">
        <v>0.92013888888888884</v>
      </c>
      <c r="F419" s="40">
        <f t="shared" si="6"/>
        <v>630.43999999999994</v>
      </c>
    </row>
    <row r="420" spans="1:6" x14ac:dyDescent="0.35">
      <c r="A420" s="24" t="s">
        <v>62</v>
      </c>
      <c r="B420" s="25" t="s">
        <v>70</v>
      </c>
      <c r="C420" s="26">
        <v>2039</v>
      </c>
      <c r="D420" s="27">
        <v>0.375</v>
      </c>
      <c r="E420" s="27">
        <v>0.95763888888888893</v>
      </c>
      <c r="F420" s="40">
        <f t="shared" si="6"/>
        <v>548.36</v>
      </c>
    </row>
    <row r="421" spans="1:6" x14ac:dyDescent="0.35">
      <c r="A421" s="28" t="s">
        <v>66</v>
      </c>
      <c r="B421" s="29" t="s">
        <v>67</v>
      </c>
      <c r="C421" s="30">
        <v>630</v>
      </c>
      <c r="D421" s="31">
        <v>0.375</v>
      </c>
      <c r="E421" s="31">
        <v>0.75</v>
      </c>
      <c r="F421" s="40">
        <f t="shared" si="6"/>
        <v>0</v>
      </c>
    </row>
    <row r="422" spans="1:6" x14ac:dyDescent="0.35">
      <c r="A422" s="24" t="s">
        <v>79</v>
      </c>
      <c r="B422" s="25" t="s">
        <v>80</v>
      </c>
      <c r="C422" s="26">
        <v>1078</v>
      </c>
      <c r="D422" s="27">
        <v>0.375</v>
      </c>
      <c r="E422" s="27">
        <v>0.8979166666666667</v>
      </c>
      <c r="F422" s="40">
        <f t="shared" si="6"/>
        <v>227.04</v>
      </c>
    </row>
    <row r="423" spans="1:6" x14ac:dyDescent="0.35">
      <c r="A423" s="28" t="s">
        <v>56</v>
      </c>
      <c r="B423" s="29" t="s">
        <v>65</v>
      </c>
      <c r="C423" s="30">
        <v>2767</v>
      </c>
      <c r="D423" s="31">
        <v>0.375</v>
      </c>
      <c r="E423" s="31">
        <v>0.75</v>
      </c>
      <c r="F423" s="40">
        <f t="shared" si="6"/>
        <v>0</v>
      </c>
    </row>
    <row r="424" spans="1:6" x14ac:dyDescent="0.35">
      <c r="A424" s="24" t="s">
        <v>74</v>
      </c>
      <c r="B424" s="25" t="s">
        <v>82</v>
      </c>
      <c r="C424" s="26">
        <v>1746</v>
      </c>
      <c r="D424" s="27">
        <v>0.375</v>
      </c>
      <c r="E424" s="27">
        <v>0.75763888888888897</v>
      </c>
      <c r="F424" s="40">
        <f t="shared" si="6"/>
        <v>11</v>
      </c>
    </row>
    <row r="425" spans="1:6" x14ac:dyDescent="0.35">
      <c r="A425" s="28" t="s">
        <v>62</v>
      </c>
      <c r="B425" s="29" t="s">
        <v>70</v>
      </c>
      <c r="C425" s="30">
        <v>997</v>
      </c>
      <c r="D425" s="31">
        <v>0.375</v>
      </c>
      <c r="E425" s="31">
        <v>0.75</v>
      </c>
      <c r="F425" s="40">
        <f t="shared" si="6"/>
        <v>0</v>
      </c>
    </row>
    <row r="426" spans="1:6" x14ac:dyDescent="0.35">
      <c r="A426" s="24" t="s">
        <v>61</v>
      </c>
      <c r="B426" s="25" t="s">
        <v>52</v>
      </c>
      <c r="C426" s="26">
        <v>1661</v>
      </c>
      <c r="D426" s="27">
        <v>0.375</v>
      </c>
      <c r="E426" s="27">
        <v>0.90347222222222223</v>
      </c>
      <c r="F426" s="40">
        <f t="shared" si="6"/>
        <v>339.98</v>
      </c>
    </row>
    <row r="427" spans="1:6" x14ac:dyDescent="0.35">
      <c r="A427" s="28" t="s">
        <v>55</v>
      </c>
      <c r="B427" s="29" t="s">
        <v>50</v>
      </c>
      <c r="C427" s="30">
        <v>911</v>
      </c>
      <c r="D427" s="31">
        <v>0.375</v>
      </c>
      <c r="E427" s="31">
        <v>0.95486111111111116</v>
      </c>
      <c r="F427" s="40">
        <f t="shared" si="6"/>
        <v>273.64</v>
      </c>
    </row>
    <row r="428" spans="1:6" x14ac:dyDescent="0.35">
      <c r="A428" s="24" t="s">
        <v>79</v>
      </c>
      <c r="B428" s="25" t="s">
        <v>82</v>
      </c>
      <c r="C428" s="26">
        <v>2542</v>
      </c>
      <c r="D428" s="27">
        <v>0.375</v>
      </c>
      <c r="E428" s="27">
        <v>0.75347222222222199</v>
      </c>
      <c r="F428" s="40">
        <f t="shared" si="6"/>
        <v>0</v>
      </c>
    </row>
    <row r="429" spans="1:6" x14ac:dyDescent="0.35">
      <c r="A429" s="28" t="s">
        <v>53</v>
      </c>
      <c r="B429" s="29" t="s">
        <v>71</v>
      </c>
      <c r="C429" s="30">
        <v>2884</v>
      </c>
      <c r="D429" s="31">
        <v>0.375</v>
      </c>
      <c r="E429" s="31">
        <v>0.75138888888888899</v>
      </c>
      <c r="F429" s="40">
        <f t="shared" si="6"/>
        <v>0</v>
      </c>
    </row>
    <row r="430" spans="1:6" x14ac:dyDescent="0.35">
      <c r="A430" s="24" t="s">
        <v>79</v>
      </c>
      <c r="B430" s="25" t="s">
        <v>59</v>
      </c>
      <c r="C430" s="26">
        <v>2207</v>
      </c>
      <c r="D430" s="27">
        <v>0.375</v>
      </c>
      <c r="E430" s="27">
        <v>0.75624999999999998</v>
      </c>
      <c r="F430" s="40">
        <f t="shared" si="6"/>
        <v>0</v>
      </c>
    </row>
    <row r="431" spans="1:6" x14ac:dyDescent="0.35">
      <c r="A431" s="28" t="s">
        <v>58</v>
      </c>
      <c r="B431" s="29" t="s">
        <v>64</v>
      </c>
      <c r="C431" s="30">
        <v>1374</v>
      </c>
      <c r="D431" s="31">
        <v>0.375</v>
      </c>
      <c r="E431" s="31">
        <v>0.75</v>
      </c>
      <c r="F431" s="40">
        <f t="shared" si="6"/>
        <v>0</v>
      </c>
    </row>
    <row r="432" spans="1:6" x14ac:dyDescent="0.35">
      <c r="A432" s="24" t="s">
        <v>62</v>
      </c>
      <c r="B432" s="25" t="s">
        <v>84</v>
      </c>
      <c r="C432" s="26">
        <v>1109</v>
      </c>
      <c r="D432" s="27">
        <v>0.375</v>
      </c>
      <c r="E432" s="27">
        <v>0.75</v>
      </c>
      <c r="F432" s="40">
        <f t="shared" si="6"/>
        <v>0</v>
      </c>
    </row>
    <row r="433" spans="1:6" x14ac:dyDescent="0.35">
      <c r="A433" s="28" t="s">
        <v>47</v>
      </c>
      <c r="B433" s="29" t="s">
        <v>48</v>
      </c>
      <c r="C433" s="30">
        <v>1454</v>
      </c>
      <c r="D433" s="31">
        <v>0.375</v>
      </c>
      <c r="E433" s="31">
        <v>0.92083333333333339</v>
      </c>
      <c r="F433" s="40">
        <f t="shared" si="6"/>
        <v>354.96</v>
      </c>
    </row>
    <row r="434" spans="1:6" x14ac:dyDescent="0.35">
      <c r="A434" s="24" t="s">
        <v>49</v>
      </c>
      <c r="B434" s="25" t="s">
        <v>50</v>
      </c>
      <c r="C434" s="26">
        <v>1453</v>
      </c>
      <c r="D434" s="27">
        <v>0.375</v>
      </c>
      <c r="E434" s="27">
        <v>0.75833333333333297</v>
      </c>
      <c r="F434" s="40">
        <f t="shared" si="6"/>
        <v>12</v>
      </c>
    </row>
    <row r="435" spans="1:6" x14ac:dyDescent="0.35">
      <c r="A435" s="28" t="s">
        <v>49</v>
      </c>
      <c r="B435" s="29" t="s">
        <v>50</v>
      </c>
      <c r="C435" s="30">
        <v>950</v>
      </c>
      <c r="D435" s="31">
        <v>0.375</v>
      </c>
      <c r="E435" s="31">
        <v>0.75902777777777797</v>
      </c>
      <c r="F435" s="40">
        <f t="shared" si="6"/>
        <v>13</v>
      </c>
    </row>
    <row r="436" spans="1:6" x14ac:dyDescent="0.35">
      <c r="A436" s="24" t="s">
        <v>66</v>
      </c>
      <c r="B436" s="25" t="s">
        <v>67</v>
      </c>
      <c r="C436" s="26">
        <v>2243</v>
      </c>
      <c r="D436" s="27">
        <v>0.375</v>
      </c>
      <c r="E436" s="27">
        <v>0.75</v>
      </c>
      <c r="F436" s="40">
        <f t="shared" si="6"/>
        <v>0</v>
      </c>
    </row>
    <row r="437" spans="1:6" x14ac:dyDescent="0.35">
      <c r="A437" s="28" t="s">
        <v>58</v>
      </c>
      <c r="B437" s="29" t="s">
        <v>60</v>
      </c>
      <c r="C437" s="30">
        <v>1284</v>
      </c>
      <c r="D437" s="31">
        <v>0.375</v>
      </c>
      <c r="E437" s="31">
        <v>0.75833333333333297</v>
      </c>
      <c r="F437" s="40">
        <f t="shared" si="6"/>
        <v>12</v>
      </c>
    </row>
    <row r="438" spans="1:6" x14ac:dyDescent="0.35">
      <c r="A438" s="24" t="s">
        <v>68</v>
      </c>
      <c r="B438" s="25" t="s">
        <v>75</v>
      </c>
      <c r="C438" s="26">
        <v>2672</v>
      </c>
      <c r="D438" s="27">
        <v>0.375</v>
      </c>
      <c r="E438" s="27">
        <v>0.75</v>
      </c>
      <c r="F438" s="40">
        <f t="shared" si="6"/>
        <v>0</v>
      </c>
    </row>
    <row r="439" spans="1:6" x14ac:dyDescent="0.35">
      <c r="A439" s="28" t="s">
        <v>62</v>
      </c>
      <c r="B439" s="29" t="s">
        <v>50</v>
      </c>
      <c r="C439" s="30">
        <v>1582</v>
      </c>
      <c r="D439" s="31">
        <v>0.375</v>
      </c>
      <c r="E439" s="31">
        <v>0.75</v>
      </c>
      <c r="F439" s="40">
        <f t="shared" si="6"/>
        <v>0</v>
      </c>
    </row>
    <row r="440" spans="1:6" x14ac:dyDescent="0.35">
      <c r="A440" s="24" t="s">
        <v>49</v>
      </c>
      <c r="B440" s="25" t="s">
        <v>52</v>
      </c>
      <c r="C440" s="26">
        <v>1240</v>
      </c>
      <c r="D440" s="27">
        <v>0.375</v>
      </c>
      <c r="E440" s="27">
        <v>0.75</v>
      </c>
      <c r="F440" s="40">
        <f t="shared" si="6"/>
        <v>0</v>
      </c>
    </row>
    <row r="441" spans="1:6" x14ac:dyDescent="0.35">
      <c r="A441" s="28" t="s">
        <v>66</v>
      </c>
      <c r="B441" s="29" t="s">
        <v>76</v>
      </c>
      <c r="C441" s="30">
        <v>2914</v>
      </c>
      <c r="D441" s="31">
        <v>0.375</v>
      </c>
      <c r="E441" s="31">
        <v>0.75</v>
      </c>
      <c r="F441" s="40">
        <f t="shared" si="6"/>
        <v>0</v>
      </c>
    </row>
    <row r="442" spans="1:6" x14ac:dyDescent="0.35">
      <c r="A442" s="24" t="s">
        <v>49</v>
      </c>
      <c r="B442" s="25" t="s">
        <v>50</v>
      </c>
      <c r="C442" s="26">
        <v>2855</v>
      </c>
      <c r="D442" s="27">
        <v>0.375</v>
      </c>
      <c r="E442" s="27">
        <v>0.75416666666666698</v>
      </c>
      <c r="F442" s="40">
        <f t="shared" si="6"/>
        <v>0</v>
      </c>
    </row>
    <row r="443" spans="1:6" x14ac:dyDescent="0.35">
      <c r="A443" s="28" t="s">
        <v>58</v>
      </c>
      <c r="B443" s="29" t="s">
        <v>80</v>
      </c>
      <c r="C443" s="30">
        <v>2450</v>
      </c>
      <c r="D443" s="31">
        <v>0.375</v>
      </c>
      <c r="E443" s="31">
        <v>0.83333333333333337</v>
      </c>
      <c r="F443" s="40">
        <f t="shared" si="6"/>
        <v>294</v>
      </c>
    </row>
    <row r="444" spans="1:6" x14ac:dyDescent="0.35">
      <c r="A444" s="24" t="s">
        <v>53</v>
      </c>
      <c r="B444" s="25" t="s">
        <v>72</v>
      </c>
      <c r="C444" s="26">
        <v>2414</v>
      </c>
      <c r="D444" s="27">
        <v>0.375</v>
      </c>
      <c r="E444" s="27">
        <v>0.75</v>
      </c>
      <c r="F444" s="40">
        <f t="shared" si="6"/>
        <v>0</v>
      </c>
    </row>
    <row r="445" spans="1:6" x14ac:dyDescent="0.35">
      <c r="A445" s="28" t="s">
        <v>66</v>
      </c>
      <c r="B445" s="29" t="s">
        <v>89</v>
      </c>
      <c r="C445" s="30">
        <v>2246</v>
      </c>
      <c r="D445" s="31">
        <v>0.375</v>
      </c>
      <c r="E445" s="31">
        <v>0.75</v>
      </c>
      <c r="F445" s="40">
        <f t="shared" si="6"/>
        <v>0</v>
      </c>
    </row>
    <row r="446" spans="1:6" x14ac:dyDescent="0.35">
      <c r="A446" s="24" t="s">
        <v>79</v>
      </c>
      <c r="B446" s="25" t="s">
        <v>80</v>
      </c>
      <c r="C446" s="26">
        <v>2562</v>
      </c>
      <c r="D446" s="27">
        <v>0.375</v>
      </c>
      <c r="E446" s="27">
        <v>0.75</v>
      </c>
      <c r="F446" s="40">
        <f t="shared" si="6"/>
        <v>0</v>
      </c>
    </row>
    <row r="447" spans="1:6" x14ac:dyDescent="0.35">
      <c r="A447" s="28" t="s">
        <v>58</v>
      </c>
      <c r="B447" s="29" t="s">
        <v>60</v>
      </c>
      <c r="C447" s="30">
        <v>976</v>
      </c>
      <c r="D447" s="31">
        <v>0.375</v>
      </c>
      <c r="E447" s="31">
        <v>0.75</v>
      </c>
      <c r="F447" s="40">
        <f t="shared" si="6"/>
        <v>0</v>
      </c>
    </row>
    <row r="448" spans="1:6" x14ac:dyDescent="0.35">
      <c r="A448" s="24" t="s">
        <v>58</v>
      </c>
      <c r="B448" s="25" t="s">
        <v>59</v>
      </c>
      <c r="C448" s="26">
        <v>644</v>
      </c>
      <c r="D448" s="27">
        <v>0.375</v>
      </c>
      <c r="E448" s="27">
        <v>0.75</v>
      </c>
      <c r="F448" s="40">
        <f t="shared" si="6"/>
        <v>0</v>
      </c>
    </row>
    <row r="449" spans="1:6" x14ac:dyDescent="0.35">
      <c r="A449" s="28" t="s">
        <v>61</v>
      </c>
      <c r="B449" s="29" t="s">
        <v>50</v>
      </c>
      <c r="C449" s="30">
        <v>1052</v>
      </c>
      <c r="D449" s="31">
        <v>0.375</v>
      </c>
      <c r="E449" s="31">
        <v>0.75</v>
      </c>
      <c r="F449" s="40">
        <f t="shared" si="6"/>
        <v>0</v>
      </c>
    </row>
    <row r="450" spans="1:6" x14ac:dyDescent="0.35">
      <c r="A450" s="24" t="s">
        <v>53</v>
      </c>
      <c r="B450" s="25" t="s">
        <v>72</v>
      </c>
      <c r="C450" s="26">
        <v>1444</v>
      </c>
      <c r="D450" s="27">
        <v>0.375</v>
      </c>
      <c r="E450" s="27">
        <v>0.84375</v>
      </c>
      <c r="F450" s="40">
        <f t="shared" si="6"/>
        <v>188.28</v>
      </c>
    </row>
    <row r="451" spans="1:6" x14ac:dyDescent="0.35">
      <c r="A451" s="28" t="s">
        <v>58</v>
      </c>
      <c r="B451" s="29" t="s">
        <v>59</v>
      </c>
      <c r="C451" s="30">
        <v>2350</v>
      </c>
      <c r="D451" s="31">
        <v>0.375</v>
      </c>
      <c r="E451" s="31">
        <v>0.75</v>
      </c>
      <c r="F451" s="40">
        <f t="shared" ref="F451:F514" si="7">IF(HOUR(E451-TIME(18,0,0))*60 + MINUTE(E451-TIME(18,0,0))&gt;10,C451*0.1%*HOUR(E451-TIME(18,0,0))*60 + MINUTE(E451-TIME(18,0,0)),0)</f>
        <v>0</v>
      </c>
    </row>
    <row r="452" spans="1:6" x14ac:dyDescent="0.35">
      <c r="A452" s="24" t="s">
        <v>47</v>
      </c>
      <c r="B452" s="25" t="s">
        <v>78</v>
      </c>
      <c r="C452" s="26">
        <v>2448</v>
      </c>
      <c r="D452" s="27">
        <v>0.375</v>
      </c>
      <c r="E452" s="27">
        <v>0.75</v>
      </c>
      <c r="F452" s="40">
        <f t="shared" si="7"/>
        <v>0</v>
      </c>
    </row>
    <row r="453" spans="1:6" x14ac:dyDescent="0.35">
      <c r="A453" s="28" t="s">
        <v>55</v>
      </c>
      <c r="B453" s="29" t="s">
        <v>52</v>
      </c>
      <c r="C453" s="30">
        <v>2494</v>
      </c>
      <c r="D453" s="31">
        <v>0.375</v>
      </c>
      <c r="E453" s="31">
        <v>0.82291666666666663</v>
      </c>
      <c r="F453" s="40">
        <f t="shared" si="7"/>
        <v>194.64000000000001</v>
      </c>
    </row>
    <row r="454" spans="1:6" x14ac:dyDescent="0.35">
      <c r="A454" s="24" t="s">
        <v>53</v>
      </c>
      <c r="B454" s="25" t="s">
        <v>54</v>
      </c>
      <c r="C454" s="26">
        <v>2157</v>
      </c>
      <c r="D454" s="27">
        <v>0.375</v>
      </c>
      <c r="E454" s="27">
        <v>0.75</v>
      </c>
      <c r="F454" s="40">
        <f t="shared" si="7"/>
        <v>0</v>
      </c>
    </row>
    <row r="455" spans="1:6" x14ac:dyDescent="0.35">
      <c r="A455" s="28" t="s">
        <v>68</v>
      </c>
      <c r="B455" s="29" t="s">
        <v>69</v>
      </c>
      <c r="C455" s="30">
        <v>2447</v>
      </c>
      <c r="D455" s="31">
        <v>0.375</v>
      </c>
      <c r="E455" s="31">
        <v>0.75</v>
      </c>
      <c r="F455" s="40">
        <f t="shared" si="7"/>
        <v>0</v>
      </c>
    </row>
    <row r="456" spans="1:6" x14ac:dyDescent="0.35">
      <c r="A456" s="24" t="s">
        <v>79</v>
      </c>
      <c r="B456" s="25" t="s">
        <v>59</v>
      </c>
      <c r="C456" s="26">
        <v>1987</v>
      </c>
      <c r="D456" s="27">
        <v>0.375</v>
      </c>
      <c r="E456" s="27">
        <v>0.75</v>
      </c>
      <c r="F456" s="40">
        <f t="shared" si="7"/>
        <v>0</v>
      </c>
    </row>
    <row r="457" spans="1:6" x14ac:dyDescent="0.35">
      <c r="A457" s="28" t="s">
        <v>58</v>
      </c>
      <c r="B457" s="29" t="s">
        <v>80</v>
      </c>
      <c r="C457" s="30">
        <v>1143</v>
      </c>
      <c r="D457" s="31">
        <v>0.375</v>
      </c>
      <c r="E457" s="31">
        <v>0.75</v>
      </c>
      <c r="F457" s="40">
        <f t="shared" si="7"/>
        <v>0</v>
      </c>
    </row>
    <row r="458" spans="1:6" x14ac:dyDescent="0.35">
      <c r="A458" s="24" t="s">
        <v>62</v>
      </c>
      <c r="B458" s="25" t="s">
        <v>84</v>
      </c>
      <c r="C458" s="26">
        <v>783</v>
      </c>
      <c r="D458" s="27">
        <v>0.375</v>
      </c>
      <c r="E458" s="27">
        <v>0.9472222222222223</v>
      </c>
      <c r="F458" s="40">
        <f t="shared" si="7"/>
        <v>231.92000000000002</v>
      </c>
    </row>
    <row r="459" spans="1:6" x14ac:dyDescent="0.35">
      <c r="A459" s="28" t="s">
        <v>49</v>
      </c>
      <c r="B459" s="29" t="s">
        <v>52</v>
      </c>
      <c r="C459" s="30">
        <v>2815</v>
      </c>
      <c r="D459" s="31">
        <v>0.375</v>
      </c>
      <c r="E459" s="31">
        <v>0.75902777777777797</v>
      </c>
      <c r="F459" s="40">
        <f t="shared" si="7"/>
        <v>13</v>
      </c>
    </row>
    <row r="460" spans="1:6" x14ac:dyDescent="0.35">
      <c r="A460" s="24" t="s">
        <v>62</v>
      </c>
      <c r="B460" s="25" t="s">
        <v>50</v>
      </c>
      <c r="C460" s="26">
        <v>2564</v>
      </c>
      <c r="D460" s="27">
        <v>0.375</v>
      </c>
      <c r="E460" s="27">
        <v>0.92013888888888884</v>
      </c>
      <c r="F460" s="40">
        <f t="shared" si="7"/>
        <v>620.36</v>
      </c>
    </row>
    <row r="461" spans="1:6" x14ac:dyDescent="0.35">
      <c r="A461" s="28" t="s">
        <v>66</v>
      </c>
      <c r="B461" s="29" t="s">
        <v>76</v>
      </c>
      <c r="C461" s="30">
        <v>2053</v>
      </c>
      <c r="D461" s="31">
        <v>0.375</v>
      </c>
      <c r="E461" s="31">
        <v>0.75</v>
      </c>
      <c r="F461" s="40">
        <f t="shared" si="7"/>
        <v>0</v>
      </c>
    </row>
    <row r="462" spans="1:6" x14ac:dyDescent="0.35">
      <c r="A462" s="24" t="s">
        <v>62</v>
      </c>
      <c r="B462" s="25" t="s">
        <v>78</v>
      </c>
      <c r="C462" s="26">
        <v>1040</v>
      </c>
      <c r="D462" s="27">
        <v>0.375</v>
      </c>
      <c r="E462" s="27">
        <v>0.75</v>
      </c>
      <c r="F462" s="40">
        <f t="shared" si="7"/>
        <v>0</v>
      </c>
    </row>
    <row r="463" spans="1:6" x14ac:dyDescent="0.35">
      <c r="A463" s="28" t="s">
        <v>47</v>
      </c>
      <c r="B463" s="29" t="s">
        <v>77</v>
      </c>
      <c r="C463" s="30">
        <v>2324</v>
      </c>
      <c r="D463" s="31">
        <v>0.375</v>
      </c>
      <c r="E463" s="31">
        <v>0.8979166666666667</v>
      </c>
      <c r="F463" s="40">
        <f t="shared" si="7"/>
        <v>451.32</v>
      </c>
    </row>
    <row r="464" spans="1:6" x14ac:dyDescent="0.35">
      <c r="A464" s="24" t="s">
        <v>55</v>
      </c>
      <c r="B464" s="25" t="s">
        <v>50</v>
      </c>
      <c r="C464" s="26">
        <v>1927</v>
      </c>
      <c r="D464" s="27">
        <v>0.375</v>
      </c>
      <c r="E464" s="27">
        <v>0.75</v>
      </c>
      <c r="F464" s="40">
        <f t="shared" si="7"/>
        <v>0</v>
      </c>
    </row>
    <row r="465" spans="1:6" x14ac:dyDescent="0.35">
      <c r="A465" s="28" t="s">
        <v>62</v>
      </c>
      <c r="B465" s="29" t="s">
        <v>85</v>
      </c>
      <c r="C465" s="30">
        <v>1599</v>
      </c>
      <c r="D465" s="31">
        <v>0.375</v>
      </c>
      <c r="E465" s="31">
        <v>0.75486111111111098</v>
      </c>
      <c r="F465" s="40">
        <f t="shared" si="7"/>
        <v>0</v>
      </c>
    </row>
    <row r="466" spans="1:6" x14ac:dyDescent="0.35">
      <c r="A466" s="24" t="s">
        <v>58</v>
      </c>
      <c r="B466" s="25" t="s">
        <v>59</v>
      </c>
      <c r="C466" s="26">
        <v>2504</v>
      </c>
      <c r="D466" s="27">
        <v>0.375</v>
      </c>
      <c r="E466" s="27">
        <v>0.75</v>
      </c>
      <c r="F466" s="40">
        <f t="shared" si="7"/>
        <v>0</v>
      </c>
    </row>
    <row r="467" spans="1:6" x14ac:dyDescent="0.35">
      <c r="A467" s="28" t="s">
        <v>53</v>
      </c>
      <c r="B467" s="29" t="s">
        <v>86</v>
      </c>
      <c r="C467" s="30">
        <v>2380</v>
      </c>
      <c r="D467" s="31">
        <v>0.375</v>
      </c>
      <c r="E467" s="31">
        <v>0.90347222222222223</v>
      </c>
      <c r="F467" s="40">
        <f t="shared" si="7"/>
        <v>469.4</v>
      </c>
    </row>
    <row r="468" spans="1:6" x14ac:dyDescent="0.35">
      <c r="A468" s="24" t="s">
        <v>79</v>
      </c>
      <c r="B468" s="25" t="s">
        <v>59</v>
      </c>
      <c r="C468" s="26">
        <v>1498</v>
      </c>
      <c r="D468" s="27">
        <v>0.375</v>
      </c>
      <c r="E468" s="27">
        <v>0.75</v>
      </c>
      <c r="F468" s="40">
        <f t="shared" si="7"/>
        <v>0</v>
      </c>
    </row>
    <row r="469" spans="1:6" x14ac:dyDescent="0.35">
      <c r="A469" s="28" t="s">
        <v>58</v>
      </c>
      <c r="B469" s="29" t="s">
        <v>59</v>
      </c>
      <c r="C469" s="30">
        <v>2993</v>
      </c>
      <c r="D469" s="31">
        <v>0.375</v>
      </c>
      <c r="E469" s="31">
        <v>0.75</v>
      </c>
      <c r="F469" s="40">
        <f t="shared" si="7"/>
        <v>0</v>
      </c>
    </row>
    <row r="470" spans="1:6" x14ac:dyDescent="0.35">
      <c r="A470" s="24" t="s">
        <v>58</v>
      </c>
      <c r="B470" s="25" t="s">
        <v>59</v>
      </c>
      <c r="C470" s="26">
        <v>1616</v>
      </c>
      <c r="D470" s="27">
        <v>0.375</v>
      </c>
      <c r="E470" s="27">
        <v>0.75</v>
      </c>
      <c r="F470" s="40">
        <f t="shared" si="7"/>
        <v>0</v>
      </c>
    </row>
    <row r="471" spans="1:6" x14ac:dyDescent="0.35">
      <c r="A471" s="28" t="s">
        <v>74</v>
      </c>
      <c r="B471" s="29" t="s">
        <v>52</v>
      </c>
      <c r="C471" s="30">
        <v>664</v>
      </c>
      <c r="D471" s="31">
        <v>0.375</v>
      </c>
      <c r="E471" s="31">
        <v>0.87916666666666676</v>
      </c>
      <c r="F471" s="40">
        <f t="shared" si="7"/>
        <v>125.52</v>
      </c>
    </row>
    <row r="472" spans="1:6" x14ac:dyDescent="0.35">
      <c r="A472" s="24" t="s">
        <v>62</v>
      </c>
      <c r="B472" s="25" t="s">
        <v>70</v>
      </c>
      <c r="C472" s="26">
        <v>2631</v>
      </c>
      <c r="D472" s="27">
        <v>0.375</v>
      </c>
      <c r="E472" s="27">
        <v>0.75</v>
      </c>
      <c r="F472" s="40">
        <f t="shared" si="7"/>
        <v>0</v>
      </c>
    </row>
    <row r="473" spans="1:6" x14ac:dyDescent="0.35">
      <c r="A473" s="28" t="s">
        <v>55</v>
      </c>
      <c r="B473" s="29" t="s">
        <v>52</v>
      </c>
      <c r="C473" s="30">
        <v>1830</v>
      </c>
      <c r="D473" s="31">
        <v>0.375</v>
      </c>
      <c r="E473" s="31">
        <v>0.75</v>
      </c>
      <c r="F473" s="40">
        <f t="shared" si="7"/>
        <v>0</v>
      </c>
    </row>
    <row r="474" spans="1:6" x14ac:dyDescent="0.35">
      <c r="A474" s="24" t="s">
        <v>49</v>
      </c>
      <c r="B474" s="25" t="s">
        <v>88</v>
      </c>
      <c r="C474" s="26">
        <v>2926</v>
      </c>
      <c r="D474" s="27">
        <v>0.375</v>
      </c>
      <c r="E474" s="27">
        <v>0.95486111111111116</v>
      </c>
      <c r="F474" s="40">
        <f t="shared" si="7"/>
        <v>757.24</v>
      </c>
    </row>
    <row r="475" spans="1:6" x14ac:dyDescent="0.35">
      <c r="A475" s="28" t="s">
        <v>49</v>
      </c>
      <c r="B475" s="29" t="s">
        <v>52</v>
      </c>
      <c r="C475" s="30">
        <v>1473</v>
      </c>
      <c r="D475" s="31">
        <v>0.375</v>
      </c>
      <c r="E475" s="31">
        <v>0.75</v>
      </c>
      <c r="F475" s="40">
        <f t="shared" si="7"/>
        <v>0</v>
      </c>
    </row>
    <row r="476" spans="1:6" x14ac:dyDescent="0.35">
      <c r="A476" s="24" t="s">
        <v>53</v>
      </c>
      <c r="B476" s="25" t="s">
        <v>86</v>
      </c>
      <c r="C476" s="26">
        <v>930</v>
      </c>
      <c r="D476" s="27">
        <v>0.375</v>
      </c>
      <c r="E476" s="27">
        <v>0.75</v>
      </c>
      <c r="F476" s="40">
        <f t="shared" si="7"/>
        <v>0</v>
      </c>
    </row>
    <row r="477" spans="1:6" x14ac:dyDescent="0.35">
      <c r="A477" s="28" t="s">
        <v>62</v>
      </c>
      <c r="B477" s="29" t="s">
        <v>52</v>
      </c>
      <c r="C477" s="30">
        <v>1382</v>
      </c>
      <c r="D477" s="31">
        <v>0.375</v>
      </c>
      <c r="E477" s="31">
        <v>0.75</v>
      </c>
      <c r="F477" s="40">
        <f t="shared" si="7"/>
        <v>0</v>
      </c>
    </row>
    <row r="478" spans="1:6" x14ac:dyDescent="0.35">
      <c r="A478" s="24" t="s">
        <v>58</v>
      </c>
      <c r="B478" s="25" t="s">
        <v>80</v>
      </c>
      <c r="C478" s="26">
        <v>751</v>
      </c>
      <c r="D478" s="27">
        <v>0.375</v>
      </c>
      <c r="E478" s="27">
        <v>0.75416666666666698</v>
      </c>
      <c r="F478" s="40">
        <f t="shared" si="7"/>
        <v>0</v>
      </c>
    </row>
    <row r="479" spans="1:6" x14ac:dyDescent="0.35">
      <c r="A479" s="28" t="s">
        <v>68</v>
      </c>
      <c r="B479" s="29" t="s">
        <v>71</v>
      </c>
      <c r="C479" s="30">
        <v>2097</v>
      </c>
      <c r="D479" s="31">
        <v>0.375</v>
      </c>
      <c r="E479" s="31">
        <v>0.75763888888888897</v>
      </c>
      <c r="F479" s="40">
        <f t="shared" si="7"/>
        <v>11</v>
      </c>
    </row>
    <row r="480" spans="1:6" x14ac:dyDescent="0.35">
      <c r="A480" s="24" t="s">
        <v>61</v>
      </c>
      <c r="B480" s="25" t="s">
        <v>52</v>
      </c>
      <c r="C480" s="26">
        <v>1688</v>
      </c>
      <c r="D480" s="27">
        <v>0.375</v>
      </c>
      <c r="E480" s="27">
        <v>0.75</v>
      </c>
      <c r="F480" s="40">
        <f t="shared" si="7"/>
        <v>0</v>
      </c>
    </row>
    <row r="481" spans="1:6" x14ac:dyDescent="0.35">
      <c r="A481" s="28" t="s">
        <v>55</v>
      </c>
      <c r="B481" s="29" t="s">
        <v>50</v>
      </c>
      <c r="C481" s="30">
        <v>1554</v>
      </c>
      <c r="D481" s="31">
        <v>0.375</v>
      </c>
      <c r="E481" s="31">
        <v>0.75833333333333297</v>
      </c>
      <c r="F481" s="40">
        <f t="shared" si="7"/>
        <v>12</v>
      </c>
    </row>
    <row r="482" spans="1:6" x14ac:dyDescent="0.35">
      <c r="A482" s="24" t="s">
        <v>53</v>
      </c>
      <c r="B482" s="25" t="s">
        <v>72</v>
      </c>
      <c r="C482" s="26">
        <v>1542</v>
      </c>
      <c r="D482" s="27">
        <v>0.375</v>
      </c>
      <c r="E482" s="27">
        <v>0.95486111111111116</v>
      </c>
      <c r="F482" s="40">
        <f t="shared" si="7"/>
        <v>425.08</v>
      </c>
    </row>
    <row r="483" spans="1:6" x14ac:dyDescent="0.35">
      <c r="A483" s="28" t="s">
        <v>49</v>
      </c>
      <c r="B483" s="29" t="s">
        <v>50</v>
      </c>
      <c r="C483" s="30">
        <v>2608</v>
      </c>
      <c r="D483" s="31">
        <v>0.375</v>
      </c>
      <c r="E483" s="31">
        <v>0.92013888888888884</v>
      </c>
      <c r="F483" s="40">
        <f t="shared" si="7"/>
        <v>630.92000000000007</v>
      </c>
    </row>
    <row r="484" spans="1:6" x14ac:dyDescent="0.35">
      <c r="A484" s="24" t="s">
        <v>58</v>
      </c>
      <c r="B484" s="25" t="s">
        <v>80</v>
      </c>
      <c r="C484" s="26">
        <v>1316</v>
      </c>
      <c r="D484" s="27">
        <v>0.375</v>
      </c>
      <c r="E484" s="27">
        <v>0.75</v>
      </c>
      <c r="F484" s="40">
        <f t="shared" si="7"/>
        <v>0</v>
      </c>
    </row>
    <row r="485" spans="1:6" x14ac:dyDescent="0.35">
      <c r="A485" s="28" t="s">
        <v>55</v>
      </c>
      <c r="B485" s="29" t="s">
        <v>52</v>
      </c>
      <c r="C485" s="30">
        <v>1561</v>
      </c>
      <c r="D485" s="31">
        <v>0.375</v>
      </c>
      <c r="E485" s="31">
        <v>0.75</v>
      </c>
      <c r="F485" s="40">
        <f t="shared" si="7"/>
        <v>0</v>
      </c>
    </row>
    <row r="486" spans="1:6" x14ac:dyDescent="0.35">
      <c r="A486" s="24" t="s">
        <v>53</v>
      </c>
      <c r="B486" s="25" t="s">
        <v>72</v>
      </c>
      <c r="C486" s="26">
        <v>2045</v>
      </c>
      <c r="D486" s="27">
        <v>0.375</v>
      </c>
      <c r="E486" s="27">
        <v>0.76666666666666705</v>
      </c>
      <c r="F486" s="40">
        <f t="shared" si="7"/>
        <v>24</v>
      </c>
    </row>
    <row r="487" spans="1:6" x14ac:dyDescent="0.35">
      <c r="A487" s="28" t="s">
        <v>58</v>
      </c>
      <c r="B487" s="29" t="s">
        <v>59</v>
      </c>
      <c r="C487" s="30">
        <v>2867</v>
      </c>
      <c r="D487" s="31">
        <v>0.375</v>
      </c>
      <c r="E487" s="31">
        <v>0.75</v>
      </c>
      <c r="F487" s="40">
        <f t="shared" si="7"/>
        <v>0</v>
      </c>
    </row>
    <row r="488" spans="1:6" x14ac:dyDescent="0.35">
      <c r="A488" s="24" t="s">
        <v>55</v>
      </c>
      <c r="B488" s="25" t="s">
        <v>52</v>
      </c>
      <c r="C488" s="26">
        <v>2228</v>
      </c>
      <c r="D488" s="27">
        <v>0.375</v>
      </c>
      <c r="E488" s="27">
        <v>0.75</v>
      </c>
      <c r="F488" s="40">
        <f t="shared" si="7"/>
        <v>0</v>
      </c>
    </row>
    <row r="489" spans="1:6" x14ac:dyDescent="0.35">
      <c r="A489" s="28" t="s">
        <v>47</v>
      </c>
      <c r="B489" s="29" t="s">
        <v>48</v>
      </c>
      <c r="C489" s="30">
        <v>1132</v>
      </c>
      <c r="D489" s="31">
        <v>0.375</v>
      </c>
      <c r="E489" s="31">
        <v>0.75</v>
      </c>
      <c r="F489" s="40">
        <f t="shared" si="7"/>
        <v>0</v>
      </c>
    </row>
    <row r="490" spans="1:6" x14ac:dyDescent="0.35">
      <c r="A490" s="24" t="s">
        <v>53</v>
      </c>
      <c r="B490" s="25" t="s">
        <v>86</v>
      </c>
      <c r="C490" s="26">
        <v>2110</v>
      </c>
      <c r="D490" s="27">
        <v>0.375</v>
      </c>
      <c r="E490" s="27">
        <v>0.75</v>
      </c>
      <c r="F490" s="40">
        <f t="shared" si="7"/>
        <v>0</v>
      </c>
    </row>
    <row r="491" spans="1:6" x14ac:dyDescent="0.35">
      <c r="A491" s="28" t="s">
        <v>62</v>
      </c>
      <c r="B491" s="29" t="s">
        <v>50</v>
      </c>
      <c r="C491" s="30">
        <v>1846</v>
      </c>
      <c r="D491" s="31">
        <v>0.375</v>
      </c>
      <c r="E491" s="31">
        <v>0.75</v>
      </c>
      <c r="F491" s="40">
        <f t="shared" si="7"/>
        <v>0</v>
      </c>
    </row>
    <row r="492" spans="1:6" x14ac:dyDescent="0.35">
      <c r="A492" s="24" t="s">
        <v>68</v>
      </c>
      <c r="B492" s="25" t="s">
        <v>69</v>
      </c>
      <c r="C492" s="26">
        <v>656</v>
      </c>
      <c r="D492" s="27">
        <v>0.375</v>
      </c>
      <c r="E492" s="27">
        <v>0.75</v>
      </c>
      <c r="F492" s="40">
        <f t="shared" si="7"/>
        <v>0</v>
      </c>
    </row>
    <row r="493" spans="1:6" x14ac:dyDescent="0.35">
      <c r="A493" s="28" t="s">
        <v>68</v>
      </c>
      <c r="B493" s="29" t="s">
        <v>87</v>
      </c>
      <c r="C493" s="30">
        <v>1146</v>
      </c>
      <c r="D493" s="31">
        <v>0.375</v>
      </c>
      <c r="E493" s="31">
        <v>0.75</v>
      </c>
      <c r="F493" s="40">
        <f t="shared" si="7"/>
        <v>0</v>
      </c>
    </row>
    <row r="494" spans="1:6" x14ac:dyDescent="0.35">
      <c r="A494" s="24" t="s">
        <v>55</v>
      </c>
      <c r="B494" s="25" t="s">
        <v>50</v>
      </c>
      <c r="C494" s="26">
        <v>1619</v>
      </c>
      <c r="D494" s="27">
        <v>0.375</v>
      </c>
      <c r="E494" s="27">
        <v>0.75</v>
      </c>
      <c r="F494" s="40">
        <f t="shared" si="7"/>
        <v>0</v>
      </c>
    </row>
    <row r="495" spans="1:6" x14ac:dyDescent="0.35">
      <c r="A495" s="28" t="s">
        <v>62</v>
      </c>
      <c r="B495" s="29" t="s">
        <v>70</v>
      </c>
      <c r="C495" s="30">
        <v>1319</v>
      </c>
      <c r="D495" s="31">
        <v>0.375</v>
      </c>
      <c r="E495" s="31">
        <v>0.75</v>
      </c>
      <c r="F495" s="40">
        <f t="shared" si="7"/>
        <v>0</v>
      </c>
    </row>
    <row r="496" spans="1:6" x14ac:dyDescent="0.35">
      <c r="A496" s="24" t="s">
        <v>58</v>
      </c>
      <c r="B496" s="25" t="s">
        <v>80</v>
      </c>
      <c r="C496" s="26">
        <v>2328</v>
      </c>
      <c r="D496" s="27">
        <v>0.375</v>
      </c>
      <c r="E496" s="27">
        <v>0.75</v>
      </c>
      <c r="F496" s="40">
        <f t="shared" si="7"/>
        <v>0</v>
      </c>
    </row>
    <row r="497" spans="1:6" x14ac:dyDescent="0.35">
      <c r="A497" s="28" t="s">
        <v>68</v>
      </c>
      <c r="B497" s="29" t="s">
        <v>78</v>
      </c>
      <c r="C497" s="30">
        <v>1698</v>
      </c>
      <c r="D497" s="31">
        <v>0.375</v>
      </c>
      <c r="E497" s="31">
        <v>0.75763888888888897</v>
      </c>
      <c r="F497" s="40">
        <f t="shared" si="7"/>
        <v>11</v>
      </c>
    </row>
    <row r="498" spans="1:6" x14ac:dyDescent="0.35">
      <c r="A498" s="24" t="s">
        <v>53</v>
      </c>
      <c r="B498" s="25" t="s">
        <v>86</v>
      </c>
      <c r="C498" s="26">
        <v>2633</v>
      </c>
      <c r="D498" s="27">
        <v>0.375</v>
      </c>
      <c r="E498" s="27">
        <v>0.75</v>
      </c>
      <c r="F498" s="40">
        <f t="shared" si="7"/>
        <v>0</v>
      </c>
    </row>
    <row r="499" spans="1:6" x14ac:dyDescent="0.35">
      <c r="A499" s="28" t="s">
        <v>55</v>
      </c>
      <c r="B499" s="29" t="s">
        <v>50</v>
      </c>
      <c r="C499" s="30">
        <v>2738</v>
      </c>
      <c r="D499" s="31">
        <v>0.375</v>
      </c>
      <c r="E499" s="31">
        <v>0.75</v>
      </c>
      <c r="F499" s="40">
        <f t="shared" si="7"/>
        <v>0</v>
      </c>
    </row>
    <row r="500" spans="1:6" x14ac:dyDescent="0.35">
      <c r="A500" s="24" t="s">
        <v>53</v>
      </c>
      <c r="B500" s="25" t="s">
        <v>86</v>
      </c>
      <c r="C500" s="26">
        <v>546</v>
      </c>
      <c r="D500" s="27">
        <v>0.375</v>
      </c>
      <c r="E500" s="27">
        <v>0.95486111111111116</v>
      </c>
      <c r="F500" s="40">
        <f t="shared" si="7"/>
        <v>186.04000000000002</v>
      </c>
    </row>
    <row r="501" spans="1:6" x14ac:dyDescent="0.35">
      <c r="A501" s="28" t="s">
        <v>79</v>
      </c>
      <c r="B501" s="29" t="s">
        <v>59</v>
      </c>
      <c r="C501" s="30">
        <v>1791</v>
      </c>
      <c r="D501" s="31">
        <v>0.375</v>
      </c>
      <c r="E501" s="31">
        <v>0.75</v>
      </c>
      <c r="F501" s="40">
        <f t="shared" si="7"/>
        <v>0</v>
      </c>
    </row>
    <row r="502" spans="1:6" x14ac:dyDescent="0.35">
      <c r="A502" s="24" t="s">
        <v>68</v>
      </c>
      <c r="B502" s="25" t="s">
        <v>75</v>
      </c>
      <c r="C502" s="26">
        <v>667</v>
      </c>
      <c r="D502" s="27">
        <v>0.375</v>
      </c>
      <c r="E502" s="27">
        <v>0.75555555555555598</v>
      </c>
      <c r="F502" s="40">
        <f t="shared" si="7"/>
        <v>0</v>
      </c>
    </row>
    <row r="503" spans="1:6" x14ac:dyDescent="0.35">
      <c r="A503" s="28" t="s">
        <v>55</v>
      </c>
      <c r="B503" s="29" t="s">
        <v>50</v>
      </c>
      <c r="C503" s="30">
        <v>2222</v>
      </c>
      <c r="D503" s="31">
        <v>0.375</v>
      </c>
      <c r="E503" s="31">
        <v>0.75</v>
      </c>
      <c r="F503" s="40">
        <f t="shared" si="7"/>
        <v>0</v>
      </c>
    </row>
    <row r="504" spans="1:6" x14ac:dyDescent="0.35">
      <c r="A504" s="24" t="s">
        <v>58</v>
      </c>
      <c r="B504" s="25" t="s">
        <v>59</v>
      </c>
      <c r="C504" s="26">
        <v>1476</v>
      </c>
      <c r="D504" s="27">
        <v>0.375</v>
      </c>
      <c r="E504" s="27">
        <v>0.75</v>
      </c>
      <c r="F504" s="40">
        <f t="shared" si="7"/>
        <v>0</v>
      </c>
    </row>
    <row r="505" spans="1:6" x14ac:dyDescent="0.35">
      <c r="A505" s="28" t="s">
        <v>53</v>
      </c>
      <c r="B505" s="29" t="s">
        <v>54</v>
      </c>
      <c r="C505" s="30">
        <v>1138</v>
      </c>
      <c r="D505" s="31">
        <v>0.375</v>
      </c>
      <c r="E505" s="31">
        <v>0.75</v>
      </c>
      <c r="F505" s="40">
        <f t="shared" si="7"/>
        <v>0</v>
      </c>
    </row>
    <row r="506" spans="1:6" x14ac:dyDescent="0.35">
      <c r="A506" s="24" t="s">
        <v>55</v>
      </c>
      <c r="B506" s="25" t="s">
        <v>50</v>
      </c>
      <c r="C506" s="26">
        <v>631</v>
      </c>
      <c r="D506" s="27">
        <v>0.375</v>
      </c>
      <c r="E506" s="27">
        <v>0.75</v>
      </c>
      <c r="F506" s="40">
        <f t="shared" si="7"/>
        <v>0</v>
      </c>
    </row>
    <row r="507" spans="1:6" x14ac:dyDescent="0.35">
      <c r="A507" s="28" t="s">
        <v>66</v>
      </c>
      <c r="B507" s="29" t="s">
        <v>76</v>
      </c>
      <c r="C507" s="30">
        <v>1449</v>
      </c>
      <c r="D507" s="31">
        <v>0.375</v>
      </c>
      <c r="E507" s="31">
        <v>0.84375</v>
      </c>
      <c r="F507" s="40">
        <f t="shared" si="7"/>
        <v>188.88</v>
      </c>
    </row>
    <row r="508" spans="1:6" x14ac:dyDescent="0.35">
      <c r="A508" s="24" t="s">
        <v>49</v>
      </c>
      <c r="B508" s="25" t="s">
        <v>50</v>
      </c>
      <c r="C508" s="26">
        <v>539</v>
      </c>
      <c r="D508" s="27">
        <v>0.375</v>
      </c>
      <c r="E508" s="27">
        <v>0.75</v>
      </c>
      <c r="F508" s="40">
        <f t="shared" si="7"/>
        <v>0</v>
      </c>
    </row>
    <row r="509" spans="1:6" x14ac:dyDescent="0.35">
      <c r="A509" s="28" t="s">
        <v>47</v>
      </c>
      <c r="B509" s="29" t="s">
        <v>48</v>
      </c>
      <c r="C509" s="30">
        <v>697</v>
      </c>
      <c r="D509" s="31">
        <v>0.375</v>
      </c>
      <c r="E509" s="31">
        <v>0.75555555555555598</v>
      </c>
      <c r="F509" s="40">
        <f t="shared" si="7"/>
        <v>0</v>
      </c>
    </row>
    <row r="510" spans="1:6" x14ac:dyDescent="0.35">
      <c r="A510" s="24" t="s">
        <v>66</v>
      </c>
      <c r="B510" s="25" t="s">
        <v>76</v>
      </c>
      <c r="C510" s="26">
        <v>2160</v>
      </c>
      <c r="D510" s="27">
        <v>0.375</v>
      </c>
      <c r="E510" s="27">
        <v>0.75833333333333297</v>
      </c>
      <c r="F510" s="40">
        <f t="shared" si="7"/>
        <v>12</v>
      </c>
    </row>
    <row r="511" spans="1:6" x14ac:dyDescent="0.35">
      <c r="A511" s="28" t="s">
        <v>66</v>
      </c>
      <c r="B511" s="29" t="s">
        <v>67</v>
      </c>
      <c r="C511" s="30">
        <v>2299</v>
      </c>
      <c r="D511" s="31">
        <v>0.375</v>
      </c>
      <c r="E511" s="31">
        <v>0.75</v>
      </c>
      <c r="F511" s="40">
        <f t="shared" si="7"/>
        <v>0</v>
      </c>
    </row>
    <row r="512" spans="1:6" x14ac:dyDescent="0.35">
      <c r="A512" s="24" t="s">
        <v>68</v>
      </c>
      <c r="B512" s="25" t="s">
        <v>69</v>
      </c>
      <c r="C512" s="26">
        <v>511</v>
      </c>
      <c r="D512" s="27">
        <v>0.375</v>
      </c>
      <c r="E512" s="27">
        <v>0.80902777777777779</v>
      </c>
      <c r="F512" s="40">
        <f t="shared" si="7"/>
        <v>55.66</v>
      </c>
    </row>
    <row r="513" spans="1:6" x14ac:dyDescent="0.35">
      <c r="A513" s="28" t="s">
        <v>55</v>
      </c>
      <c r="B513" s="29" t="s">
        <v>52</v>
      </c>
      <c r="C513" s="30">
        <v>1164</v>
      </c>
      <c r="D513" s="31">
        <v>0.375</v>
      </c>
      <c r="E513" s="31">
        <v>0.75</v>
      </c>
      <c r="F513" s="40">
        <f t="shared" si="7"/>
        <v>0</v>
      </c>
    </row>
    <row r="514" spans="1:6" x14ac:dyDescent="0.35">
      <c r="A514" s="24" t="s">
        <v>53</v>
      </c>
      <c r="B514" s="25" t="s">
        <v>86</v>
      </c>
      <c r="C514" s="26">
        <v>1398</v>
      </c>
      <c r="D514" s="27">
        <v>0.375</v>
      </c>
      <c r="E514" s="27">
        <v>0.80902777777777779</v>
      </c>
      <c r="F514" s="40">
        <f t="shared" si="7"/>
        <v>108.88000000000001</v>
      </c>
    </row>
    <row r="515" spans="1:6" x14ac:dyDescent="0.35">
      <c r="A515" s="28" t="s">
        <v>66</v>
      </c>
      <c r="B515" s="29" t="s">
        <v>73</v>
      </c>
      <c r="C515" s="30">
        <v>1933</v>
      </c>
      <c r="D515" s="31">
        <v>0.375</v>
      </c>
      <c r="E515" s="31">
        <v>0.75972222222222197</v>
      </c>
      <c r="F515" s="40">
        <f t="shared" ref="F515:F578" si="8">IF(HOUR(E515-TIME(18,0,0))*60 + MINUTE(E515-TIME(18,0,0))&gt;10,C515*0.1%*HOUR(E515-TIME(18,0,0))*60 + MINUTE(E515-TIME(18,0,0)),0)</f>
        <v>14</v>
      </c>
    </row>
    <row r="516" spans="1:6" x14ac:dyDescent="0.35">
      <c r="A516" s="24" t="s">
        <v>66</v>
      </c>
      <c r="B516" s="25" t="s">
        <v>89</v>
      </c>
      <c r="C516" s="26">
        <v>2263</v>
      </c>
      <c r="D516" s="27">
        <v>0.375</v>
      </c>
      <c r="E516" s="27">
        <v>0.83333333333333337</v>
      </c>
      <c r="F516" s="40">
        <f t="shared" si="8"/>
        <v>271.56</v>
      </c>
    </row>
    <row r="517" spans="1:6" x14ac:dyDescent="0.35">
      <c r="A517" s="28" t="s">
        <v>53</v>
      </c>
      <c r="B517" s="29" t="s">
        <v>86</v>
      </c>
      <c r="C517" s="30">
        <v>1233</v>
      </c>
      <c r="D517" s="31">
        <v>0.375</v>
      </c>
      <c r="E517" s="31">
        <v>0.79166666666666663</v>
      </c>
      <c r="F517" s="40">
        <f t="shared" si="8"/>
        <v>73.98</v>
      </c>
    </row>
    <row r="518" spans="1:6" x14ac:dyDescent="0.35">
      <c r="A518" s="24" t="s">
        <v>55</v>
      </c>
      <c r="B518" s="25" t="s">
        <v>50</v>
      </c>
      <c r="C518" s="26">
        <v>2051</v>
      </c>
      <c r="D518" s="27">
        <v>0.375</v>
      </c>
      <c r="E518" s="27">
        <v>0.8979166666666667</v>
      </c>
      <c r="F518" s="40">
        <f t="shared" si="8"/>
        <v>402.18</v>
      </c>
    </row>
    <row r="519" spans="1:6" x14ac:dyDescent="0.35">
      <c r="A519" s="28" t="s">
        <v>55</v>
      </c>
      <c r="B519" s="29" t="s">
        <v>52</v>
      </c>
      <c r="C519" s="30">
        <v>2596</v>
      </c>
      <c r="D519" s="31">
        <v>0.375</v>
      </c>
      <c r="E519" s="31">
        <v>0.87916666666666676</v>
      </c>
      <c r="F519" s="40">
        <f t="shared" si="8"/>
        <v>473.28000000000003</v>
      </c>
    </row>
    <row r="520" spans="1:6" x14ac:dyDescent="0.35">
      <c r="A520" s="24" t="s">
        <v>58</v>
      </c>
      <c r="B520" s="25" t="s">
        <v>59</v>
      </c>
      <c r="C520" s="26">
        <v>1407</v>
      </c>
      <c r="D520" s="27">
        <v>0.375</v>
      </c>
      <c r="E520" s="27">
        <v>0.75</v>
      </c>
      <c r="F520" s="40">
        <f t="shared" si="8"/>
        <v>0</v>
      </c>
    </row>
    <row r="521" spans="1:6" x14ac:dyDescent="0.35">
      <c r="A521" s="28" t="s">
        <v>49</v>
      </c>
      <c r="B521" s="29" t="s">
        <v>88</v>
      </c>
      <c r="C521" s="30">
        <v>2038</v>
      </c>
      <c r="D521" s="31">
        <v>0.375</v>
      </c>
      <c r="E521" s="31">
        <v>0.75</v>
      </c>
      <c r="F521" s="40">
        <f t="shared" si="8"/>
        <v>0</v>
      </c>
    </row>
    <row r="522" spans="1:6" x14ac:dyDescent="0.35">
      <c r="A522" s="24" t="s">
        <v>62</v>
      </c>
      <c r="B522" s="25" t="s">
        <v>63</v>
      </c>
      <c r="C522" s="26">
        <v>808</v>
      </c>
      <c r="D522" s="27">
        <v>0.375</v>
      </c>
      <c r="E522" s="27">
        <v>0.75</v>
      </c>
      <c r="F522" s="40">
        <f t="shared" si="8"/>
        <v>0</v>
      </c>
    </row>
    <row r="523" spans="1:6" x14ac:dyDescent="0.35">
      <c r="A523" s="28" t="s">
        <v>55</v>
      </c>
      <c r="B523" s="29" t="s">
        <v>52</v>
      </c>
      <c r="C523" s="30">
        <v>965</v>
      </c>
      <c r="D523" s="31">
        <v>0.375</v>
      </c>
      <c r="E523" s="31">
        <v>0.75</v>
      </c>
      <c r="F523" s="40">
        <f t="shared" si="8"/>
        <v>0</v>
      </c>
    </row>
    <row r="524" spans="1:6" x14ac:dyDescent="0.35">
      <c r="A524" s="24" t="s">
        <v>58</v>
      </c>
      <c r="B524" s="25" t="s">
        <v>60</v>
      </c>
      <c r="C524" s="26">
        <v>1408</v>
      </c>
      <c r="D524" s="27">
        <v>0.375</v>
      </c>
      <c r="E524" s="27">
        <v>0.75</v>
      </c>
      <c r="F524" s="40">
        <f t="shared" si="8"/>
        <v>0</v>
      </c>
    </row>
    <row r="525" spans="1:6" x14ac:dyDescent="0.35">
      <c r="A525" s="28" t="s">
        <v>74</v>
      </c>
      <c r="B525" s="29" t="s">
        <v>52</v>
      </c>
      <c r="C525" s="30">
        <v>2346</v>
      </c>
      <c r="D525" s="31">
        <v>0.375</v>
      </c>
      <c r="E525" s="31">
        <v>0.75</v>
      </c>
      <c r="F525" s="40">
        <f t="shared" si="8"/>
        <v>0</v>
      </c>
    </row>
    <row r="526" spans="1:6" x14ac:dyDescent="0.35">
      <c r="A526" s="24" t="s">
        <v>49</v>
      </c>
      <c r="B526" s="25" t="s">
        <v>50</v>
      </c>
      <c r="C526" s="26">
        <v>2570</v>
      </c>
      <c r="D526" s="27">
        <v>0.375</v>
      </c>
      <c r="E526" s="27">
        <v>0.75</v>
      </c>
      <c r="F526" s="40">
        <f t="shared" si="8"/>
        <v>0</v>
      </c>
    </row>
    <row r="527" spans="1:6" x14ac:dyDescent="0.35">
      <c r="A527" s="28" t="s">
        <v>55</v>
      </c>
      <c r="B527" s="29" t="s">
        <v>52</v>
      </c>
      <c r="C527" s="30">
        <v>527</v>
      </c>
      <c r="D527" s="31">
        <v>0.375</v>
      </c>
      <c r="E527" s="31">
        <v>0.90625</v>
      </c>
      <c r="F527" s="40">
        <f t="shared" si="8"/>
        <v>139.86000000000001</v>
      </c>
    </row>
    <row r="528" spans="1:6" x14ac:dyDescent="0.35">
      <c r="A528" s="24" t="s">
        <v>58</v>
      </c>
      <c r="B528" s="25" t="s">
        <v>60</v>
      </c>
      <c r="C528" s="26">
        <v>650</v>
      </c>
      <c r="D528" s="27">
        <v>0.375</v>
      </c>
      <c r="E528" s="27">
        <v>0.75</v>
      </c>
      <c r="F528" s="40">
        <f t="shared" si="8"/>
        <v>0</v>
      </c>
    </row>
    <row r="529" spans="1:6" x14ac:dyDescent="0.35">
      <c r="A529" s="28" t="s">
        <v>66</v>
      </c>
      <c r="B529" s="29" t="s">
        <v>73</v>
      </c>
      <c r="C529" s="30">
        <v>1488</v>
      </c>
      <c r="D529" s="31">
        <v>0.375</v>
      </c>
      <c r="E529" s="31">
        <v>0.75</v>
      </c>
      <c r="F529" s="40">
        <f t="shared" si="8"/>
        <v>0</v>
      </c>
    </row>
    <row r="530" spans="1:6" x14ac:dyDescent="0.35">
      <c r="A530" s="24" t="s">
        <v>49</v>
      </c>
      <c r="B530" s="25" t="s">
        <v>50</v>
      </c>
      <c r="C530" s="26">
        <v>805</v>
      </c>
      <c r="D530" s="27">
        <v>0.375</v>
      </c>
      <c r="E530" s="27">
        <v>0.75</v>
      </c>
      <c r="F530" s="40">
        <f t="shared" si="8"/>
        <v>0</v>
      </c>
    </row>
    <row r="531" spans="1:6" x14ac:dyDescent="0.35">
      <c r="A531" s="28" t="s">
        <v>49</v>
      </c>
      <c r="B531" s="29" t="s">
        <v>50</v>
      </c>
      <c r="C531" s="30">
        <v>2933</v>
      </c>
      <c r="D531" s="31">
        <v>0.375</v>
      </c>
      <c r="E531" s="31">
        <v>0.75486111111111098</v>
      </c>
      <c r="F531" s="40">
        <f t="shared" si="8"/>
        <v>0</v>
      </c>
    </row>
    <row r="532" spans="1:6" x14ac:dyDescent="0.35">
      <c r="A532" s="24" t="s">
        <v>55</v>
      </c>
      <c r="B532" s="25" t="s">
        <v>52</v>
      </c>
      <c r="C532" s="26">
        <v>1101</v>
      </c>
      <c r="D532" s="27">
        <v>0.375</v>
      </c>
      <c r="E532" s="27">
        <v>0.75</v>
      </c>
      <c r="F532" s="40">
        <f t="shared" si="8"/>
        <v>0</v>
      </c>
    </row>
    <row r="533" spans="1:6" x14ac:dyDescent="0.35">
      <c r="A533" s="28" t="s">
        <v>66</v>
      </c>
      <c r="B533" s="29" t="s">
        <v>76</v>
      </c>
      <c r="C533" s="30">
        <v>1221</v>
      </c>
      <c r="D533" s="31">
        <v>0.375</v>
      </c>
      <c r="E533" s="31">
        <v>0.79166666666666663</v>
      </c>
      <c r="F533" s="40">
        <f t="shared" si="8"/>
        <v>73.260000000000005</v>
      </c>
    </row>
    <row r="534" spans="1:6" x14ac:dyDescent="0.35">
      <c r="A534" s="24" t="s">
        <v>49</v>
      </c>
      <c r="B534" s="25" t="s">
        <v>50</v>
      </c>
      <c r="C534" s="26">
        <v>1534</v>
      </c>
      <c r="D534" s="27">
        <v>0.375</v>
      </c>
      <c r="E534" s="27">
        <v>0.75</v>
      </c>
      <c r="F534" s="40">
        <f t="shared" si="8"/>
        <v>0</v>
      </c>
    </row>
    <row r="535" spans="1:6" x14ac:dyDescent="0.35">
      <c r="A535" s="28" t="s">
        <v>68</v>
      </c>
      <c r="B535" s="29" t="s">
        <v>71</v>
      </c>
      <c r="C535" s="30">
        <v>1722</v>
      </c>
      <c r="D535" s="31">
        <v>0.375</v>
      </c>
      <c r="E535" s="31">
        <v>0.92083333333333339</v>
      </c>
      <c r="F535" s="40">
        <f t="shared" si="8"/>
        <v>419.28</v>
      </c>
    </row>
    <row r="536" spans="1:6" x14ac:dyDescent="0.35">
      <c r="A536" s="24" t="s">
        <v>49</v>
      </c>
      <c r="B536" s="25" t="s">
        <v>50</v>
      </c>
      <c r="C536" s="26">
        <v>2954</v>
      </c>
      <c r="D536" s="27">
        <v>0.375</v>
      </c>
      <c r="E536" s="27">
        <v>0.84375</v>
      </c>
      <c r="F536" s="40">
        <f t="shared" si="8"/>
        <v>369.48</v>
      </c>
    </row>
    <row r="537" spans="1:6" x14ac:dyDescent="0.35">
      <c r="A537" s="28" t="s">
        <v>61</v>
      </c>
      <c r="B537" s="29" t="s">
        <v>52</v>
      </c>
      <c r="C537" s="30">
        <v>1979</v>
      </c>
      <c r="D537" s="31">
        <v>0.375</v>
      </c>
      <c r="E537" s="31">
        <v>0.75624999999999998</v>
      </c>
      <c r="F537" s="40">
        <f t="shared" si="8"/>
        <v>0</v>
      </c>
    </row>
    <row r="538" spans="1:6" x14ac:dyDescent="0.35">
      <c r="A538" s="24" t="s">
        <v>66</v>
      </c>
      <c r="B538" s="25" t="s">
        <v>73</v>
      </c>
      <c r="C538" s="26">
        <v>2907</v>
      </c>
      <c r="D538" s="27">
        <v>0.375</v>
      </c>
      <c r="E538" s="27">
        <v>0.95486111111111116</v>
      </c>
      <c r="F538" s="40">
        <f t="shared" si="8"/>
        <v>752.68000000000006</v>
      </c>
    </row>
    <row r="539" spans="1:6" x14ac:dyDescent="0.35">
      <c r="A539" s="28" t="s">
        <v>47</v>
      </c>
      <c r="B539" s="29" t="s">
        <v>48</v>
      </c>
      <c r="C539" s="30">
        <v>1325</v>
      </c>
      <c r="D539" s="31">
        <v>0.375</v>
      </c>
      <c r="E539" s="31">
        <v>0.75</v>
      </c>
      <c r="F539" s="40">
        <f t="shared" si="8"/>
        <v>0</v>
      </c>
    </row>
    <row r="540" spans="1:6" x14ac:dyDescent="0.35">
      <c r="A540" s="24" t="s">
        <v>49</v>
      </c>
      <c r="B540" s="25" t="s">
        <v>83</v>
      </c>
      <c r="C540" s="26">
        <v>2803</v>
      </c>
      <c r="D540" s="27">
        <v>0.375</v>
      </c>
      <c r="E540" s="27">
        <v>0.75</v>
      </c>
      <c r="F540" s="40">
        <f t="shared" si="8"/>
        <v>0</v>
      </c>
    </row>
    <row r="541" spans="1:6" x14ac:dyDescent="0.35">
      <c r="A541" s="28" t="s">
        <v>66</v>
      </c>
      <c r="B541" s="29" t="s">
        <v>81</v>
      </c>
      <c r="C541" s="30">
        <v>921</v>
      </c>
      <c r="D541" s="31">
        <v>0.375</v>
      </c>
      <c r="E541" s="31">
        <v>0.75</v>
      </c>
      <c r="F541" s="40">
        <f t="shared" si="8"/>
        <v>0</v>
      </c>
    </row>
    <row r="542" spans="1:6" x14ac:dyDescent="0.35">
      <c r="A542" s="24" t="s">
        <v>62</v>
      </c>
      <c r="B542" s="25" t="s">
        <v>52</v>
      </c>
      <c r="C542" s="26">
        <v>2670</v>
      </c>
      <c r="D542" s="27">
        <v>0.375</v>
      </c>
      <c r="E542" s="27">
        <v>0.75</v>
      </c>
      <c r="F542" s="40">
        <f t="shared" si="8"/>
        <v>0</v>
      </c>
    </row>
    <row r="543" spans="1:6" x14ac:dyDescent="0.35">
      <c r="A543" s="28" t="s">
        <v>53</v>
      </c>
      <c r="B543" s="29" t="s">
        <v>54</v>
      </c>
      <c r="C543" s="30">
        <v>1898</v>
      </c>
      <c r="D543" s="31">
        <v>0.375</v>
      </c>
      <c r="E543" s="31">
        <v>0.82291666666666663</v>
      </c>
      <c r="F543" s="40">
        <f t="shared" si="8"/>
        <v>158.88</v>
      </c>
    </row>
    <row r="544" spans="1:6" x14ac:dyDescent="0.35">
      <c r="A544" s="24" t="s">
        <v>62</v>
      </c>
      <c r="B544" s="25" t="s">
        <v>70</v>
      </c>
      <c r="C544" s="26">
        <v>2700</v>
      </c>
      <c r="D544" s="27">
        <v>0.375</v>
      </c>
      <c r="E544" s="27">
        <v>0.75</v>
      </c>
      <c r="F544" s="40">
        <f t="shared" si="8"/>
        <v>0</v>
      </c>
    </row>
    <row r="545" spans="1:6" x14ac:dyDescent="0.35">
      <c r="A545" s="28" t="s">
        <v>61</v>
      </c>
      <c r="B545" s="29" t="s">
        <v>50</v>
      </c>
      <c r="C545" s="30">
        <v>2581</v>
      </c>
      <c r="D545" s="31">
        <v>0.375</v>
      </c>
      <c r="E545" s="31">
        <v>0.75</v>
      </c>
      <c r="F545" s="40">
        <f t="shared" si="8"/>
        <v>0</v>
      </c>
    </row>
    <row r="546" spans="1:6" x14ac:dyDescent="0.35">
      <c r="A546" s="24" t="s">
        <v>53</v>
      </c>
      <c r="B546" s="25" t="s">
        <v>86</v>
      </c>
      <c r="C546" s="26">
        <v>2960</v>
      </c>
      <c r="D546" s="27">
        <v>0.375</v>
      </c>
      <c r="E546" s="27">
        <v>0.82638888888888884</v>
      </c>
      <c r="F546" s="40">
        <f t="shared" si="8"/>
        <v>227.6</v>
      </c>
    </row>
    <row r="547" spans="1:6" x14ac:dyDescent="0.35">
      <c r="A547" s="28" t="s">
        <v>55</v>
      </c>
      <c r="B547" s="29" t="s">
        <v>52</v>
      </c>
      <c r="C547" s="30">
        <v>2524</v>
      </c>
      <c r="D547" s="31">
        <v>0.375</v>
      </c>
      <c r="E547" s="31">
        <v>0.75694444444444398</v>
      </c>
      <c r="F547" s="40">
        <f t="shared" si="8"/>
        <v>0</v>
      </c>
    </row>
    <row r="548" spans="1:6" x14ac:dyDescent="0.35">
      <c r="A548" s="24" t="s">
        <v>51</v>
      </c>
      <c r="B548" s="25" t="s">
        <v>52</v>
      </c>
      <c r="C548" s="26">
        <v>750</v>
      </c>
      <c r="D548" s="27">
        <v>0.375</v>
      </c>
      <c r="E548" s="27">
        <v>0.75</v>
      </c>
      <c r="F548" s="40">
        <f t="shared" si="8"/>
        <v>0</v>
      </c>
    </row>
    <row r="549" spans="1:6" x14ac:dyDescent="0.35">
      <c r="A549" s="28" t="s">
        <v>79</v>
      </c>
      <c r="B549" s="29" t="s">
        <v>59</v>
      </c>
      <c r="C549" s="30">
        <v>1368</v>
      </c>
      <c r="D549" s="31">
        <v>0.375</v>
      </c>
      <c r="E549" s="31">
        <v>0.95763888888888893</v>
      </c>
      <c r="F549" s="40">
        <f t="shared" si="8"/>
        <v>387.32000000000005</v>
      </c>
    </row>
    <row r="550" spans="1:6" x14ac:dyDescent="0.35">
      <c r="A550" s="24" t="s">
        <v>58</v>
      </c>
      <c r="B550" s="25" t="s">
        <v>60</v>
      </c>
      <c r="C550" s="26">
        <v>2031</v>
      </c>
      <c r="D550" s="27">
        <v>0.375</v>
      </c>
      <c r="E550" s="27">
        <v>0.75</v>
      </c>
      <c r="F550" s="40">
        <f t="shared" si="8"/>
        <v>0</v>
      </c>
    </row>
    <row r="551" spans="1:6" x14ac:dyDescent="0.35">
      <c r="A551" s="28" t="s">
        <v>61</v>
      </c>
      <c r="B551" s="29" t="s">
        <v>52</v>
      </c>
      <c r="C551" s="30">
        <v>2865</v>
      </c>
      <c r="D551" s="31">
        <v>0.375</v>
      </c>
      <c r="E551" s="31">
        <v>0.95486111111111116</v>
      </c>
      <c r="F551" s="40">
        <f t="shared" si="8"/>
        <v>742.6</v>
      </c>
    </row>
    <row r="552" spans="1:6" x14ac:dyDescent="0.35">
      <c r="A552" s="24" t="s">
        <v>68</v>
      </c>
      <c r="B552" s="25" t="s">
        <v>87</v>
      </c>
      <c r="C552" s="26">
        <v>2182</v>
      </c>
      <c r="D552" s="27">
        <v>0.375</v>
      </c>
      <c r="E552" s="27">
        <v>0.75</v>
      </c>
      <c r="F552" s="40">
        <f t="shared" si="8"/>
        <v>0</v>
      </c>
    </row>
    <row r="553" spans="1:6" x14ac:dyDescent="0.35">
      <c r="A553" s="28" t="s">
        <v>79</v>
      </c>
      <c r="B553" s="29" t="s">
        <v>80</v>
      </c>
      <c r="C553" s="30">
        <v>1142</v>
      </c>
      <c r="D553" s="31">
        <v>0.375</v>
      </c>
      <c r="E553" s="31">
        <v>0.75</v>
      </c>
      <c r="F553" s="40">
        <f t="shared" si="8"/>
        <v>0</v>
      </c>
    </row>
    <row r="554" spans="1:6" x14ac:dyDescent="0.35">
      <c r="A554" s="24" t="s">
        <v>79</v>
      </c>
      <c r="B554" s="25" t="s">
        <v>80</v>
      </c>
      <c r="C554" s="26">
        <v>818</v>
      </c>
      <c r="D554" s="27">
        <v>0.375</v>
      </c>
      <c r="E554" s="27">
        <v>0.95763888888888893</v>
      </c>
      <c r="F554" s="40">
        <f t="shared" si="8"/>
        <v>255.32000000000002</v>
      </c>
    </row>
    <row r="555" spans="1:6" x14ac:dyDescent="0.35">
      <c r="A555" s="28" t="s">
        <v>62</v>
      </c>
      <c r="B555" s="29" t="s">
        <v>85</v>
      </c>
      <c r="C555" s="30">
        <v>1399</v>
      </c>
      <c r="D555" s="31">
        <v>0.375</v>
      </c>
      <c r="E555" s="31">
        <v>0.75</v>
      </c>
      <c r="F555" s="40">
        <f t="shared" si="8"/>
        <v>0</v>
      </c>
    </row>
    <row r="556" spans="1:6" x14ac:dyDescent="0.35">
      <c r="A556" s="24" t="s">
        <v>55</v>
      </c>
      <c r="B556" s="25" t="s">
        <v>50</v>
      </c>
      <c r="C556" s="26">
        <v>2637</v>
      </c>
      <c r="D556" s="27">
        <v>0.375</v>
      </c>
      <c r="E556" s="27">
        <v>0.92083333333333339</v>
      </c>
      <c r="F556" s="40">
        <f t="shared" si="8"/>
        <v>638.88</v>
      </c>
    </row>
    <row r="557" spans="1:6" x14ac:dyDescent="0.35">
      <c r="A557" s="28" t="s">
        <v>66</v>
      </c>
      <c r="B557" s="29" t="s">
        <v>89</v>
      </c>
      <c r="C557" s="30">
        <v>2280</v>
      </c>
      <c r="D557" s="31">
        <v>0.375</v>
      </c>
      <c r="E557" s="31">
        <v>0.75347222222222199</v>
      </c>
      <c r="F557" s="40">
        <f t="shared" si="8"/>
        <v>0</v>
      </c>
    </row>
    <row r="558" spans="1:6" x14ac:dyDescent="0.35">
      <c r="A558" s="24" t="s">
        <v>49</v>
      </c>
      <c r="B558" s="25" t="s">
        <v>52</v>
      </c>
      <c r="C558" s="26">
        <v>1733</v>
      </c>
      <c r="D558" s="27">
        <v>0.375</v>
      </c>
      <c r="E558" s="27">
        <v>0.75555555555555598</v>
      </c>
      <c r="F558" s="40">
        <f t="shared" si="8"/>
        <v>0</v>
      </c>
    </row>
    <row r="559" spans="1:6" x14ac:dyDescent="0.35">
      <c r="A559" s="28" t="s">
        <v>56</v>
      </c>
      <c r="B559" s="29" t="s">
        <v>57</v>
      </c>
      <c r="C559" s="30">
        <v>2263</v>
      </c>
      <c r="D559" s="31">
        <v>0.375</v>
      </c>
      <c r="E559" s="31">
        <v>0.75</v>
      </c>
      <c r="F559" s="40">
        <f t="shared" si="8"/>
        <v>0</v>
      </c>
    </row>
    <row r="560" spans="1:6" x14ac:dyDescent="0.35">
      <c r="A560" s="24" t="s">
        <v>62</v>
      </c>
      <c r="B560" s="25" t="s">
        <v>63</v>
      </c>
      <c r="C560" s="26">
        <v>1147</v>
      </c>
      <c r="D560" s="27">
        <v>0.375</v>
      </c>
      <c r="E560" s="27">
        <v>0.75</v>
      </c>
      <c r="F560" s="40">
        <f t="shared" si="8"/>
        <v>0</v>
      </c>
    </row>
    <row r="561" spans="1:6" x14ac:dyDescent="0.35">
      <c r="A561" s="28" t="s">
        <v>62</v>
      </c>
      <c r="B561" s="29" t="s">
        <v>50</v>
      </c>
      <c r="C561" s="30">
        <v>1809</v>
      </c>
      <c r="D561" s="31">
        <v>0.375</v>
      </c>
      <c r="E561" s="31">
        <v>0.75</v>
      </c>
      <c r="F561" s="40">
        <f t="shared" si="8"/>
        <v>0</v>
      </c>
    </row>
    <row r="562" spans="1:6" x14ac:dyDescent="0.35">
      <c r="A562" s="24" t="s">
        <v>62</v>
      </c>
      <c r="B562" s="25" t="s">
        <v>84</v>
      </c>
      <c r="C562" s="26">
        <v>2885</v>
      </c>
      <c r="D562" s="27">
        <v>0.375</v>
      </c>
      <c r="E562" s="27">
        <v>0.75624999999999998</v>
      </c>
      <c r="F562" s="40">
        <f t="shared" si="8"/>
        <v>0</v>
      </c>
    </row>
    <row r="563" spans="1:6" x14ac:dyDescent="0.35">
      <c r="A563" s="28" t="s">
        <v>49</v>
      </c>
      <c r="B563" s="29" t="s">
        <v>83</v>
      </c>
      <c r="C563" s="30">
        <v>1003</v>
      </c>
      <c r="D563" s="31">
        <v>0.375</v>
      </c>
      <c r="E563" s="31">
        <v>0.75</v>
      </c>
      <c r="F563" s="40">
        <f t="shared" si="8"/>
        <v>0</v>
      </c>
    </row>
    <row r="564" spans="1:6" x14ac:dyDescent="0.35">
      <c r="A564" s="24" t="s">
        <v>49</v>
      </c>
      <c r="B564" s="25" t="s">
        <v>83</v>
      </c>
      <c r="C564" s="26">
        <v>2127</v>
      </c>
      <c r="D564" s="27">
        <v>0.375</v>
      </c>
      <c r="E564" s="27">
        <v>0.75</v>
      </c>
      <c r="F564" s="40">
        <f t="shared" si="8"/>
        <v>0</v>
      </c>
    </row>
    <row r="565" spans="1:6" x14ac:dyDescent="0.35">
      <c r="A565" s="28" t="s">
        <v>66</v>
      </c>
      <c r="B565" s="29" t="s">
        <v>89</v>
      </c>
      <c r="C565" s="30">
        <v>780</v>
      </c>
      <c r="D565" s="31">
        <v>0.375</v>
      </c>
      <c r="E565" s="31">
        <v>0.75416666666666698</v>
      </c>
      <c r="F565" s="40">
        <f t="shared" si="8"/>
        <v>0</v>
      </c>
    </row>
    <row r="566" spans="1:6" x14ac:dyDescent="0.35">
      <c r="A566" s="24" t="s">
        <v>55</v>
      </c>
      <c r="B566" s="25" t="s">
        <v>50</v>
      </c>
      <c r="C566" s="26">
        <v>887</v>
      </c>
      <c r="D566" s="27">
        <v>0.375</v>
      </c>
      <c r="E566" s="27">
        <v>0.75</v>
      </c>
      <c r="F566" s="40">
        <f t="shared" si="8"/>
        <v>0</v>
      </c>
    </row>
    <row r="567" spans="1:6" x14ac:dyDescent="0.35">
      <c r="A567" s="28" t="s">
        <v>53</v>
      </c>
      <c r="B567" s="29" t="s">
        <v>72</v>
      </c>
      <c r="C567" s="30">
        <v>2445</v>
      </c>
      <c r="D567" s="31">
        <v>0.375</v>
      </c>
      <c r="E567" s="31">
        <v>0.82291666666666663</v>
      </c>
      <c r="F567" s="40">
        <f t="shared" si="8"/>
        <v>191.7</v>
      </c>
    </row>
    <row r="568" spans="1:6" x14ac:dyDescent="0.35">
      <c r="A568" s="24" t="s">
        <v>66</v>
      </c>
      <c r="B568" s="25" t="s">
        <v>89</v>
      </c>
      <c r="C568" s="26">
        <v>2286</v>
      </c>
      <c r="D568" s="27">
        <v>0.375</v>
      </c>
      <c r="E568" s="27">
        <v>0.75</v>
      </c>
      <c r="F568" s="40">
        <f t="shared" si="8"/>
        <v>0</v>
      </c>
    </row>
    <row r="569" spans="1:6" x14ac:dyDescent="0.35">
      <c r="A569" s="28" t="s">
        <v>55</v>
      </c>
      <c r="B569" s="29" t="s">
        <v>52</v>
      </c>
      <c r="C569" s="30">
        <v>2270</v>
      </c>
      <c r="D569" s="31">
        <v>0.375</v>
      </c>
      <c r="E569" s="31">
        <v>0.75138888888888899</v>
      </c>
      <c r="F569" s="40">
        <f t="shared" si="8"/>
        <v>0</v>
      </c>
    </row>
    <row r="570" spans="1:6" x14ac:dyDescent="0.35">
      <c r="A570" s="24" t="s">
        <v>56</v>
      </c>
      <c r="B570" s="25" t="s">
        <v>57</v>
      </c>
      <c r="C570" s="26">
        <v>822</v>
      </c>
      <c r="D570" s="27">
        <v>0.375</v>
      </c>
      <c r="E570" s="27">
        <v>0.85277777777777775</v>
      </c>
      <c r="F570" s="40">
        <f t="shared" si="8"/>
        <v>126.64000000000001</v>
      </c>
    </row>
    <row r="571" spans="1:6" x14ac:dyDescent="0.35">
      <c r="A571" s="28" t="s">
        <v>66</v>
      </c>
      <c r="B571" s="29" t="s">
        <v>73</v>
      </c>
      <c r="C571" s="30">
        <v>730</v>
      </c>
      <c r="D571" s="31">
        <v>0.375</v>
      </c>
      <c r="E571" s="31">
        <v>0.75</v>
      </c>
      <c r="F571" s="40">
        <f t="shared" si="8"/>
        <v>0</v>
      </c>
    </row>
    <row r="572" spans="1:6" x14ac:dyDescent="0.35">
      <c r="A572" s="24" t="s">
        <v>56</v>
      </c>
      <c r="B572" s="25" t="s">
        <v>78</v>
      </c>
      <c r="C572" s="26">
        <v>2780</v>
      </c>
      <c r="D572" s="27">
        <v>0.375</v>
      </c>
      <c r="E572" s="27">
        <v>0.75</v>
      </c>
      <c r="F572" s="40">
        <f t="shared" si="8"/>
        <v>0</v>
      </c>
    </row>
    <row r="573" spans="1:6" x14ac:dyDescent="0.35">
      <c r="A573" s="28" t="s">
        <v>49</v>
      </c>
      <c r="B573" s="29" t="s">
        <v>88</v>
      </c>
      <c r="C573" s="30">
        <v>738</v>
      </c>
      <c r="D573" s="31">
        <v>0.375</v>
      </c>
      <c r="E573" s="31">
        <v>0.87013888888888891</v>
      </c>
      <c r="F573" s="40">
        <f t="shared" si="8"/>
        <v>141.56</v>
      </c>
    </row>
    <row r="574" spans="1:6" x14ac:dyDescent="0.35">
      <c r="A574" s="24" t="s">
        <v>47</v>
      </c>
      <c r="B574" s="25" t="s">
        <v>48</v>
      </c>
      <c r="C574" s="26">
        <v>1376</v>
      </c>
      <c r="D574" s="27">
        <v>0.375</v>
      </c>
      <c r="E574" s="27">
        <v>0.84375</v>
      </c>
      <c r="F574" s="40">
        <f t="shared" si="8"/>
        <v>180.12</v>
      </c>
    </row>
    <row r="575" spans="1:6" x14ac:dyDescent="0.35">
      <c r="A575" s="28" t="s">
        <v>56</v>
      </c>
      <c r="B575" s="29" t="s">
        <v>65</v>
      </c>
      <c r="C575" s="30">
        <v>2500</v>
      </c>
      <c r="D575" s="31">
        <v>0.375</v>
      </c>
      <c r="E575" s="31">
        <v>0.75</v>
      </c>
      <c r="F575" s="40">
        <f t="shared" si="8"/>
        <v>0</v>
      </c>
    </row>
    <row r="576" spans="1:6" x14ac:dyDescent="0.35">
      <c r="A576" s="24" t="s">
        <v>62</v>
      </c>
      <c r="B576" s="25" t="s">
        <v>52</v>
      </c>
      <c r="C576" s="26">
        <v>2076</v>
      </c>
      <c r="D576" s="27">
        <v>0.375</v>
      </c>
      <c r="E576" s="27">
        <v>0.75</v>
      </c>
      <c r="F576" s="40">
        <f t="shared" si="8"/>
        <v>0</v>
      </c>
    </row>
    <row r="577" spans="1:6" x14ac:dyDescent="0.35">
      <c r="A577" s="28" t="s">
        <v>61</v>
      </c>
      <c r="B577" s="29" t="s">
        <v>50</v>
      </c>
      <c r="C577" s="30">
        <v>2527</v>
      </c>
      <c r="D577" s="31">
        <v>0.375</v>
      </c>
      <c r="E577" s="31">
        <v>0.83333333333333337</v>
      </c>
      <c r="F577" s="40">
        <f t="shared" si="8"/>
        <v>303.24</v>
      </c>
    </row>
    <row r="578" spans="1:6" x14ac:dyDescent="0.35">
      <c r="A578" s="24" t="s">
        <v>56</v>
      </c>
      <c r="B578" s="25" t="s">
        <v>57</v>
      </c>
      <c r="C578" s="26">
        <v>957</v>
      </c>
      <c r="D578" s="27">
        <v>0.375</v>
      </c>
      <c r="E578" s="27">
        <v>0.75</v>
      </c>
      <c r="F578" s="40">
        <f t="shared" si="8"/>
        <v>0</v>
      </c>
    </row>
    <row r="579" spans="1:6" x14ac:dyDescent="0.35">
      <c r="A579" s="28" t="s">
        <v>62</v>
      </c>
      <c r="B579" s="29" t="s">
        <v>70</v>
      </c>
      <c r="C579" s="30">
        <v>918</v>
      </c>
      <c r="D579" s="31">
        <v>0.375</v>
      </c>
      <c r="E579" s="31">
        <v>0.75</v>
      </c>
      <c r="F579" s="40">
        <f t="shared" ref="F579:F642" si="9">IF(HOUR(E579-TIME(18,0,0))*60 + MINUTE(E579-TIME(18,0,0))&gt;10,C579*0.1%*HOUR(E579-TIME(18,0,0))*60 + MINUTE(E579-TIME(18,0,0)),0)</f>
        <v>0</v>
      </c>
    </row>
    <row r="580" spans="1:6" x14ac:dyDescent="0.35">
      <c r="A580" s="24" t="s">
        <v>55</v>
      </c>
      <c r="B580" s="25" t="s">
        <v>52</v>
      </c>
      <c r="C580" s="26">
        <v>649</v>
      </c>
      <c r="D580" s="27">
        <v>0.375</v>
      </c>
      <c r="E580" s="27">
        <v>0.75</v>
      </c>
      <c r="F580" s="40">
        <f t="shared" si="9"/>
        <v>0</v>
      </c>
    </row>
    <row r="581" spans="1:6" x14ac:dyDescent="0.35">
      <c r="A581" s="28" t="s">
        <v>68</v>
      </c>
      <c r="B581" s="29" t="s">
        <v>69</v>
      </c>
      <c r="C581" s="30">
        <v>2984</v>
      </c>
      <c r="D581" s="31">
        <v>0.375</v>
      </c>
      <c r="E581" s="31">
        <v>0.75</v>
      </c>
      <c r="F581" s="40">
        <f t="shared" si="9"/>
        <v>0</v>
      </c>
    </row>
    <row r="582" spans="1:6" x14ac:dyDescent="0.35">
      <c r="A582" s="24" t="s">
        <v>53</v>
      </c>
      <c r="B582" s="25" t="s">
        <v>86</v>
      </c>
      <c r="C582" s="26">
        <v>953</v>
      </c>
      <c r="D582" s="27">
        <v>0.375</v>
      </c>
      <c r="E582" s="27">
        <v>0.75</v>
      </c>
      <c r="F582" s="40">
        <f t="shared" si="9"/>
        <v>0</v>
      </c>
    </row>
    <row r="583" spans="1:6" x14ac:dyDescent="0.35">
      <c r="A583" s="28" t="s">
        <v>66</v>
      </c>
      <c r="B583" s="29" t="s">
        <v>73</v>
      </c>
      <c r="C583" s="30">
        <v>1669</v>
      </c>
      <c r="D583" s="31">
        <v>0.375</v>
      </c>
      <c r="E583" s="31">
        <v>0.75</v>
      </c>
      <c r="F583" s="40">
        <f t="shared" si="9"/>
        <v>0</v>
      </c>
    </row>
    <row r="584" spans="1:6" x14ac:dyDescent="0.35">
      <c r="A584" s="24" t="s">
        <v>49</v>
      </c>
      <c r="B584" s="25" t="s">
        <v>50</v>
      </c>
      <c r="C584" s="26">
        <v>2036</v>
      </c>
      <c r="D584" s="27">
        <v>0.375</v>
      </c>
      <c r="E584" s="27">
        <v>0.75</v>
      </c>
      <c r="F584" s="40">
        <f t="shared" si="9"/>
        <v>0</v>
      </c>
    </row>
    <row r="585" spans="1:6" x14ac:dyDescent="0.35">
      <c r="A585" s="28" t="s">
        <v>49</v>
      </c>
      <c r="B585" s="29" t="s">
        <v>52</v>
      </c>
      <c r="C585" s="30">
        <v>1472</v>
      </c>
      <c r="D585" s="31">
        <v>0.375</v>
      </c>
      <c r="E585" s="31">
        <v>0.75</v>
      </c>
      <c r="F585" s="40">
        <f t="shared" si="9"/>
        <v>0</v>
      </c>
    </row>
    <row r="586" spans="1:6" x14ac:dyDescent="0.35">
      <c r="A586" s="24" t="s">
        <v>68</v>
      </c>
      <c r="B586" s="25" t="s">
        <v>87</v>
      </c>
      <c r="C586" s="26">
        <v>1980</v>
      </c>
      <c r="D586" s="27">
        <v>0.375</v>
      </c>
      <c r="E586" s="27">
        <v>0.75</v>
      </c>
      <c r="F586" s="40">
        <f t="shared" si="9"/>
        <v>0</v>
      </c>
    </row>
    <row r="587" spans="1:6" x14ac:dyDescent="0.35">
      <c r="A587" s="28" t="s">
        <v>55</v>
      </c>
      <c r="B587" s="29" t="s">
        <v>50</v>
      </c>
      <c r="C587" s="30">
        <v>519</v>
      </c>
      <c r="D587" s="31">
        <v>0.375</v>
      </c>
      <c r="E587" s="31">
        <v>0.75</v>
      </c>
      <c r="F587" s="40">
        <f t="shared" si="9"/>
        <v>0</v>
      </c>
    </row>
    <row r="588" spans="1:6" x14ac:dyDescent="0.35">
      <c r="A588" s="24" t="s">
        <v>58</v>
      </c>
      <c r="B588" s="25" t="s">
        <v>59</v>
      </c>
      <c r="C588" s="26">
        <v>983</v>
      </c>
      <c r="D588" s="27">
        <v>0.375</v>
      </c>
      <c r="E588" s="27">
        <v>0.75</v>
      </c>
      <c r="F588" s="40">
        <f t="shared" si="9"/>
        <v>0</v>
      </c>
    </row>
    <row r="589" spans="1:6" x14ac:dyDescent="0.35">
      <c r="A589" s="28" t="s">
        <v>53</v>
      </c>
      <c r="B589" s="29" t="s">
        <v>71</v>
      </c>
      <c r="C589" s="30">
        <v>1230</v>
      </c>
      <c r="D589" s="31">
        <v>0.375</v>
      </c>
      <c r="E589" s="31">
        <v>0.75</v>
      </c>
      <c r="F589" s="40">
        <f t="shared" si="9"/>
        <v>0</v>
      </c>
    </row>
    <row r="590" spans="1:6" x14ac:dyDescent="0.35">
      <c r="A590" s="24" t="s">
        <v>58</v>
      </c>
      <c r="B590" s="25" t="s">
        <v>60</v>
      </c>
      <c r="C590" s="26">
        <v>1191</v>
      </c>
      <c r="D590" s="27">
        <v>0.375</v>
      </c>
      <c r="E590" s="27">
        <v>0.75</v>
      </c>
      <c r="F590" s="40">
        <f t="shared" si="9"/>
        <v>0</v>
      </c>
    </row>
    <row r="591" spans="1:6" x14ac:dyDescent="0.35">
      <c r="A591" s="28" t="s">
        <v>53</v>
      </c>
      <c r="B591" s="29" t="s">
        <v>86</v>
      </c>
      <c r="C591" s="30">
        <v>2388</v>
      </c>
      <c r="D591" s="31">
        <v>0.375</v>
      </c>
      <c r="E591" s="31">
        <v>0.92083333333333339</v>
      </c>
      <c r="F591" s="40">
        <f t="shared" si="9"/>
        <v>579.12</v>
      </c>
    </row>
    <row r="592" spans="1:6" x14ac:dyDescent="0.35">
      <c r="A592" s="24" t="s">
        <v>79</v>
      </c>
      <c r="B592" s="25" t="s">
        <v>59</v>
      </c>
      <c r="C592" s="26">
        <v>2304</v>
      </c>
      <c r="D592" s="27">
        <v>0.375</v>
      </c>
      <c r="E592" s="27">
        <v>0.75624999999999998</v>
      </c>
      <c r="F592" s="40">
        <f t="shared" si="9"/>
        <v>0</v>
      </c>
    </row>
    <row r="593" spans="1:6" x14ac:dyDescent="0.35">
      <c r="A593" s="28" t="s">
        <v>47</v>
      </c>
      <c r="B593" s="29" t="s">
        <v>77</v>
      </c>
      <c r="C593" s="30">
        <v>2939</v>
      </c>
      <c r="D593" s="31">
        <v>0.375</v>
      </c>
      <c r="E593" s="31">
        <v>0.75</v>
      </c>
      <c r="F593" s="40">
        <f t="shared" si="9"/>
        <v>0</v>
      </c>
    </row>
    <row r="594" spans="1:6" x14ac:dyDescent="0.35">
      <c r="A594" s="24" t="s">
        <v>66</v>
      </c>
      <c r="B594" s="25" t="s">
        <v>89</v>
      </c>
      <c r="C594" s="26">
        <v>2770</v>
      </c>
      <c r="D594" s="27">
        <v>0.375</v>
      </c>
      <c r="E594" s="27">
        <v>0.75</v>
      </c>
      <c r="F594" s="40">
        <f t="shared" si="9"/>
        <v>0</v>
      </c>
    </row>
    <row r="595" spans="1:6" x14ac:dyDescent="0.35">
      <c r="A595" s="28" t="s">
        <v>49</v>
      </c>
      <c r="B595" s="29" t="s">
        <v>88</v>
      </c>
      <c r="C595" s="30">
        <v>888</v>
      </c>
      <c r="D595" s="31">
        <v>0.375</v>
      </c>
      <c r="E595" s="31">
        <v>0.80902777777777779</v>
      </c>
      <c r="F595" s="40">
        <f t="shared" si="9"/>
        <v>78.28</v>
      </c>
    </row>
    <row r="596" spans="1:6" x14ac:dyDescent="0.35">
      <c r="A596" s="24" t="s">
        <v>47</v>
      </c>
      <c r="B596" s="25" t="s">
        <v>48</v>
      </c>
      <c r="C596" s="26">
        <v>2026</v>
      </c>
      <c r="D596" s="27">
        <v>0.375</v>
      </c>
      <c r="E596" s="27">
        <v>0.75624999999999998</v>
      </c>
      <c r="F596" s="40">
        <f t="shared" si="9"/>
        <v>0</v>
      </c>
    </row>
    <row r="597" spans="1:6" x14ac:dyDescent="0.35">
      <c r="A597" s="28" t="s">
        <v>66</v>
      </c>
      <c r="B597" s="29" t="s">
        <v>81</v>
      </c>
      <c r="C597" s="30">
        <v>1106</v>
      </c>
      <c r="D597" s="31">
        <v>0.375</v>
      </c>
      <c r="E597" s="31">
        <v>0.85277777777777775</v>
      </c>
      <c r="F597" s="40">
        <f t="shared" si="9"/>
        <v>160.72</v>
      </c>
    </row>
    <row r="598" spans="1:6" x14ac:dyDescent="0.35">
      <c r="A598" s="24" t="s">
        <v>55</v>
      </c>
      <c r="B598" s="25" t="s">
        <v>50</v>
      </c>
      <c r="C598" s="26">
        <v>2320</v>
      </c>
      <c r="D598" s="27">
        <v>0.375</v>
      </c>
      <c r="E598" s="27">
        <v>0.75</v>
      </c>
      <c r="F598" s="40">
        <f t="shared" si="9"/>
        <v>0</v>
      </c>
    </row>
    <row r="599" spans="1:6" x14ac:dyDescent="0.35">
      <c r="A599" s="28" t="s">
        <v>56</v>
      </c>
      <c r="B599" s="29" t="s">
        <v>65</v>
      </c>
      <c r="C599" s="30">
        <v>2365</v>
      </c>
      <c r="D599" s="31">
        <v>0.375</v>
      </c>
      <c r="E599" s="31">
        <v>0.75</v>
      </c>
      <c r="F599" s="40">
        <f t="shared" si="9"/>
        <v>0</v>
      </c>
    </row>
    <row r="600" spans="1:6" x14ac:dyDescent="0.35">
      <c r="A600" s="24" t="s">
        <v>58</v>
      </c>
      <c r="B600" s="25" t="s">
        <v>60</v>
      </c>
      <c r="C600" s="26">
        <v>580</v>
      </c>
      <c r="D600" s="27">
        <v>0.375</v>
      </c>
      <c r="E600" s="27">
        <v>0.75347222222222199</v>
      </c>
      <c r="F600" s="40">
        <f t="shared" si="9"/>
        <v>0</v>
      </c>
    </row>
    <row r="601" spans="1:6" x14ac:dyDescent="0.35">
      <c r="A601" s="28" t="s">
        <v>62</v>
      </c>
      <c r="B601" s="29" t="s">
        <v>70</v>
      </c>
      <c r="C601" s="30">
        <v>986</v>
      </c>
      <c r="D601" s="31">
        <v>0.375</v>
      </c>
      <c r="E601" s="31">
        <v>0.83333333333333337</v>
      </c>
      <c r="F601" s="40">
        <f t="shared" si="9"/>
        <v>118.32</v>
      </c>
    </row>
    <row r="602" spans="1:6" x14ac:dyDescent="0.35">
      <c r="A602" s="24" t="s">
        <v>55</v>
      </c>
      <c r="B602" s="25" t="s">
        <v>50</v>
      </c>
      <c r="C602" s="26">
        <v>2004</v>
      </c>
      <c r="D602" s="27">
        <v>0.375</v>
      </c>
      <c r="E602" s="27">
        <v>0.75</v>
      </c>
      <c r="F602" s="40">
        <f t="shared" si="9"/>
        <v>0</v>
      </c>
    </row>
    <row r="603" spans="1:6" x14ac:dyDescent="0.35">
      <c r="A603" s="28" t="s">
        <v>56</v>
      </c>
      <c r="B603" s="29" t="s">
        <v>65</v>
      </c>
      <c r="C603" s="30">
        <v>2036</v>
      </c>
      <c r="D603" s="31">
        <v>0.375</v>
      </c>
      <c r="E603" s="31">
        <v>0.75</v>
      </c>
      <c r="F603" s="40">
        <f t="shared" si="9"/>
        <v>0</v>
      </c>
    </row>
    <row r="604" spans="1:6" x14ac:dyDescent="0.35">
      <c r="A604" s="24" t="s">
        <v>58</v>
      </c>
      <c r="B604" s="25" t="s">
        <v>60</v>
      </c>
      <c r="C604" s="26">
        <v>1578</v>
      </c>
      <c r="D604" s="27">
        <v>0.375</v>
      </c>
      <c r="E604" s="27">
        <v>0.80902777777777779</v>
      </c>
      <c r="F604" s="40">
        <f t="shared" si="9"/>
        <v>119.68</v>
      </c>
    </row>
    <row r="605" spans="1:6" x14ac:dyDescent="0.35">
      <c r="A605" s="28" t="s">
        <v>79</v>
      </c>
      <c r="B605" s="29" t="s">
        <v>59</v>
      </c>
      <c r="C605" s="30">
        <v>2406</v>
      </c>
      <c r="D605" s="31">
        <v>0.375</v>
      </c>
      <c r="E605" s="31">
        <v>0.90347222222222223</v>
      </c>
      <c r="F605" s="40">
        <f t="shared" si="9"/>
        <v>474.08</v>
      </c>
    </row>
    <row r="606" spans="1:6" x14ac:dyDescent="0.35">
      <c r="A606" s="24" t="s">
        <v>55</v>
      </c>
      <c r="B606" s="25" t="s">
        <v>52</v>
      </c>
      <c r="C606" s="26">
        <v>1810</v>
      </c>
      <c r="D606" s="27">
        <v>0.375</v>
      </c>
      <c r="E606" s="27">
        <v>0.75</v>
      </c>
      <c r="F606" s="40">
        <f t="shared" si="9"/>
        <v>0</v>
      </c>
    </row>
    <row r="607" spans="1:6" x14ac:dyDescent="0.35">
      <c r="A607" s="28" t="s">
        <v>58</v>
      </c>
      <c r="B607" s="29" t="s">
        <v>60</v>
      </c>
      <c r="C607" s="30">
        <v>1190</v>
      </c>
      <c r="D607" s="31">
        <v>0.375</v>
      </c>
      <c r="E607" s="31">
        <v>0.75</v>
      </c>
      <c r="F607" s="40">
        <f t="shared" si="9"/>
        <v>0</v>
      </c>
    </row>
    <row r="608" spans="1:6" x14ac:dyDescent="0.35">
      <c r="A608" s="24" t="s">
        <v>55</v>
      </c>
      <c r="B608" s="25" t="s">
        <v>50</v>
      </c>
      <c r="C608" s="26">
        <v>1056</v>
      </c>
      <c r="D608" s="27">
        <v>0.375</v>
      </c>
      <c r="E608" s="27">
        <v>0.75</v>
      </c>
      <c r="F608" s="40">
        <f t="shared" si="9"/>
        <v>0</v>
      </c>
    </row>
    <row r="609" spans="1:6" x14ac:dyDescent="0.35">
      <c r="A609" s="28" t="s">
        <v>58</v>
      </c>
      <c r="B609" s="29" t="s">
        <v>59</v>
      </c>
      <c r="C609" s="30">
        <v>1722</v>
      </c>
      <c r="D609" s="31">
        <v>0.375</v>
      </c>
      <c r="E609" s="31">
        <v>0.75</v>
      </c>
      <c r="F609" s="40">
        <f t="shared" si="9"/>
        <v>0</v>
      </c>
    </row>
    <row r="610" spans="1:6" x14ac:dyDescent="0.35">
      <c r="A610" s="24" t="s">
        <v>47</v>
      </c>
      <c r="B610" s="25" t="s">
        <v>48</v>
      </c>
      <c r="C610" s="26">
        <v>2850</v>
      </c>
      <c r="D610" s="27">
        <v>0.375</v>
      </c>
      <c r="E610" s="27">
        <v>0.75</v>
      </c>
      <c r="F610" s="40">
        <f t="shared" si="9"/>
        <v>0</v>
      </c>
    </row>
    <row r="611" spans="1:6" x14ac:dyDescent="0.35">
      <c r="A611" s="28" t="s">
        <v>49</v>
      </c>
      <c r="B611" s="29" t="s">
        <v>83</v>
      </c>
      <c r="C611" s="30">
        <v>2612</v>
      </c>
      <c r="D611" s="31">
        <v>0.375</v>
      </c>
      <c r="E611" s="31">
        <v>0.75</v>
      </c>
      <c r="F611" s="40">
        <f t="shared" si="9"/>
        <v>0</v>
      </c>
    </row>
    <row r="612" spans="1:6" x14ac:dyDescent="0.35">
      <c r="A612" s="24" t="s">
        <v>79</v>
      </c>
      <c r="B612" s="25" t="s">
        <v>80</v>
      </c>
      <c r="C612" s="26">
        <v>2633</v>
      </c>
      <c r="D612" s="27">
        <v>0.375</v>
      </c>
      <c r="E612" s="27">
        <v>0.75</v>
      </c>
      <c r="F612" s="40">
        <f t="shared" si="9"/>
        <v>0</v>
      </c>
    </row>
    <row r="613" spans="1:6" x14ac:dyDescent="0.35">
      <c r="A613" s="28" t="s">
        <v>62</v>
      </c>
      <c r="B613" s="29" t="s">
        <v>70</v>
      </c>
      <c r="C613" s="30">
        <v>786</v>
      </c>
      <c r="D613" s="31">
        <v>0.375</v>
      </c>
      <c r="E613" s="31">
        <v>0.9472222222222223</v>
      </c>
      <c r="F613" s="40">
        <f t="shared" si="9"/>
        <v>232.64000000000001</v>
      </c>
    </row>
    <row r="614" spans="1:6" x14ac:dyDescent="0.35">
      <c r="A614" s="24" t="s">
        <v>66</v>
      </c>
      <c r="B614" s="25" t="s">
        <v>73</v>
      </c>
      <c r="C614" s="26">
        <v>1404</v>
      </c>
      <c r="D614" s="27">
        <v>0.375</v>
      </c>
      <c r="E614" s="27">
        <v>0.75972222222222197</v>
      </c>
      <c r="F614" s="40">
        <f t="shared" si="9"/>
        <v>14</v>
      </c>
    </row>
    <row r="615" spans="1:6" x14ac:dyDescent="0.35">
      <c r="A615" s="28" t="s">
        <v>47</v>
      </c>
      <c r="B615" s="29" t="s">
        <v>48</v>
      </c>
      <c r="C615" s="30">
        <v>2031</v>
      </c>
      <c r="D615" s="31">
        <v>0.375</v>
      </c>
      <c r="E615" s="31">
        <v>0.75</v>
      </c>
      <c r="F615" s="40">
        <f t="shared" si="9"/>
        <v>0</v>
      </c>
    </row>
    <row r="616" spans="1:6" x14ac:dyDescent="0.35">
      <c r="A616" s="24" t="s">
        <v>74</v>
      </c>
      <c r="B616" s="25" t="s">
        <v>52</v>
      </c>
      <c r="C616" s="26">
        <v>1329</v>
      </c>
      <c r="D616" s="27">
        <v>0.375</v>
      </c>
      <c r="E616" s="27">
        <v>0.85277777777777775</v>
      </c>
      <c r="F616" s="40">
        <f t="shared" si="9"/>
        <v>187.48</v>
      </c>
    </row>
    <row r="617" spans="1:6" x14ac:dyDescent="0.35">
      <c r="A617" s="28" t="s">
        <v>66</v>
      </c>
      <c r="B617" s="29" t="s">
        <v>81</v>
      </c>
      <c r="C617" s="30">
        <v>2299</v>
      </c>
      <c r="D617" s="31">
        <v>0.375</v>
      </c>
      <c r="E617" s="31">
        <v>0.87013888888888891</v>
      </c>
      <c r="F617" s="40">
        <f t="shared" si="9"/>
        <v>328.88</v>
      </c>
    </row>
    <row r="618" spans="1:6" x14ac:dyDescent="0.35">
      <c r="A618" s="24" t="s">
        <v>55</v>
      </c>
      <c r="B618" s="25" t="s">
        <v>52</v>
      </c>
      <c r="C618" s="26">
        <v>2434</v>
      </c>
      <c r="D618" s="27">
        <v>0.375</v>
      </c>
      <c r="E618" s="27">
        <v>0.75</v>
      </c>
      <c r="F618" s="40">
        <f t="shared" si="9"/>
        <v>0</v>
      </c>
    </row>
    <row r="619" spans="1:6" x14ac:dyDescent="0.35">
      <c r="A619" s="28" t="s">
        <v>66</v>
      </c>
      <c r="B619" s="29" t="s">
        <v>67</v>
      </c>
      <c r="C619" s="30">
        <v>2322</v>
      </c>
      <c r="D619" s="31">
        <v>0.375</v>
      </c>
      <c r="E619" s="31">
        <v>0.87013888888888891</v>
      </c>
      <c r="F619" s="40">
        <f t="shared" si="9"/>
        <v>331.64</v>
      </c>
    </row>
    <row r="620" spans="1:6" x14ac:dyDescent="0.35">
      <c r="A620" s="24" t="s">
        <v>62</v>
      </c>
      <c r="B620" s="25" t="s">
        <v>70</v>
      </c>
      <c r="C620" s="26">
        <v>1505</v>
      </c>
      <c r="D620" s="27">
        <v>0.375</v>
      </c>
      <c r="E620" s="27">
        <v>0.82638888888888884</v>
      </c>
      <c r="F620" s="40">
        <f t="shared" si="9"/>
        <v>140.30000000000001</v>
      </c>
    </row>
    <row r="621" spans="1:6" x14ac:dyDescent="0.35">
      <c r="A621" s="28" t="s">
        <v>61</v>
      </c>
      <c r="B621" s="29" t="s">
        <v>52</v>
      </c>
      <c r="C621" s="30">
        <v>2024</v>
      </c>
      <c r="D621" s="31">
        <v>0.375</v>
      </c>
      <c r="E621" s="31">
        <v>0.79166666666666663</v>
      </c>
      <c r="F621" s="40">
        <f t="shared" si="9"/>
        <v>121.44</v>
      </c>
    </row>
    <row r="622" spans="1:6" x14ac:dyDescent="0.35">
      <c r="A622" s="24" t="s">
        <v>53</v>
      </c>
      <c r="B622" s="25" t="s">
        <v>72</v>
      </c>
      <c r="C622" s="26">
        <v>2281</v>
      </c>
      <c r="D622" s="27">
        <v>0.375</v>
      </c>
      <c r="E622" s="27">
        <v>0.75</v>
      </c>
      <c r="F622" s="40">
        <f t="shared" si="9"/>
        <v>0</v>
      </c>
    </row>
    <row r="623" spans="1:6" x14ac:dyDescent="0.35">
      <c r="A623" s="28" t="s">
        <v>66</v>
      </c>
      <c r="B623" s="29" t="s">
        <v>73</v>
      </c>
      <c r="C623" s="30">
        <v>1657</v>
      </c>
      <c r="D623" s="31">
        <v>0.375</v>
      </c>
      <c r="E623" s="31">
        <v>0.75</v>
      </c>
      <c r="F623" s="40">
        <f t="shared" si="9"/>
        <v>0</v>
      </c>
    </row>
    <row r="624" spans="1:6" x14ac:dyDescent="0.35">
      <c r="A624" s="24" t="s">
        <v>55</v>
      </c>
      <c r="B624" s="25" t="s">
        <v>52</v>
      </c>
      <c r="C624" s="26">
        <v>1301</v>
      </c>
      <c r="D624" s="27">
        <v>0.375</v>
      </c>
      <c r="E624" s="27">
        <v>0.75</v>
      </c>
      <c r="F624" s="40">
        <f t="shared" si="9"/>
        <v>0</v>
      </c>
    </row>
    <row r="625" spans="1:6" x14ac:dyDescent="0.35">
      <c r="A625" s="28" t="s">
        <v>79</v>
      </c>
      <c r="B625" s="29" t="s">
        <v>80</v>
      </c>
      <c r="C625" s="30">
        <v>850</v>
      </c>
      <c r="D625" s="31">
        <v>0.375</v>
      </c>
      <c r="E625" s="31">
        <v>0.95763888888888893</v>
      </c>
      <c r="F625" s="40">
        <f t="shared" si="9"/>
        <v>263</v>
      </c>
    </row>
    <row r="626" spans="1:6" x14ac:dyDescent="0.35">
      <c r="A626" s="24" t="s">
        <v>68</v>
      </c>
      <c r="B626" s="25" t="s">
        <v>69</v>
      </c>
      <c r="C626" s="26">
        <v>1292</v>
      </c>
      <c r="D626" s="27">
        <v>0.375</v>
      </c>
      <c r="E626" s="27">
        <v>0.75</v>
      </c>
      <c r="F626" s="40">
        <f t="shared" si="9"/>
        <v>0</v>
      </c>
    </row>
    <row r="627" spans="1:6" x14ac:dyDescent="0.35">
      <c r="A627" s="28" t="s">
        <v>61</v>
      </c>
      <c r="B627" s="29" t="s">
        <v>52</v>
      </c>
      <c r="C627" s="30">
        <v>859</v>
      </c>
      <c r="D627" s="31">
        <v>0.375</v>
      </c>
      <c r="E627" s="31">
        <v>0.75694444444444398</v>
      </c>
      <c r="F627" s="40">
        <f t="shared" si="9"/>
        <v>0</v>
      </c>
    </row>
    <row r="628" spans="1:6" x14ac:dyDescent="0.35">
      <c r="A628" s="24" t="s">
        <v>58</v>
      </c>
      <c r="B628" s="25" t="s">
        <v>80</v>
      </c>
      <c r="C628" s="26">
        <v>1271</v>
      </c>
      <c r="D628" s="27">
        <v>0.375</v>
      </c>
      <c r="E628" s="27">
        <v>0.9472222222222223</v>
      </c>
      <c r="F628" s="40">
        <f t="shared" si="9"/>
        <v>349.04</v>
      </c>
    </row>
    <row r="629" spans="1:6" x14ac:dyDescent="0.35">
      <c r="A629" s="28" t="s">
        <v>53</v>
      </c>
      <c r="B629" s="29" t="s">
        <v>86</v>
      </c>
      <c r="C629" s="30">
        <v>673</v>
      </c>
      <c r="D629" s="31">
        <v>0.375</v>
      </c>
      <c r="E629" s="31">
        <v>0.75</v>
      </c>
      <c r="F629" s="40">
        <f t="shared" si="9"/>
        <v>0</v>
      </c>
    </row>
    <row r="630" spans="1:6" x14ac:dyDescent="0.35">
      <c r="A630" s="24" t="s">
        <v>58</v>
      </c>
      <c r="B630" s="25" t="s">
        <v>60</v>
      </c>
      <c r="C630" s="26">
        <v>2258</v>
      </c>
      <c r="D630" s="27">
        <v>0.375</v>
      </c>
      <c r="E630" s="27">
        <v>0.75138888888888899</v>
      </c>
      <c r="F630" s="40">
        <f t="shared" si="9"/>
        <v>0</v>
      </c>
    </row>
    <row r="631" spans="1:6" x14ac:dyDescent="0.35">
      <c r="A631" s="28" t="s">
        <v>68</v>
      </c>
      <c r="B631" s="29" t="s">
        <v>71</v>
      </c>
      <c r="C631" s="30">
        <v>2452</v>
      </c>
      <c r="D631" s="31">
        <v>0.375</v>
      </c>
      <c r="E631" s="31">
        <v>0.75</v>
      </c>
      <c r="F631" s="40">
        <f t="shared" si="9"/>
        <v>0</v>
      </c>
    </row>
    <row r="632" spans="1:6" x14ac:dyDescent="0.35">
      <c r="A632" s="24" t="s">
        <v>49</v>
      </c>
      <c r="B632" s="25" t="s">
        <v>50</v>
      </c>
      <c r="C632" s="26">
        <v>2356</v>
      </c>
      <c r="D632" s="27">
        <v>0.375</v>
      </c>
      <c r="E632" s="27">
        <v>0.75</v>
      </c>
      <c r="F632" s="40">
        <f t="shared" si="9"/>
        <v>0</v>
      </c>
    </row>
    <row r="633" spans="1:6" x14ac:dyDescent="0.35">
      <c r="A633" s="28" t="s">
        <v>58</v>
      </c>
      <c r="B633" s="29" t="s">
        <v>60</v>
      </c>
      <c r="C633" s="30">
        <v>1353</v>
      </c>
      <c r="D633" s="31">
        <v>0.375</v>
      </c>
      <c r="E633" s="31">
        <v>0.75</v>
      </c>
      <c r="F633" s="40">
        <f t="shared" si="9"/>
        <v>0</v>
      </c>
    </row>
    <row r="634" spans="1:6" x14ac:dyDescent="0.35">
      <c r="A634" s="24" t="s">
        <v>58</v>
      </c>
      <c r="B634" s="25" t="s">
        <v>64</v>
      </c>
      <c r="C634" s="26">
        <v>1770</v>
      </c>
      <c r="D634" s="27">
        <v>0.375</v>
      </c>
      <c r="E634" s="27">
        <v>0.8979166666666667</v>
      </c>
      <c r="F634" s="40">
        <f t="shared" si="9"/>
        <v>351.6</v>
      </c>
    </row>
    <row r="635" spans="1:6" x14ac:dyDescent="0.35">
      <c r="A635" s="28" t="s">
        <v>58</v>
      </c>
      <c r="B635" s="29" t="s">
        <v>80</v>
      </c>
      <c r="C635" s="30">
        <v>1902</v>
      </c>
      <c r="D635" s="31">
        <v>0.375</v>
      </c>
      <c r="E635" s="31">
        <v>0.75</v>
      </c>
      <c r="F635" s="40">
        <f t="shared" si="9"/>
        <v>0</v>
      </c>
    </row>
    <row r="636" spans="1:6" x14ac:dyDescent="0.35">
      <c r="A636" s="24" t="s">
        <v>55</v>
      </c>
      <c r="B636" s="25" t="s">
        <v>52</v>
      </c>
      <c r="C636" s="26">
        <v>2390</v>
      </c>
      <c r="D636" s="27">
        <v>0.375</v>
      </c>
      <c r="E636" s="27">
        <v>0.75555555555555598</v>
      </c>
      <c r="F636" s="40">
        <f t="shared" si="9"/>
        <v>0</v>
      </c>
    </row>
    <row r="637" spans="1:6" x14ac:dyDescent="0.35">
      <c r="A637" s="28" t="s">
        <v>49</v>
      </c>
      <c r="B637" s="29" t="s">
        <v>83</v>
      </c>
      <c r="C637" s="30">
        <v>1153</v>
      </c>
      <c r="D637" s="31">
        <v>0.375</v>
      </c>
      <c r="E637" s="31">
        <v>0.75</v>
      </c>
      <c r="F637" s="40">
        <f t="shared" si="9"/>
        <v>0</v>
      </c>
    </row>
    <row r="638" spans="1:6" x14ac:dyDescent="0.35">
      <c r="A638" s="24" t="s">
        <v>62</v>
      </c>
      <c r="B638" s="25" t="s">
        <v>63</v>
      </c>
      <c r="C638" s="26">
        <v>2471</v>
      </c>
      <c r="D638" s="27">
        <v>0.375</v>
      </c>
      <c r="E638" s="27">
        <v>0.75</v>
      </c>
      <c r="F638" s="40">
        <f t="shared" si="9"/>
        <v>0</v>
      </c>
    </row>
    <row r="639" spans="1:6" x14ac:dyDescent="0.35">
      <c r="A639" s="28" t="s">
        <v>62</v>
      </c>
      <c r="B639" s="29" t="s">
        <v>52</v>
      </c>
      <c r="C639" s="30">
        <v>1670</v>
      </c>
      <c r="D639" s="31">
        <v>0.375</v>
      </c>
      <c r="E639" s="31">
        <v>0.87916666666666676</v>
      </c>
      <c r="F639" s="40">
        <f t="shared" si="9"/>
        <v>306.59999999999997</v>
      </c>
    </row>
    <row r="640" spans="1:6" x14ac:dyDescent="0.35">
      <c r="A640" s="24" t="s">
        <v>62</v>
      </c>
      <c r="B640" s="25" t="s">
        <v>52</v>
      </c>
      <c r="C640" s="26">
        <v>2232</v>
      </c>
      <c r="D640" s="27">
        <v>0.375</v>
      </c>
      <c r="E640" s="27">
        <v>0.75</v>
      </c>
      <c r="F640" s="40">
        <f t="shared" si="9"/>
        <v>0</v>
      </c>
    </row>
    <row r="641" spans="1:6" x14ac:dyDescent="0.35">
      <c r="A641" s="28" t="s">
        <v>62</v>
      </c>
      <c r="B641" s="29" t="s">
        <v>52</v>
      </c>
      <c r="C641" s="30">
        <v>816</v>
      </c>
      <c r="D641" s="31">
        <v>0.375</v>
      </c>
      <c r="E641" s="31">
        <v>0.79166666666666663</v>
      </c>
      <c r="F641" s="40">
        <f t="shared" si="9"/>
        <v>48.96</v>
      </c>
    </row>
    <row r="642" spans="1:6" x14ac:dyDescent="0.35">
      <c r="A642" s="24" t="s">
        <v>68</v>
      </c>
      <c r="B642" s="25" t="s">
        <v>71</v>
      </c>
      <c r="C642" s="26">
        <v>1283</v>
      </c>
      <c r="D642" s="27">
        <v>0.375</v>
      </c>
      <c r="E642" s="27">
        <v>0.75833333333333297</v>
      </c>
      <c r="F642" s="40">
        <f t="shared" si="9"/>
        <v>12</v>
      </c>
    </row>
    <row r="643" spans="1:6" x14ac:dyDescent="0.35">
      <c r="A643" s="28" t="s">
        <v>58</v>
      </c>
      <c r="B643" s="29" t="s">
        <v>80</v>
      </c>
      <c r="C643" s="30">
        <v>1063</v>
      </c>
      <c r="D643" s="31">
        <v>0.375</v>
      </c>
      <c r="E643" s="31">
        <v>0.75</v>
      </c>
      <c r="F643" s="40">
        <f t="shared" ref="F643:F690" si="10">IF(HOUR(E643-TIME(18,0,0))*60 + MINUTE(E643-TIME(18,0,0))&gt;10,C643*0.1%*HOUR(E643-TIME(18,0,0))*60 + MINUTE(E643-TIME(18,0,0)),0)</f>
        <v>0</v>
      </c>
    </row>
    <row r="644" spans="1:6" x14ac:dyDescent="0.35">
      <c r="A644" s="24" t="s">
        <v>68</v>
      </c>
      <c r="B644" s="25" t="s">
        <v>87</v>
      </c>
      <c r="C644" s="26">
        <v>1345</v>
      </c>
      <c r="D644" s="27">
        <v>0.375</v>
      </c>
      <c r="E644" s="27">
        <v>0.75</v>
      </c>
      <c r="F644" s="40">
        <f t="shared" si="10"/>
        <v>0</v>
      </c>
    </row>
    <row r="645" spans="1:6" x14ac:dyDescent="0.35">
      <c r="A645" s="28" t="s">
        <v>68</v>
      </c>
      <c r="B645" s="29" t="s">
        <v>69</v>
      </c>
      <c r="C645" s="30">
        <v>2245</v>
      </c>
      <c r="D645" s="31">
        <v>0.375</v>
      </c>
      <c r="E645" s="31">
        <v>0.75138888888888899</v>
      </c>
      <c r="F645" s="40">
        <f t="shared" si="10"/>
        <v>0</v>
      </c>
    </row>
    <row r="646" spans="1:6" x14ac:dyDescent="0.35">
      <c r="A646" s="24" t="s">
        <v>62</v>
      </c>
      <c r="B646" s="25" t="s">
        <v>84</v>
      </c>
      <c r="C646" s="26">
        <v>1667</v>
      </c>
      <c r="D646" s="27">
        <v>0.375</v>
      </c>
      <c r="E646" s="27">
        <v>0.9472222222222223</v>
      </c>
      <c r="F646" s="40">
        <f t="shared" si="10"/>
        <v>444.08</v>
      </c>
    </row>
    <row r="647" spans="1:6" x14ac:dyDescent="0.35">
      <c r="A647" s="28" t="s">
        <v>47</v>
      </c>
      <c r="B647" s="29" t="s">
        <v>77</v>
      </c>
      <c r="C647" s="30">
        <v>728</v>
      </c>
      <c r="D647" s="31">
        <v>0.375</v>
      </c>
      <c r="E647" s="31">
        <v>0.75277777777777799</v>
      </c>
      <c r="F647" s="40">
        <f t="shared" si="10"/>
        <v>0</v>
      </c>
    </row>
    <row r="648" spans="1:6" x14ac:dyDescent="0.35">
      <c r="A648" s="24" t="s">
        <v>62</v>
      </c>
      <c r="B648" s="25" t="s">
        <v>63</v>
      </c>
      <c r="C648" s="26">
        <v>2791</v>
      </c>
      <c r="D648" s="27">
        <v>0.375</v>
      </c>
      <c r="E648" s="27">
        <v>0.75</v>
      </c>
      <c r="F648" s="40">
        <f t="shared" si="10"/>
        <v>0</v>
      </c>
    </row>
    <row r="649" spans="1:6" x14ac:dyDescent="0.35">
      <c r="A649" s="28" t="s">
        <v>55</v>
      </c>
      <c r="B649" s="29" t="s">
        <v>50</v>
      </c>
      <c r="C649" s="30">
        <v>2150</v>
      </c>
      <c r="D649" s="31">
        <v>0.375</v>
      </c>
      <c r="E649" s="31">
        <v>0.75416666666666698</v>
      </c>
      <c r="F649" s="40">
        <f t="shared" si="10"/>
        <v>0</v>
      </c>
    </row>
    <row r="650" spans="1:6" x14ac:dyDescent="0.35">
      <c r="A650" s="24" t="s">
        <v>49</v>
      </c>
      <c r="B650" s="25" t="s">
        <v>88</v>
      </c>
      <c r="C650" s="26">
        <v>2343</v>
      </c>
      <c r="D650" s="27">
        <v>0.375</v>
      </c>
      <c r="E650" s="27">
        <v>0.87916666666666676</v>
      </c>
      <c r="F650" s="40">
        <f t="shared" si="10"/>
        <v>427.74</v>
      </c>
    </row>
    <row r="651" spans="1:6" x14ac:dyDescent="0.35">
      <c r="A651" s="28" t="s">
        <v>68</v>
      </c>
      <c r="B651" s="29" t="s">
        <v>71</v>
      </c>
      <c r="C651" s="30">
        <v>1858</v>
      </c>
      <c r="D651" s="31">
        <v>0.375</v>
      </c>
      <c r="E651" s="31">
        <v>0.75</v>
      </c>
      <c r="F651" s="40">
        <f t="shared" si="10"/>
        <v>0</v>
      </c>
    </row>
    <row r="652" spans="1:6" x14ac:dyDescent="0.35">
      <c r="A652" s="24" t="s">
        <v>49</v>
      </c>
      <c r="B652" s="25" t="s">
        <v>50</v>
      </c>
      <c r="C652" s="26">
        <v>2290</v>
      </c>
      <c r="D652" s="27">
        <v>0.375</v>
      </c>
      <c r="E652" s="27">
        <v>0.75</v>
      </c>
      <c r="F652" s="40">
        <f t="shared" si="10"/>
        <v>0</v>
      </c>
    </row>
    <row r="653" spans="1:6" x14ac:dyDescent="0.35">
      <c r="A653" s="28" t="s">
        <v>61</v>
      </c>
      <c r="B653" s="29" t="s">
        <v>52</v>
      </c>
      <c r="C653" s="30">
        <v>1684</v>
      </c>
      <c r="D653" s="31">
        <v>0.375</v>
      </c>
      <c r="E653" s="31">
        <v>0.75</v>
      </c>
      <c r="F653" s="40">
        <f t="shared" si="10"/>
        <v>0</v>
      </c>
    </row>
    <row r="654" spans="1:6" x14ac:dyDescent="0.35">
      <c r="A654" s="24" t="s">
        <v>49</v>
      </c>
      <c r="B654" s="25" t="s">
        <v>83</v>
      </c>
      <c r="C654" s="26">
        <v>2277</v>
      </c>
      <c r="D654" s="27">
        <v>0.375</v>
      </c>
      <c r="E654" s="27">
        <v>0.75694444444444398</v>
      </c>
      <c r="F654" s="40">
        <f t="shared" si="10"/>
        <v>0</v>
      </c>
    </row>
    <row r="655" spans="1:6" x14ac:dyDescent="0.35">
      <c r="A655" s="28" t="s">
        <v>66</v>
      </c>
      <c r="B655" s="29" t="s">
        <v>76</v>
      </c>
      <c r="C655" s="30">
        <v>1182</v>
      </c>
      <c r="D655" s="31">
        <v>0.375</v>
      </c>
      <c r="E655" s="31">
        <v>0.75208333333333299</v>
      </c>
      <c r="F655" s="40">
        <f t="shared" si="10"/>
        <v>0</v>
      </c>
    </row>
    <row r="656" spans="1:6" x14ac:dyDescent="0.35">
      <c r="A656" s="24" t="s">
        <v>53</v>
      </c>
      <c r="B656" s="25" t="s">
        <v>72</v>
      </c>
      <c r="C656" s="26">
        <v>2074</v>
      </c>
      <c r="D656" s="27">
        <v>0.375</v>
      </c>
      <c r="E656" s="27">
        <v>0.76527777777777795</v>
      </c>
      <c r="F656" s="40">
        <f t="shared" si="10"/>
        <v>22</v>
      </c>
    </row>
    <row r="657" spans="1:6" x14ac:dyDescent="0.35">
      <c r="A657" s="28" t="s">
        <v>53</v>
      </c>
      <c r="B657" s="29" t="s">
        <v>54</v>
      </c>
      <c r="C657" s="30">
        <v>2838</v>
      </c>
      <c r="D657" s="31">
        <v>0.375</v>
      </c>
      <c r="E657" s="31">
        <v>0.76180555555555596</v>
      </c>
      <c r="F657" s="40">
        <f t="shared" si="10"/>
        <v>17</v>
      </c>
    </row>
    <row r="658" spans="1:6" x14ac:dyDescent="0.35">
      <c r="A658" s="24" t="s">
        <v>56</v>
      </c>
      <c r="B658" s="25" t="s">
        <v>57</v>
      </c>
      <c r="C658" s="26">
        <v>1483</v>
      </c>
      <c r="D658" s="27">
        <v>0.375</v>
      </c>
      <c r="E658" s="27">
        <v>0.75</v>
      </c>
      <c r="F658" s="40">
        <f t="shared" si="10"/>
        <v>0</v>
      </c>
    </row>
    <row r="659" spans="1:6" x14ac:dyDescent="0.35">
      <c r="A659" s="28" t="s">
        <v>66</v>
      </c>
      <c r="B659" s="29" t="s">
        <v>76</v>
      </c>
      <c r="C659" s="30">
        <v>682</v>
      </c>
      <c r="D659" s="31">
        <v>0.375</v>
      </c>
      <c r="E659" s="31">
        <v>0.75</v>
      </c>
      <c r="F659" s="40">
        <f t="shared" si="10"/>
        <v>0</v>
      </c>
    </row>
    <row r="660" spans="1:6" x14ac:dyDescent="0.35">
      <c r="A660" s="24" t="s">
        <v>62</v>
      </c>
      <c r="B660" s="25" t="s">
        <v>84</v>
      </c>
      <c r="C660" s="26">
        <v>1686</v>
      </c>
      <c r="D660" s="27">
        <v>0.375</v>
      </c>
      <c r="E660" s="27">
        <v>0.75</v>
      </c>
      <c r="F660" s="40">
        <f t="shared" si="10"/>
        <v>0</v>
      </c>
    </row>
    <row r="661" spans="1:6" x14ac:dyDescent="0.35">
      <c r="A661" s="28" t="s">
        <v>68</v>
      </c>
      <c r="B661" s="29" t="s">
        <v>71</v>
      </c>
      <c r="C661" s="30">
        <v>1178</v>
      </c>
      <c r="D661" s="31">
        <v>0.375</v>
      </c>
      <c r="E661" s="31">
        <v>0.75208333333333299</v>
      </c>
      <c r="F661" s="40">
        <f t="shared" si="10"/>
        <v>0</v>
      </c>
    </row>
    <row r="662" spans="1:6" x14ac:dyDescent="0.35">
      <c r="A662" s="24" t="s">
        <v>58</v>
      </c>
      <c r="B662" s="25" t="s">
        <v>59</v>
      </c>
      <c r="C662" s="26">
        <v>680</v>
      </c>
      <c r="D662" s="27">
        <v>0.375</v>
      </c>
      <c r="E662" s="27">
        <v>0.82638888888888884</v>
      </c>
      <c r="F662" s="40">
        <f t="shared" si="10"/>
        <v>90.800000000000011</v>
      </c>
    </row>
    <row r="663" spans="1:6" x14ac:dyDescent="0.35">
      <c r="A663" s="28" t="s">
        <v>49</v>
      </c>
      <c r="B663" s="29" t="s">
        <v>88</v>
      </c>
      <c r="C663" s="30">
        <v>2843</v>
      </c>
      <c r="D663" s="31">
        <v>0.375</v>
      </c>
      <c r="E663" s="31">
        <v>0.75</v>
      </c>
      <c r="F663" s="40">
        <f t="shared" si="10"/>
        <v>0</v>
      </c>
    </row>
    <row r="664" spans="1:6" x14ac:dyDescent="0.35">
      <c r="A664" s="24" t="s">
        <v>49</v>
      </c>
      <c r="B664" s="25" t="s">
        <v>52</v>
      </c>
      <c r="C664" s="26">
        <v>2790</v>
      </c>
      <c r="D664" s="27">
        <v>0.375</v>
      </c>
      <c r="E664" s="27">
        <v>0.75</v>
      </c>
      <c r="F664" s="40">
        <f t="shared" si="10"/>
        <v>0</v>
      </c>
    </row>
    <row r="665" spans="1:6" x14ac:dyDescent="0.35">
      <c r="A665" s="28" t="s">
        <v>62</v>
      </c>
      <c r="B665" s="29" t="s">
        <v>70</v>
      </c>
      <c r="C665" s="30">
        <v>1902</v>
      </c>
      <c r="D665" s="31">
        <v>0.375</v>
      </c>
      <c r="E665" s="31">
        <v>0.82638888888888884</v>
      </c>
      <c r="F665" s="40">
        <f t="shared" si="10"/>
        <v>164.12</v>
      </c>
    </row>
    <row r="666" spans="1:6" x14ac:dyDescent="0.35">
      <c r="A666" s="24" t="s">
        <v>47</v>
      </c>
      <c r="B666" s="25" t="s">
        <v>48</v>
      </c>
      <c r="C666" s="26">
        <v>2218</v>
      </c>
      <c r="D666" s="27">
        <v>0.375</v>
      </c>
      <c r="E666" s="27">
        <v>0.75</v>
      </c>
      <c r="F666" s="40">
        <f t="shared" si="10"/>
        <v>0</v>
      </c>
    </row>
    <row r="667" spans="1:6" x14ac:dyDescent="0.35">
      <c r="A667" s="28" t="s">
        <v>68</v>
      </c>
      <c r="B667" s="29" t="s">
        <v>87</v>
      </c>
      <c r="C667" s="30">
        <v>1586</v>
      </c>
      <c r="D667" s="31">
        <v>0.375</v>
      </c>
      <c r="E667" s="31">
        <v>0.75555555555555598</v>
      </c>
      <c r="F667" s="40">
        <f t="shared" si="10"/>
        <v>0</v>
      </c>
    </row>
    <row r="668" spans="1:6" x14ac:dyDescent="0.35">
      <c r="A668" s="24" t="s">
        <v>53</v>
      </c>
      <c r="B668" s="25" t="s">
        <v>54</v>
      </c>
      <c r="C668" s="26">
        <v>1290</v>
      </c>
      <c r="D668" s="27">
        <v>0.375</v>
      </c>
      <c r="E668" s="27">
        <v>0.75</v>
      </c>
      <c r="F668" s="40">
        <f t="shared" si="10"/>
        <v>0</v>
      </c>
    </row>
    <row r="669" spans="1:6" x14ac:dyDescent="0.35">
      <c r="A669" s="28" t="s">
        <v>51</v>
      </c>
      <c r="B669" s="29" t="s">
        <v>52</v>
      </c>
      <c r="C669" s="30">
        <v>2665</v>
      </c>
      <c r="D669" s="31">
        <v>0.375</v>
      </c>
      <c r="E669" s="31">
        <v>0.75</v>
      </c>
      <c r="F669" s="40">
        <f t="shared" si="10"/>
        <v>0</v>
      </c>
    </row>
    <row r="670" spans="1:6" x14ac:dyDescent="0.35">
      <c r="A670" s="24" t="s">
        <v>58</v>
      </c>
      <c r="B670" s="25" t="s">
        <v>60</v>
      </c>
      <c r="C670" s="26">
        <v>1364</v>
      </c>
      <c r="D670" s="27">
        <v>0.375</v>
      </c>
      <c r="E670" s="27">
        <v>0.75</v>
      </c>
      <c r="F670" s="40">
        <f t="shared" si="10"/>
        <v>0</v>
      </c>
    </row>
    <row r="671" spans="1:6" x14ac:dyDescent="0.35">
      <c r="A671" s="28" t="s">
        <v>58</v>
      </c>
      <c r="B671" s="29" t="s">
        <v>60</v>
      </c>
      <c r="C671" s="30">
        <v>1870</v>
      </c>
      <c r="D671" s="31">
        <v>0.375</v>
      </c>
      <c r="E671" s="31">
        <v>0.75</v>
      </c>
      <c r="F671" s="40">
        <f t="shared" si="10"/>
        <v>0</v>
      </c>
    </row>
    <row r="672" spans="1:6" x14ac:dyDescent="0.35">
      <c r="A672" s="24" t="s">
        <v>53</v>
      </c>
      <c r="B672" s="25" t="s">
        <v>54</v>
      </c>
      <c r="C672" s="26">
        <v>1630</v>
      </c>
      <c r="D672" s="27">
        <v>0.375</v>
      </c>
      <c r="E672" s="27">
        <v>0.75</v>
      </c>
      <c r="F672" s="40">
        <f t="shared" si="10"/>
        <v>0</v>
      </c>
    </row>
    <row r="673" spans="1:6" x14ac:dyDescent="0.35">
      <c r="A673" s="28" t="s">
        <v>58</v>
      </c>
      <c r="B673" s="29" t="s">
        <v>59</v>
      </c>
      <c r="C673" s="30">
        <v>523</v>
      </c>
      <c r="D673" s="31">
        <v>0.375</v>
      </c>
      <c r="E673" s="31">
        <v>0.8979166666666667</v>
      </c>
      <c r="F673" s="40">
        <f t="shared" si="10"/>
        <v>127.14</v>
      </c>
    </row>
    <row r="674" spans="1:6" x14ac:dyDescent="0.35">
      <c r="A674" s="24" t="s">
        <v>66</v>
      </c>
      <c r="B674" s="25" t="s">
        <v>73</v>
      </c>
      <c r="C674" s="26">
        <v>1484</v>
      </c>
      <c r="D674" s="27">
        <v>0.375</v>
      </c>
      <c r="E674" s="27">
        <v>0.75347222222222199</v>
      </c>
      <c r="F674" s="40">
        <f t="shared" si="10"/>
        <v>0</v>
      </c>
    </row>
    <row r="675" spans="1:6" x14ac:dyDescent="0.35">
      <c r="A675" s="28" t="s">
        <v>55</v>
      </c>
      <c r="B675" s="29" t="s">
        <v>52</v>
      </c>
      <c r="C675" s="30">
        <v>2499</v>
      </c>
      <c r="D675" s="31">
        <v>0.375</v>
      </c>
      <c r="E675" s="31">
        <v>0.8979166666666667</v>
      </c>
      <c r="F675" s="40">
        <f t="shared" si="10"/>
        <v>482.82</v>
      </c>
    </row>
    <row r="676" spans="1:6" x14ac:dyDescent="0.35">
      <c r="A676" s="24" t="s">
        <v>61</v>
      </c>
      <c r="B676" s="25" t="s">
        <v>52</v>
      </c>
      <c r="C676" s="26">
        <v>1018</v>
      </c>
      <c r="D676" s="27">
        <v>0.375</v>
      </c>
      <c r="E676" s="27">
        <v>0.75</v>
      </c>
      <c r="F676" s="40">
        <f t="shared" si="10"/>
        <v>0</v>
      </c>
    </row>
    <row r="677" spans="1:6" x14ac:dyDescent="0.35">
      <c r="A677" s="28" t="s">
        <v>68</v>
      </c>
      <c r="B677" s="29" t="s">
        <v>71</v>
      </c>
      <c r="C677" s="30">
        <v>639</v>
      </c>
      <c r="D677" s="31">
        <v>0.375</v>
      </c>
      <c r="E677" s="31">
        <v>0.75486111111111098</v>
      </c>
      <c r="F677" s="40">
        <f t="shared" si="10"/>
        <v>0</v>
      </c>
    </row>
    <row r="678" spans="1:6" x14ac:dyDescent="0.35">
      <c r="A678" s="24" t="s">
        <v>49</v>
      </c>
      <c r="B678" s="25" t="s">
        <v>83</v>
      </c>
      <c r="C678" s="26">
        <v>2502</v>
      </c>
      <c r="D678" s="27">
        <v>0.375</v>
      </c>
      <c r="E678" s="27">
        <v>0.75</v>
      </c>
      <c r="F678" s="40">
        <f t="shared" si="10"/>
        <v>0</v>
      </c>
    </row>
    <row r="679" spans="1:6" x14ac:dyDescent="0.35">
      <c r="A679" s="28" t="s">
        <v>56</v>
      </c>
      <c r="B679" s="29" t="s">
        <v>90</v>
      </c>
      <c r="C679" s="30">
        <v>1605</v>
      </c>
      <c r="D679" s="31">
        <v>0.375</v>
      </c>
      <c r="E679" s="31">
        <v>0.75</v>
      </c>
      <c r="F679" s="40">
        <f t="shared" si="10"/>
        <v>0</v>
      </c>
    </row>
    <row r="680" spans="1:6" x14ac:dyDescent="0.35">
      <c r="A680" s="24" t="s">
        <v>68</v>
      </c>
      <c r="B680" s="25" t="s">
        <v>69</v>
      </c>
      <c r="C680" s="26">
        <v>2122</v>
      </c>
      <c r="D680" s="27">
        <v>0.375</v>
      </c>
      <c r="E680" s="27">
        <v>0.75</v>
      </c>
      <c r="F680" s="40">
        <f t="shared" si="10"/>
        <v>0</v>
      </c>
    </row>
    <row r="681" spans="1:6" x14ac:dyDescent="0.35">
      <c r="A681" s="28" t="s">
        <v>68</v>
      </c>
      <c r="B681" s="29" t="s">
        <v>71</v>
      </c>
      <c r="C681" s="30">
        <v>1872</v>
      </c>
      <c r="D681" s="31">
        <v>0.375</v>
      </c>
      <c r="E681" s="31">
        <v>0.90347222222222223</v>
      </c>
      <c r="F681" s="40">
        <f t="shared" si="10"/>
        <v>377.96000000000004</v>
      </c>
    </row>
    <row r="682" spans="1:6" x14ac:dyDescent="0.35">
      <c r="A682" s="24" t="s">
        <v>58</v>
      </c>
      <c r="B682" s="25" t="s">
        <v>60</v>
      </c>
      <c r="C682" s="26">
        <v>2918</v>
      </c>
      <c r="D682" s="27">
        <v>0.375</v>
      </c>
      <c r="E682" s="27">
        <v>0.75</v>
      </c>
      <c r="F682" s="40">
        <f t="shared" si="10"/>
        <v>0</v>
      </c>
    </row>
    <row r="683" spans="1:6" x14ac:dyDescent="0.35">
      <c r="A683" s="28" t="s">
        <v>47</v>
      </c>
      <c r="B683" s="29" t="s">
        <v>77</v>
      </c>
      <c r="C683" s="30">
        <v>2606</v>
      </c>
      <c r="D683" s="31">
        <v>0.375</v>
      </c>
      <c r="E683" s="31">
        <v>0.75</v>
      </c>
      <c r="F683" s="40">
        <f t="shared" si="10"/>
        <v>0</v>
      </c>
    </row>
    <row r="684" spans="1:6" x14ac:dyDescent="0.35">
      <c r="A684" s="24" t="s">
        <v>49</v>
      </c>
      <c r="B684" s="25" t="s">
        <v>52</v>
      </c>
      <c r="C684" s="26">
        <v>2218</v>
      </c>
      <c r="D684" s="27">
        <v>0.375</v>
      </c>
      <c r="E684" s="27">
        <v>0.75</v>
      </c>
      <c r="F684" s="40">
        <f t="shared" si="10"/>
        <v>0</v>
      </c>
    </row>
    <row r="685" spans="1:6" x14ac:dyDescent="0.35">
      <c r="A685" s="28" t="s">
        <v>62</v>
      </c>
      <c r="B685" s="29" t="s">
        <v>52</v>
      </c>
      <c r="C685" s="30">
        <v>1408</v>
      </c>
      <c r="D685" s="31">
        <v>0.375</v>
      </c>
      <c r="E685" s="31">
        <v>0.75763888888888897</v>
      </c>
      <c r="F685" s="40">
        <f t="shared" si="10"/>
        <v>11</v>
      </c>
    </row>
    <row r="686" spans="1:6" x14ac:dyDescent="0.35">
      <c r="A686" s="24" t="s">
        <v>49</v>
      </c>
      <c r="B686" s="25" t="s">
        <v>50</v>
      </c>
      <c r="C686" s="26">
        <v>1577</v>
      </c>
      <c r="D686" s="27">
        <v>0.375</v>
      </c>
      <c r="E686" s="27">
        <v>0.75</v>
      </c>
      <c r="F686" s="40">
        <f t="shared" si="10"/>
        <v>0</v>
      </c>
    </row>
    <row r="687" spans="1:6" x14ac:dyDescent="0.35">
      <c r="A687" s="28" t="s">
        <v>62</v>
      </c>
      <c r="B687" s="29" t="s">
        <v>70</v>
      </c>
      <c r="C687" s="30">
        <v>1185</v>
      </c>
      <c r="D687" s="31">
        <v>0.375</v>
      </c>
      <c r="E687" s="31">
        <v>0.75</v>
      </c>
      <c r="F687" s="40">
        <f t="shared" si="10"/>
        <v>0</v>
      </c>
    </row>
    <row r="688" spans="1:6" x14ac:dyDescent="0.35">
      <c r="A688" s="24" t="s">
        <v>68</v>
      </c>
      <c r="B688" s="25" t="s">
        <v>69</v>
      </c>
      <c r="C688" s="26">
        <v>2317</v>
      </c>
      <c r="D688" s="27">
        <v>0.375</v>
      </c>
      <c r="E688" s="27">
        <v>0.75</v>
      </c>
      <c r="F688" s="40">
        <f t="shared" si="10"/>
        <v>0</v>
      </c>
    </row>
    <row r="689" spans="1:6" x14ac:dyDescent="0.35">
      <c r="A689" s="28" t="s">
        <v>74</v>
      </c>
      <c r="B689" s="29" t="s">
        <v>52</v>
      </c>
      <c r="C689" s="30">
        <v>2215</v>
      </c>
      <c r="D689" s="31">
        <v>0.375</v>
      </c>
      <c r="E689" s="31">
        <v>0.75277777777777799</v>
      </c>
      <c r="F689" s="40">
        <f t="shared" si="10"/>
        <v>0</v>
      </c>
    </row>
    <row r="690" spans="1:6" x14ac:dyDescent="0.35">
      <c r="A690" s="24" t="s">
        <v>66</v>
      </c>
      <c r="B690" s="25" t="s">
        <v>89</v>
      </c>
      <c r="C690" s="26">
        <v>1443</v>
      </c>
      <c r="D690" s="27">
        <v>0.375</v>
      </c>
      <c r="E690" s="27">
        <v>0.83333333333333337</v>
      </c>
      <c r="F690" s="40">
        <f t="shared" si="10"/>
        <v>173.16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84E95-79C7-480F-ACBC-56EFA23626CF}">
  <dimension ref="A3:K20"/>
  <sheetViews>
    <sheetView workbookViewId="0">
      <selection activeCell="C4" sqref="C4"/>
    </sheetView>
  </sheetViews>
  <sheetFormatPr defaultRowHeight="14.4" x14ac:dyDescent="0.3"/>
  <cols>
    <col min="1" max="1" width="16" bestFit="1" customWidth="1"/>
    <col min="2" max="2" width="30.77734375" customWidth="1"/>
    <col min="3" max="3" width="14.6640625" customWidth="1"/>
    <col min="9" max="9" width="16.6640625" customWidth="1"/>
    <col min="10" max="10" width="36" customWidth="1"/>
    <col min="11" max="11" width="14" customWidth="1"/>
  </cols>
  <sheetData>
    <row r="3" spans="1:11" ht="21" x14ac:dyDescent="0.4">
      <c r="A3" s="34" t="s">
        <v>91</v>
      </c>
      <c r="B3" s="34" t="s">
        <v>92</v>
      </c>
      <c r="C3" s="36" t="s">
        <v>106</v>
      </c>
      <c r="I3" s="35" t="s">
        <v>93</v>
      </c>
      <c r="J3" s="35" t="s">
        <v>94</v>
      </c>
      <c r="K3" s="35" t="s">
        <v>107</v>
      </c>
    </row>
    <row r="4" spans="1:11" ht="21" x14ac:dyDescent="0.4">
      <c r="A4" s="33">
        <v>45231</v>
      </c>
      <c r="B4" s="32">
        <v>619720</v>
      </c>
      <c r="C4" s="32">
        <f>SUMIF($J$4:$J$20,"=*"&amp;B4&amp;"*",$K$4:$K$20)</f>
        <v>405</v>
      </c>
      <c r="I4" s="33">
        <v>45261</v>
      </c>
      <c r="J4" s="32" t="s">
        <v>95</v>
      </c>
      <c r="K4" s="32">
        <v>668</v>
      </c>
    </row>
    <row r="5" spans="1:11" ht="21" x14ac:dyDescent="0.4">
      <c r="A5" s="33">
        <v>45232</v>
      </c>
      <c r="B5" s="32">
        <v>619724</v>
      </c>
      <c r="C5" s="32">
        <f t="shared" ref="C5:C14" si="0">SUMIF($J$4:$J$20,"=*"&amp;B5&amp;"*",$K$4:$K$20)</f>
        <v>629</v>
      </c>
      <c r="I5" s="33">
        <v>45262</v>
      </c>
      <c r="J5" s="32" t="s">
        <v>96</v>
      </c>
      <c r="K5" s="32">
        <v>405</v>
      </c>
    </row>
    <row r="6" spans="1:11" ht="21" x14ac:dyDescent="0.4">
      <c r="A6" s="33">
        <v>45233</v>
      </c>
      <c r="B6" s="32">
        <v>619725</v>
      </c>
      <c r="C6" s="32">
        <f t="shared" si="0"/>
        <v>681</v>
      </c>
      <c r="I6" s="33">
        <v>45263</v>
      </c>
      <c r="J6" s="32" t="s">
        <v>97</v>
      </c>
      <c r="K6" s="32">
        <v>629</v>
      </c>
    </row>
    <row r="7" spans="1:11" ht="21" x14ac:dyDescent="0.4">
      <c r="A7" s="33">
        <v>45234</v>
      </c>
      <c r="B7" s="32">
        <v>619726</v>
      </c>
      <c r="C7" s="32">
        <f t="shared" si="0"/>
        <v>1192</v>
      </c>
      <c r="I7" s="33">
        <v>45264</v>
      </c>
      <c r="J7" s="32" t="s">
        <v>98</v>
      </c>
      <c r="K7" s="32">
        <v>681</v>
      </c>
    </row>
    <row r="8" spans="1:11" ht="21" x14ac:dyDescent="0.4">
      <c r="A8" s="33">
        <v>45235</v>
      </c>
      <c r="B8" s="32">
        <v>619727</v>
      </c>
      <c r="C8" s="32">
        <f t="shared" si="0"/>
        <v>1328</v>
      </c>
      <c r="I8" s="33">
        <v>45265</v>
      </c>
      <c r="J8" s="32" t="s">
        <v>99</v>
      </c>
      <c r="K8" s="32">
        <v>485</v>
      </c>
    </row>
    <row r="9" spans="1:11" ht="21" x14ac:dyDescent="0.4">
      <c r="A9" s="33">
        <v>45236</v>
      </c>
      <c r="B9" s="32">
        <v>619728</v>
      </c>
      <c r="C9" s="32">
        <f t="shared" si="0"/>
        <v>1048</v>
      </c>
      <c r="I9" s="33">
        <v>45266</v>
      </c>
      <c r="J9" s="32" t="s">
        <v>100</v>
      </c>
      <c r="K9" s="32">
        <v>726</v>
      </c>
    </row>
    <row r="10" spans="1:11" ht="21" x14ac:dyDescent="0.4">
      <c r="A10" s="33">
        <v>45237</v>
      </c>
      <c r="B10" s="32">
        <v>619729</v>
      </c>
      <c r="C10" s="32">
        <f t="shared" si="0"/>
        <v>1385</v>
      </c>
      <c r="I10" s="33">
        <v>45267</v>
      </c>
      <c r="J10" s="32" t="s">
        <v>101</v>
      </c>
      <c r="K10" s="32">
        <v>528</v>
      </c>
    </row>
    <row r="11" spans="1:11" ht="21" x14ac:dyDescent="0.4">
      <c r="A11" s="33">
        <v>45238</v>
      </c>
      <c r="B11" s="32">
        <v>619730</v>
      </c>
      <c r="C11" s="32">
        <f t="shared" si="0"/>
        <v>1267</v>
      </c>
      <c r="I11" s="33">
        <v>45268</v>
      </c>
      <c r="J11" s="32" t="s">
        <v>102</v>
      </c>
      <c r="K11" s="32">
        <v>407</v>
      </c>
    </row>
    <row r="12" spans="1:11" ht="21" x14ac:dyDescent="0.4">
      <c r="A12" s="33">
        <v>45239</v>
      </c>
      <c r="B12" s="32">
        <v>619731</v>
      </c>
      <c r="C12" s="32">
        <f t="shared" si="0"/>
        <v>1726</v>
      </c>
      <c r="I12" s="33">
        <v>45269</v>
      </c>
      <c r="J12" s="32" t="s">
        <v>103</v>
      </c>
      <c r="K12" s="32">
        <v>894</v>
      </c>
    </row>
    <row r="13" spans="1:11" ht="21" x14ac:dyDescent="0.4">
      <c r="A13" s="33">
        <v>45240</v>
      </c>
      <c r="B13" s="32">
        <v>619732</v>
      </c>
      <c r="C13" s="32">
        <f t="shared" si="0"/>
        <v>407</v>
      </c>
      <c r="I13" s="33">
        <v>45270</v>
      </c>
      <c r="J13" s="32" t="s">
        <v>104</v>
      </c>
      <c r="K13" s="32">
        <v>743</v>
      </c>
    </row>
    <row r="14" spans="1:11" ht="21" x14ac:dyDescent="0.4">
      <c r="A14" s="33">
        <v>45241</v>
      </c>
      <c r="B14" s="32">
        <v>619733</v>
      </c>
      <c r="C14" s="32">
        <f t="shared" si="0"/>
        <v>894</v>
      </c>
      <c r="I14" s="33">
        <v>45271</v>
      </c>
      <c r="J14" s="32" t="s">
        <v>105</v>
      </c>
      <c r="K14" s="32">
        <v>524</v>
      </c>
    </row>
    <row r="15" spans="1:11" ht="21" x14ac:dyDescent="0.4">
      <c r="I15" s="33">
        <v>45272</v>
      </c>
      <c r="J15" s="32" t="s">
        <v>131</v>
      </c>
      <c r="K15" s="32">
        <v>524</v>
      </c>
    </row>
    <row r="16" spans="1:11" ht="21" x14ac:dyDescent="0.4">
      <c r="I16" s="33">
        <v>45273</v>
      </c>
      <c r="J16" s="32" t="s">
        <v>132</v>
      </c>
      <c r="K16" s="32">
        <v>800</v>
      </c>
    </row>
    <row r="17" spans="9:11" ht="21" x14ac:dyDescent="0.4">
      <c r="I17" s="33">
        <v>45274</v>
      </c>
      <c r="J17" s="32" t="s">
        <v>133</v>
      </c>
      <c r="K17" s="32">
        <v>524</v>
      </c>
    </row>
    <row r="18" spans="9:11" ht="21" x14ac:dyDescent="0.4">
      <c r="I18" s="33">
        <v>45275</v>
      </c>
      <c r="J18" s="32" t="s">
        <v>134</v>
      </c>
      <c r="K18" s="32">
        <v>900</v>
      </c>
    </row>
    <row r="19" spans="9:11" ht="21" x14ac:dyDescent="0.4">
      <c r="I19" s="33">
        <v>45276</v>
      </c>
      <c r="J19" s="32" t="s">
        <v>104</v>
      </c>
      <c r="K19" s="32">
        <v>524</v>
      </c>
    </row>
    <row r="20" spans="9:11" ht="21" x14ac:dyDescent="0.4">
      <c r="I20" s="33">
        <v>45277</v>
      </c>
      <c r="J20" s="32" t="s">
        <v>135</v>
      </c>
      <c r="K20" s="32">
        <v>1000</v>
      </c>
    </row>
  </sheetData>
  <phoneticPr fontId="1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9D0A-31A3-40D0-B188-FACD20EC9530}">
  <dimension ref="A1:F19"/>
  <sheetViews>
    <sheetView workbookViewId="0">
      <selection activeCell="E2" sqref="E2"/>
    </sheetView>
  </sheetViews>
  <sheetFormatPr defaultRowHeight="14.4" x14ac:dyDescent="0.3"/>
  <cols>
    <col min="1" max="1" width="12.6640625" customWidth="1"/>
    <col min="2" max="2" width="21.5546875" customWidth="1"/>
    <col min="3" max="3" width="19.21875" customWidth="1"/>
    <col min="4" max="4" width="21.109375" customWidth="1"/>
    <col min="5" max="5" width="14.88671875" customWidth="1"/>
  </cols>
  <sheetData>
    <row r="1" spans="1:6" ht="18" x14ac:dyDescent="0.35">
      <c r="A1" s="37" t="s">
        <v>108</v>
      </c>
      <c r="B1" s="37" t="s">
        <v>109</v>
      </c>
      <c r="C1" s="37" t="s">
        <v>110</v>
      </c>
      <c r="D1" s="37" t="s">
        <v>129</v>
      </c>
      <c r="E1" s="41" t="s">
        <v>130</v>
      </c>
    </row>
    <row r="2" spans="1:6" ht="18" x14ac:dyDescent="0.35">
      <c r="A2" s="38">
        <v>113456</v>
      </c>
      <c r="B2" s="38" t="s">
        <v>28</v>
      </c>
      <c r="C2" s="38" t="s">
        <v>111</v>
      </c>
      <c r="D2" s="39">
        <v>33014</v>
      </c>
      <c r="E2" s="40" t="b">
        <f ca="1">AND(MONTH($D2)=MONTH(TODAY()),DAY($D2)=DAY(TODAY()))</f>
        <v>0</v>
      </c>
      <c r="F2" s="40"/>
    </row>
    <row r="3" spans="1:6" ht="18" x14ac:dyDescent="0.35">
      <c r="A3" s="38">
        <v>345768</v>
      </c>
      <c r="B3" s="38" t="s">
        <v>112</v>
      </c>
      <c r="C3" s="38" t="s">
        <v>113</v>
      </c>
      <c r="D3" s="39">
        <v>35560</v>
      </c>
      <c r="E3" s="40" t="b">
        <f t="shared" ref="E3:E15" ca="1" si="0">AND(MONTH($D3)=MONTH(TODAY()),DAY($D3)=DAY(TODAY()))</f>
        <v>0</v>
      </c>
      <c r="F3" s="40"/>
    </row>
    <row r="4" spans="1:6" ht="18" x14ac:dyDescent="0.35">
      <c r="A4" s="38">
        <v>456786</v>
      </c>
      <c r="B4" s="38" t="s">
        <v>114</v>
      </c>
      <c r="C4" s="38" t="s">
        <v>115</v>
      </c>
      <c r="D4" s="39">
        <v>36702</v>
      </c>
      <c r="E4" s="40" t="b">
        <f t="shared" ca="1" si="0"/>
        <v>0</v>
      </c>
      <c r="F4" s="40"/>
    </row>
    <row r="5" spans="1:6" ht="18" x14ac:dyDescent="0.35">
      <c r="A5" s="38">
        <v>456754</v>
      </c>
      <c r="B5" s="38" t="s">
        <v>116</v>
      </c>
      <c r="C5" s="38" t="s">
        <v>117</v>
      </c>
      <c r="D5" s="39">
        <v>32363</v>
      </c>
      <c r="E5" s="40" t="b">
        <f t="shared" ca="1" si="0"/>
        <v>0</v>
      </c>
      <c r="F5" s="40"/>
    </row>
    <row r="6" spans="1:6" ht="18" x14ac:dyDescent="0.35">
      <c r="A6" s="38">
        <v>675376</v>
      </c>
      <c r="B6" s="38" t="s">
        <v>118</v>
      </c>
      <c r="C6" s="38" t="s">
        <v>119</v>
      </c>
      <c r="D6" s="39">
        <v>34520</v>
      </c>
      <c r="E6" s="40" t="b">
        <f t="shared" ca="1" si="0"/>
        <v>0</v>
      </c>
      <c r="F6" s="40"/>
    </row>
    <row r="7" spans="1:6" ht="18" x14ac:dyDescent="0.35">
      <c r="A7" s="38">
        <v>643657</v>
      </c>
      <c r="B7" s="38" t="s">
        <v>31</v>
      </c>
      <c r="C7" s="38" t="s">
        <v>120</v>
      </c>
      <c r="D7" s="39">
        <v>36378</v>
      </c>
      <c r="E7" s="40" t="b">
        <f t="shared" ca="1" si="0"/>
        <v>0</v>
      </c>
      <c r="F7" s="40"/>
    </row>
    <row r="8" spans="1:6" ht="18" x14ac:dyDescent="0.35">
      <c r="A8" s="38">
        <v>456743</v>
      </c>
      <c r="B8" s="38" t="s">
        <v>30</v>
      </c>
      <c r="C8" s="38" t="s">
        <v>120</v>
      </c>
      <c r="D8" s="39">
        <v>37571</v>
      </c>
      <c r="E8" s="40" t="b">
        <f t="shared" ca="1" si="0"/>
        <v>1</v>
      </c>
      <c r="F8" s="40"/>
    </row>
    <row r="9" spans="1:6" ht="18" x14ac:dyDescent="0.35">
      <c r="A9" s="38">
        <v>464654</v>
      </c>
      <c r="B9" s="38" t="s">
        <v>121</v>
      </c>
      <c r="C9" s="38" t="s">
        <v>115</v>
      </c>
      <c r="D9" s="39">
        <v>34110</v>
      </c>
      <c r="E9" s="40" t="b">
        <f t="shared" ca="1" si="0"/>
        <v>0</v>
      </c>
      <c r="F9" s="40"/>
    </row>
    <row r="10" spans="1:6" ht="18" x14ac:dyDescent="0.35">
      <c r="A10" s="38">
        <v>567445</v>
      </c>
      <c r="B10" s="38" t="s">
        <v>122</v>
      </c>
      <c r="C10" s="38" t="s">
        <v>115</v>
      </c>
      <c r="D10" s="39">
        <v>34841</v>
      </c>
      <c r="E10" s="40" t="b">
        <f t="shared" ca="1" si="0"/>
        <v>0</v>
      </c>
      <c r="F10" s="40"/>
    </row>
    <row r="11" spans="1:6" ht="18" x14ac:dyDescent="0.35">
      <c r="A11" s="38">
        <v>654676</v>
      </c>
      <c r="B11" s="38" t="s">
        <v>123</v>
      </c>
      <c r="C11" s="38" t="s">
        <v>124</v>
      </c>
      <c r="D11" s="39">
        <v>36303</v>
      </c>
      <c r="E11" s="40" t="b">
        <f t="shared" ca="1" si="0"/>
        <v>0</v>
      </c>
      <c r="F11" s="40"/>
    </row>
    <row r="12" spans="1:6" ht="18" x14ac:dyDescent="0.35">
      <c r="A12" s="38">
        <v>667754</v>
      </c>
      <c r="B12" s="38" t="s">
        <v>125</v>
      </c>
      <c r="C12" s="38" t="s">
        <v>119</v>
      </c>
      <c r="D12" s="39">
        <v>33382</v>
      </c>
      <c r="E12" s="40" t="b">
        <f t="shared" ca="1" si="0"/>
        <v>0</v>
      </c>
      <c r="F12" s="40"/>
    </row>
    <row r="13" spans="1:6" ht="18" x14ac:dyDescent="0.35">
      <c r="A13" s="38">
        <v>666677</v>
      </c>
      <c r="B13" s="38" t="s">
        <v>126</v>
      </c>
      <c r="C13" s="38" t="s">
        <v>117</v>
      </c>
      <c r="D13" s="39">
        <v>34114</v>
      </c>
      <c r="E13" s="40" t="b">
        <f t="shared" ca="1" si="0"/>
        <v>0</v>
      </c>
      <c r="F13" s="40"/>
    </row>
    <row r="14" spans="1:6" ht="18" x14ac:dyDescent="0.35">
      <c r="A14" s="38">
        <v>567565</v>
      </c>
      <c r="B14" s="38" t="s">
        <v>127</v>
      </c>
      <c r="C14" s="38" t="s">
        <v>115</v>
      </c>
      <c r="D14" s="39">
        <v>32654</v>
      </c>
      <c r="E14" s="40" t="b">
        <f t="shared" ca="1" si="0"/>
        <v>0</v>
      </c>
      <c r="F14" s="40"/>
    </row>
    <row r="15" spans="1:6" ht="18" x14ac:dyDescent="0.35">
      <c r="A15" s="38">
        <v>567387</v>
      </c>
      <c r="B15" s="38" t="s">
        <v>128</v>
      </c>
      <c r="C15" s="38" t="s">
        <v>115</v>
      </c>
      <c r="D15" s="39">
        <v>34116</v>
      </c>
      <c r="E15" s="40" t="b">
        <f t="shared" ca="1" si="0"/>
        <v>0</v>
      </c>
      <c r="F15" s="40"/>
    </row>
    <row r="16" spans="1:6" ht="18" x14ac:dyDescent="0.35">
      <c r="A16" s="40"/>
      <c r="B16" s="40"/>
      <c r="C16" s="40"/>
      <c r="D16" s="40"/>
    </row>
    <row r="17" spans="1:4" ht="18" x14ac:dyDescent="0.35">
      <c r="A17" s="40"/>
      <c r="B17" s="40"/>
      <c r="C17" s="40"/>
      <c r="D17" s="40"/>
    </row>
    <row r="18" spans="1:4" ht="18" x14ac:dyDescent="0.35">
      <c r="A18" s="40"/>
      <c r="B18" s="40"/>
      <c r="C18" s="40"/>
      <c r="D18" s="40"/>
    </row>
    <row r="19" spans="1:4" ht="18" x14ac:dyDescent="0.35">
      <c r="A19" s="40"/>
      <c r="B19" s="40"/>
      <c r="C19" s="40"/>
      <c r="D19" s="40"/>
    </row>
  </sheetData>
  <conditionalFormatting sqref="E2:E15">
    <cfRule type="expression" dxfId="0" priority="1">
      <formula>AND(MONTH($D2)=MONTH(TODAY()),DAY($D2)=DAY(TODAY()))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4F8C-B3B2-4CCB-85E8-ED67C2E714B4}">
  <dimension ref="A2:D16"/>
  <sheetViews>
    <sheetView workbookViewId="0">
      <selection activeCell="D15" sqref="D15"/>
    </sheetView>
  </sheetViews>
  <sheetFormatPr defaultRowHeight="14.4" x14ac:dyDescent="0.3"/>
  <cols>
    <col min="1" max="2" width="10.77734375" customWidth="1"/>
    <col min="3" max="3" width="10.44140625" customWidth="1"/>
    <col min="4" max="4" width="12.88671875" customWidth="1"/>
  </cols>
  <sheetData>
    <row r="2" spans="1:4" ht="18" x14ac:dyDescent="0.35">
      <c r="A2" s="42" t="s">
        <v>136</v>
      </c>
      <c r="B2" s="42" t="s">
        <v>149</v>
      </c>
      <c r="C2" s="42" t="s">
        <v>148</v>
      </c>
      <c r="D2" s="42" t="s">
        <v>151</v>
      </c>
    </row>
    <row r="3" spans="1:4" ht="18" x14ac:dyDescent="0.35">
      <c r="A3" s="38" t="s">
        <v>137</v>
      </c>
      <c r="B3" s="38">
        <v>29</v>
      </c>
      <c r="C3" s="38">
        <v>3</v>
      </c>
      <c r="D3" s="45">
        <f>B3*C3</f>
        <v>87</v>
      </c>
    </row>
    <row r="4" spans="1:4" ht="18" x14ac:dyDescent="0.35">
      <c r="A4" s="38" t="s">
        <v>138</v>
      </c>
      <c r="B4" s="38">
        <v>17</v>
      </c>
      <c r="C4" s="38">
        <v>4</v>
      </c>
      <c r="D4" s="45">
        <f t="shared" ref="D4:D13" si="0">B4*C4</f>
        <v>68</v>
      </c>
    </row>
    <row r="5" spans="1:4" ht="18" x14ac:dyDescent="0.35">
      <c r="A5" s="38" t="s">
        <v>139</v>
      </c>
      <c r="B5" s="38">
        <v>29</v>
      </c>
      <c r="C5" s="38">
        <v>5</v>
      </c>
      <c r="D5" s="45">
        <f t="shared" si="0"/>
        <v>145</v>
      </c>
    </row>
    <row r="6" spans="1:4" ht="18" x14ac:dyDescent="0.35">
      <c r="A6" s="38" t="s">
        <v>140</v>
      </c>
      <c r="B6" s="38">
        <v>16</v>
      </c>
      <c r="C6" s="38">
        <v>6</v>
      </c>
      <c r="D6" s="45">
        <f t="shared" si="0"/>
        <v>96</v>
      </c>
    </row>
    <row r="7" spans="1:4" ht="18" x14ac:dyDescent="0.35">
      <c r="A7" s="38" t="s">
        <v>141</v>
      </c>
      <c r="B7" s="38">
        <v>27</v>
      </c>
      <c r="C7" s="38">
        <v>7</v>
      </c>
      <c r="D7" s="45">
        <f t="shared" si="0"/>
        <v>189</v>
      </c>
    </row>
    <row r="8" spans="1:4" ht="18" x14ac:dyDescent="0.35">
      <c r="A8" s="38" t="s">
        <v>142</v>
      </c>
      <c r="B8" s="38">
        <v>19</v>
      </c>
      <c r="C8" s="38">
        <v>8</v>
      </c>
      <c r="D8" s="45">
        <f t="shared" si="0"/>
        <v>152</v>
      </c>
    </row>
    <row r="9" spans="1:4" ht="18" x14ac:dyDescent="0.35">
      <c r="A9" s="38" t="s">
        <v>143</v>
      </c>
      <c r="B9" s="38">
        <v>26</v>
      </c>
      <c r="C9" s="38" t="s">
        <v>150</v>
      </c>
      <c r="D9" s="45" t="e">
        <f t="shared" si="0"/>
        <v>#VALUE!</v>
      </c>
    </row>
    <row r="10" spans="1:4" ht="18" x14ac:dyDescent="0.35">
      <c r="A10" s="38" t="s">
        <v>144</v>
      </c>
      <c r="B10" s="38">
        <v>30</v>
      </c>
      <c r="C10" s="38">
        <v>10</v>
      </c>
      <c r="D10" s="45">
        <f t="shared" si="0"/>
        <v>300</v>
      </c>
    </row>
    <row r="11" spans="1:4" ht="18" x14ac:dyDescent="0.35">
      <c r="A11" s="38" t="s">
        <v>145</v>
      </c>
      <c r="B11" s="38">
        <v>30</v>
      </c>
      <c r="C11" s="38">
        <v>11</v>
      </c>
      <c r="D11" s="45">
        <f t="shared" si="0"/>
        <v>330</v>
      </c>
    </row>
    <row r="12" spans="1:4" ht="18" x14ac:dyDescent="0.35">
      <c r="A12" s="38" t="s">
        <v>146</v>
      </c>
      <c r="B12" s="38">
        <v>12</v>
      </c>
      <c r="C12" s="38">
        <v>12</v>
      </c>
      <c r="D12" s="45">
        <f t="shared" si="0"/>
        <v>144</v>
      </c>
    </row>
    <row r="13" spans="1:4" ht="18" x14ac:dyDescent="0.35">
      <c r="A13" s="38" t="s">
        <v>147</v>
      </c>
      <c r="B13" s="38">
        <v>11</v>
      </c>
      <c r="C13" s="38">
        <v>13</v>
      </c>
      <c r="D13" s="45">
        <f t="shared" si="0"/>
        <v>143</v>
      </c>
    </row>
    <row r="15" spans="1:4" ht="21" x14ac:dyDescent="0.4">
      <c r="C15" s="44" t="s">
        <v>152</v>
      </c>
      <c r="D15" s="46">
        <f>_xlfn.AGGREGATE(9,6,D3:D13)</f>
        <v>1654</v>
      </c>
    </row>
    <row r="16" spans="1:4" ht="21" x14ac:dyDescent="0.4">
      <c r="C16" s="43"/>
      <c r="D16" s="43"/>
    </row>
  </sheetData>
  <phoneticPr fontId="1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F435-91A1-401F-8A63-67E9571A50D2}">
  <dimension ref="A2:L3"/>
  <sheetViews>
    <sheetView workbookViewId="0">
      <selection activeCell="F3" sqref="F3"/>
    </sheetView>
  </sheetViews>
  <sheetFormatPr defaultRowHeight="14.4" x14ac:dyDescent="0.3"/>
  <cols>
    <col min="1" max="1" width="14.88671875" bestFit="1" customWidth="1"/>
    <col min="2" max="2" width="18.21875" customWidth="1"/>
    <col min="3" max="3" width="17.88671875" customWidth="1"/>
    <col min="4" max="4" width="14.44140625" bestFit="1" customWidth="1"/>
    <col min="5" max="5" width="16.44140625" customWidth="1"/>
    <col min="6" max="6" width="15" customWidth="1"/>
    <col min="7" max="7" width="10.6640625" customWidth="1"/>
  </cols>
  <sheetData>
    <row r="2" spans="1:12" ht="43.8" customHeight="1" x14ac:dyDescent="0.4">
      <c r="A2" s="48" t="s">
        <v>91</v>
      </c>
      <c r="B2" s="49" t="s">
        <v>153</v>
      </c>
      <c r="C2" s="50" t="s">
        <v>154</v>
      </c>
      <c r="D2" s="51" t="s">
        <v>155</v>
      </c>
      <c r="E2" s="52" t="s">
        <v>156</v>
      </c>
      <c r="F2" s="53" t="s">
        <v>41</v>
      </c>
      <c r="G2" s="43"/>
      <c r="H2" s="43"/>
      <c r="I2" s="43"/>
      <c r="J2" s="43"/>
      <c r="K2" s="43"/>
      <c r="L2" s="43"/>
    </row>
    <row r="3" spans="1:12" ht="48.6" customHeight="1" x14ac:dyDescent="0.4">
      <c r="A3" s="54">
        <v>45433</v>
      </c>
      <c r="B3" s="47">
        <f>EOMONTH(A3,0)</f>
        <v>45443</v>
      </c>
      <c r="C3" s="47">
        <f>EOMONTH(A3,0)+1</f>
        <v>45444</v>
      </c>
      <c r="D3" s="47">
        <f>EOMONTH(A3,-1)</f>
        <v>45412</v>
      </c>
      <c r="E3" s="47">
        <f>EOMONTH(A3,-2)+1</f>
        <v>45383</v>
      </c>
      <c r="F3" s="47">
        <f>EDATE(A3,2)</f>
        <v>45494</v>
      </c>
      <c r="G3" s="43"/>
      <c r="H3" s="43"/>
      <c r="I3" s="43"/>
      <c r="J3" s="43"/>
      <c r="K3" s="43"/>
      <c r="L3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0AA2-3274-4E32-84AC-BD18F9BE07F7}">
  <dimension ref="A2:I12"/>
  <sheetViews>
    <sheetView showGridLines="0" workbookViewId="0">
      <selection activeCell="I3" sqref="I3"/>
    </sheetView>
  </sheetViews>
  <sheetFormatPr defaultRowHeight="14.4" x14ac:dyDescent="0.3"/>
  <cols>
    <col min="1" max="1" width="13.77734375" customWidth="1"/>
    <col min="2" max="2" width="9.6640625" customWidth="1"/>
    <col min="3" max="3" width="10.88671875" customWidth="1"/>
    <col min="4" max="4" width="13" customWidth="1"/>
    <col min="5" max="5" width="10.5546875" customWidth="1"/>
    <col min="6" max="6" width="11.5546875" customWidth="1"/>
    <col min="8" max="8" width="31.109375" customWidth="1"/>
    <col min="9" max="9" width="34.44140625" customWidth="1"/>
  </cols>
  <sheetData>
    <row r="2" spans="1:9" ht="18" x14ac:dyDescent="0.35">
      <c r="A2" s="61" t="s">
        <v>157</v>
      </c>
      <c r="B2" s="61" t="s">
        <v>158</v>
      </c>
      <c r="C2" s="61" t="s">
        <v>159</v>
      </c>
      <c r="D2" s="61" t="s">
        <v>160</v>
      </c>
      <c r="E2" s="61" t="s">
        <v>161</v>
      </c>
      <c r="F2" s="61" t="s">
        <v>162</v>
      </c>
      <c r="H2" s="64" t="s">
        <v>163</v>
      </c>
      <c r="I2" s="65" t="s">
        <v>169</v>
      </c>
    </row>
    <row r="3" spans="1:9" ht="18" x14ac:dyDescent="0.35">
      <c r="A3" s="62" t="s">
        <v>137</v>
      </c>
      <c r="B3" s="63">
        <v>3</v>
      </c>
      <c r="C3" s="63"/>
      <c r="D3" s="63">
        <v>5</v>
      </c>
      <c r="E3" s="63">
        <v>7</v>
      </c>
      <c r="F3" s="63"/>
      <c r="H3" s="63">
        <f>SUM(B3:F3)</f>
        <v>15</v>
      </c>
      <c r="I3" s="63">
        <f>8*5-SUM(B3:F3)</f>
        <v>25</v>
      </c>
    </row>
    <row r="4" spans="1:9" ht="18" x14ac:dyDescent="0.35">
      <c r="A4" s="62" t="s">
        <v>138</v>
      </c>
      <c r="B4" s="63">
        <v>2</v>
      </c>
      <c r="C4" s="63"/>
      <c r="D4" s="63">
        <v>1</v>
      </c>
      <c r="E4" s="63"/>
      <c r="F4" s="63">
        <v>8</v>
      </c>
      <c r="H4" s="63">
        <f t="shared" ref="H4:H12" si="0">SUM(B4:F4)</f>
        <v>11</v>
      </c>
      <c r="I4" s="63">
        <f t="shared" ref="I4:I12" si="1">8*5-SUM(B4:F4)</f>
        <v>29</v>
      </c>
    </row>
    <row r="5" spans="1:9" ht="18" x14ac:dyDescent="0.35">
      <c r="A5" s="62" t="s">
        <v>139</v>
      </c>
      <c r="B5" s="63">
        <v>8</v>
      </c>
      <c r="C5" s="63"/>
      <c r="D5" s="63">
        <v>9</v>
      </c>
      <c r="E5" s="63">
        <v>10</v>
      </c>
      <c r="F5" s="63"/>
      <c r="H5" s="63">
        <f t="shared" si="0"/>
        <v>27</v>
      </c>
      <c r="I5" s="63">
        <f t="shared" si="1"/>
        <v>13</v>
      </c>
    </row>
    <row r="6" spans="1:9" ht="18" x14ac:dyDescent="0.35">
      <c r="A6" s="62" t="s">
        <v>140</v>
      </c>
      <c r="B6" s="63">
        <v>7</v>
      </c>
      <c r="C6" s="63">
        <v>2</v>
      </c>
      <c r="D6" s="63">
        <v>3</v>
      </c>
      <c r="E6" s="63">
        <v>10</v>
      </c>
      <c r="F6" s="63"/>
      <c r="H6" s="63">
        <f t="shared" si="0"/>
        <v>22</v>
      </c>
      <c r="I6" s="63">
        <f t="shared" si="1"/>
        <v>18</v>
      </c>
    </row>
    <row r="7" spans="1:9" ht="18" x14ac:dyDescent="0.35">
      <c r="A7" s="62" t="s">
        <v>141</v>
      </c>
      <c r="B7" s="63">
        <v>8</v>
      </c>
      <c r="C7" s="63">
        <v>8</v>
      </c>
      <c r="D7" s="63">
        <v>9</v>
      </c>
      <c r="E7" s="63">
        <v>10</v>
      </c>
      <c r="F7" s="63"/>
      <c r="H7" s="63">
        <f t="shared" si="0"/>
        <v>35</v>
      </c>
      <c r="I7" s="63">
        <f t="shared" si="1"/>
        <v>5</v>
      </c>
    </row>
    <row r="8" spans="1:9" ht="18" x14ac:dyDescent="0.35">
      <c r="A8" s="62" t="s">
        <v>142</v>
      </c>
      <c r="B8" s="63">
        <v>9</v>
      </c>
      <c r="C8" s="63">
        <v>8</v>
      </c>
      <c r="D8" s="63">
        <v>4</v>
      </c>
      <c r="E8" s="63"/>
      <c r="F8" s="63"/>
      <c r="H8" s="63">
        <f t="shared" si="0"/>
        <v>21</v>
      </c>
      <c r="I8" s="63">
        <f t="shared" si="1"/>
        <v>19</v>
      </c>
    </row>
    <row r="9" spans="1:9" ht="18" x14ac:dyDescent="0.35">
      <c r="A9" s="62" t="s">
        <v>143</v>
      </c>
      <c r="B9" s="63">
        <v>10</v>
      </c>
      <c r="C9" s="63">
        <v>8</v>
      </c>
      <c r="D9" s="63">
        <v>9</v>
      </c>
      <c r="E9" s="63"/>
      <c r="F9" s="63"/>
      <c r="H9" s="63">
        <f t="shared" si="0"/>
        <v>27</v>
      </c>
      <c r="I9" s="63">
        <f t="shared" si="1"/>
        <v>13</v>
      </c>
    </row>
    <row r="10" spans="1:9" ht="18" x14ac:dyDescent="0.35">
      <c r="A10" s="62" t="s">
        <v>144</v>
      </c>
      <c r="B10" s="63">
        <v>11</v>
      </c>
      <c r="C10" s="63"/>
      <c r="D10" s="63"/>
      <c r="E10" s="63"/>
      <c r="F10" s="63"/>
      <c r="H10" s="63">
        <f t="shared" si="0"/>
        <v>11</v>
      </c>
      <c r="I10" s="63">
        <f t="shared" si="1"/>
        <v>29</v>
      </c>
    </row>
    <row r="11" spans="1:9" ht="18" x14ac:dyDescent="0.35">
      <c r="A11" s="62" t="s">
        <v>145</v>
      </c>
      <c r="B11" s="63">
        <v>7</v>
      </c>
      <c r="C11" s="63">
        <v>8</v>
      </c>
      <c r="D11" s="63">
        <v>9</v>
      </c>
      <c r="E11" s="63"/>
      <c r="F11" s="63"/>
      <c r="H11" s="63">
        <f t="shared" si="0"/>
        <v>24</v>
      </c>
      <c r="I11" s="63">
        <f t="shared" si="1"/>
        <v>16</v>
      </c>
    </row>
    <row r="12" spans="1:9" ht="18" x14ac:dyDescent="0.35">
      <c r="A12" s="62" t="s">
        <v>146</v>
      </c>
      <c r="B12" s="63">
        <v>7</v>
      </c>
      <c r="C12" s="63">
        <v>8</v>
      </c>
      <c r="D12" s="63">
        <v>9</v>
      </c>
      <c r="E12" s="63">
        <v>10</v>
      </c>
      <c r="F12" s="63"/>
      <c r="H12" s="63">
        <f t="shared" si="0"/>
        <v>34</v>
      </c>
      <c r="I12" s="63">
        <f t="shared" si="1"/>
        <v>6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Tapşırıq-1</vt:lpstr>
      <vt:lpstr>Tapşırıq-2</vt:lpstr>
      <vt:lpstr>Tapşırıq-3</vt:lpstr>
      <vt:lpstr>Tapşırıq-5</vt:lpstr>
      <vt:lpstr>Tapşırıq-6</vt:lpstr>
      <vt:lpstr>Tapşırıq-7</vt:lpstr>
      <vt:lpstr>Tapşırıq-8</vt:lpstr>
      <vt:lpstr>Tapşırıq-9</vt:lpstr>
      <vt:lpstr>Tapşırıq-10</vt:lpstr>
      <vt:lpstr>Tapşırıq-11</vt:lpstr>
      <vt:lpstr>Tapşırıq-12</vt:lpstr>
      <vt:lpstr>Tapşırıq-13</vt:lpstr>
      <vt:lpstr>Tapşırıq-14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Emil Bashirov</cp:lastModifiedBy>
  <dcterms:created xsi:type="dcterms:W3CDTF">2022-11-13T08:15:17Z</dcterms:created>
  <dcterms:modified xsi:type="dcterms:W3CDTF">2024-11-10T22:05:30Z</dcterms:modified>
</cp:coreProperties>
</file>