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esktop\Оценка проектов (видео)\Часть 2. Учитываем добавленную работу\"/>
    </mc:Choice>
  </mc:AlternateContent>
  <xr:revisionPtr revIDLastSave="0" documentId="13_ncr:1_{D51D4690-B9EF-42E7-9CD5-D674DEAC1ADC}" xr6:coauthVersionLast="45" xr6:coauthVersionMax="45" xr10:uidLastSave="{00000000-0000-0000-0000-000000000000}"/>
  <bookViews>
    <workbookView xWindow="-110" yWindow="-110" windowWidth="19420" windowHeight="10420" activeTab="1" xr2:uid="{DF6EC2C2-9C37-48CA-9A24-1D44E201ADB0}"/>
  </bookViews>
  <sheets>
    <sheet name="План" sheetId="1" r:id="rId1"/>
    <sheet name="Диаграмма" sheetId="3" r:id="rId2"/>
    <sheet name="Формулы" sheetId="2" r:id="rId3"/>
  </sheets>
  <definedNames>
    <definedName name="BackLogSize">Формулы!$B$2</definedName>
    <definedName name="InitialBackLogSize">Формулы!$B$1</definedName>
    <definedName name="ReportDate">Формулы!$B$4</definedName>
    <definedName name="SprintLen">Формулы!$B$3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2" l="1"/>
  <c r="B1" i="2"/>
  <c r="I7" i="2" s="1"/>
  <c r="B4" i="2" l="1"/>
  <c r="D8" i="2"/>
  <c r="C8" i="2"/>
  <c r="B9" i="2" s="1"/>
  <c r="B2" i="2"/>
  <c r="E8" i="2" l="1"/>
  <c r="G8" i="2"/>
  <c r="H8" i="2" s="1"/>
  <c r="J8" i="2" s="1"/>
  <c r="C9" i="2"/>
  <c r="B10" i="2" s="1"/>
  <c r="D10" i="2" s="1"/>
  <c r="D9" i="2"/>
  <c r="F8" i="2" l="1"/>
  <c r="I8" i="2"/>
  <c r="E9" i="2"/>
  <c r="C10" i="2"/>
  <c r="B11" i="2" s="1"/>
  <c r="D11" i="2" s="1"/>
  <c r="G9" i="2"/>
  <c r="H9" i="2" s="1"/>
  <c r="J9" i="2" s="1"/>
  <c r="G10" i="2"/>
  <c r="E10" i="2"/>
  <c r="C11" i="2"/>
  <c r="B12" i="2" s="1"/>
  <c r="F9" i="2" l="1"/>
  <c r="I9" i="2"/>
  <c r="I10" i="2" s="1"/>
  <c r="H10" i="2"/>
  <c r="J10" i="2" s="1"/>
  <c r="F10" i="2"/>
  <c r="D12" i="2"/>
  <c r="E11" i="2"/>
  <c r="G11" i="2"/>
  <c r="H11" i="2" s="1"/>
  <c r="J11" i="2" s="1"/>
  <c r="C12" i="2"/>
  <c r="B13" i="2" s="1"/>
  <c r="I11" i="2" l="1"/>
  <c r="F11" i="2"/>
  <c r="G12" i="2"/>
  <c r="H12" i="2" s="1"/>
  <c r="J12" i="2" s="1"/>
  <c r="E12" i="2"/>
  <c r="D13" i="2"/>
  <c r="E13" i="2"/>
  <c r="C13" i="2"/>
  <c r="B14" i="2" s="1"/>
  <c r="I12" i="2" l="1"/>
  <c r="I13" i="2" s="1"/>
  <c r="G13" i="2"/>
  <c r="H13" i="2" s="1"/>
  <c r="J13" i="2" s="1"/>
  <c r="F12" i="2"/>
  <c r="F13" i="2" s="1"/>
  <c r="D14" i="2"/>
  <c r="C14" i="2"/>
  <c r="B15" i="2" s="1"/>
  <c r="E14" i="2" l="1"/>
  <c r="F14" i="2" s="1"/>
  <c r="G14" i="2"/>
  <c r="H14" i="2" s="1"/>
  <c r="J14" i="2" s="1"/>
  <c r="D15" i="2"/>
  <c r="C15" i="2"/>
  <c r="B16" i="2" s="1"/>
  <c r="I14" i="2" l="1"/>
  <c r="G15" i="2"/>
  <c r="H15" i="2" s="1"/>
  <c r="J15" i="2" s="1"/>
  <c r="E15" i="2"/>
  <c r="F15" i="2" s="1"/>
  <c r="D16" i="2"/>
  <c r="E16" i="2"/>
  <c r="G16" i="2"/>
  <c r="C16" i="2"/>
  <c r="B17" i="2" s="1"/>
  <c r="I15" i="2" l="1"/>
  <c r="I16" i="2" s="1"/>
  <c r="H16" i="2"/>
  <c r="J16" i="2" s="1"/>
  <c r="D17" i="2"/>
  <c r="E17" i="2"/>
  <c r="F16" i="2"/>
  <c r="C17" i="2"/>
  <c r="B18" i="2" s="1"/>
  <c r="I17" i="2" l="1"/>
  <c r="G17" i="2"/>
  <c r="H17" i="2" s="1"/>
  <c r="J17" i="2" s="1"/>
  <c r="D18" i="2"/>
  <c r="F17" i="2"/>
  <c r="C18" i="2"/>
  <c r="B19" i="2" s="1"/>
  <c r="G18" i="2" l="1"/>
  <c r="H18" i="2" s="1"/>
  <c r="J18" i="2" s="1"/>
  <c r="E18" i="2"/>
  <c r="F18" i="2" s="1"/>
  <c r="D19" i="2"/>
  <c r="E19" i="2"/>
  <c r="G19" i="2"/>
  <c r="C19" i="2"/>
  <c r="B20" i="2" s="1"/>
  <c r="I18" i="2" l="1"/>
  <c r="I19" i="2" s="1"/>
  <c r="H19" i="2"/>
  <c r="J19" i="2" s="1"/>
  <c r="D20" i="2"/>
  <c r="E20" i="2"/>
  <c r="G20" i="2"/>
  <c r="H20" i="2" s="1"/>
  <c r="J20" i="2" s="1"/>
  <c r="F19" i="2"/>
  <c r="C20" i="2"/>
  <c r="B21" i="2" s="1"/>
  <c r="I20" i="2" l="1"/>
  <c r="D21" i="2"/>
  <c r="C21" i="2"/>
  <c r="B22" i="2" s="1"/>
  <c r="F20" i="2"/>
  <c r="G21" i="2" l="1"/>
  <c r="H21" i="2" s="1"/>
  <c r="J21" i="2" s="1"/>
  <c r="E21" i="2"/>
  <c r="F21" i="2" s="1"/>
  <c r="D22" i="2"/>
  <c r="G22" i="2"/>
  <c r="E22" i="2"/>
  <c r="C22" i="2"/>
  <c r="H22" i="2" l="1"/>
  <c r="J22" i="2" s="1"/>
  <c r="I21" i="2"/>
  <c r="I22" i="2" s="1"/>
  <c r="F22" i="2"/>
</calcChain>
</file>

<file path=xl/sharedStrings.xml><?xml version="1.0" encoding="utf-8"?>
<sst xmlns="http://schemas.openxmlformats.org/spreadsheetml/2006/main" count="43" uniqueCount="41">
  <si>
    <t>Название работы</t>
  </si>
  <si>
    <t>Оценка</t>
  </si>
  <si>
    <t>Дата завершения</t>
  </si>
  <si>
    <t>Сделать шпаргалку билета №1</t>
  </si>
  <si>
    <t>Сделать шпаргалку билета №2</t>
  </si>
  <si>
    <t>Сделать шпаргалку билета №3</t>
  </si>
  <si>
    <t>Сделать шпаргалку билета №4</t>
  </si>
  <si>
    <t>Сделать шпаргалку билета №5</t>
  </si>
  <si>
    <t>Сделать шпаргалку билета №6</t>
  </si>
  <si>
    <t>Сделать шпаргалку билета №7</t>
  </si>
  <si>
    <t>Сделать шпаргалку билета №8</t>
  </si>
  <si>
    <t>Сделать шпаргалку билета №9</t>
  </si>
  <si>
    <t>Сделать шпаргалку билета №10</t>
  </si>
  <si>
    <t>Сделать шпаргалку билета №11</t>
  </si>
  <si>
    <t>Сделать шпаргалку билета №12</t>
  </si>
  <si>
    <t>Сделать шпаргалку билета №13</t>
  </si>
  <si>
    <t>Сделать шпаргалку билета №15</t>
  </si>
  <si>
    <t>Сдать тестовый экзамен 5 раз</t>
  </si>
  <si>
    <t>Сделать шпаргалку билета №14.1</t>
  </si>
  <si>
    <t>Сделать шпаргалку билета №14.2</t>
  </si>
  <si>
    <t>Сделать шпаргалку билета №14.3</t>
  </si>
  <si>
    <t>Объем работы</t>
  </si>
  <si>
    <t>Номер спринта</t>
  </si>
  <si>
    <t>Дата начала</t>
  </si>
  <si>
    <t>Длительность спринта</t>
  </si>
  <si>
    <t>Сделано работы</t>
  </si>
  <si>
    <t>Всего сделано</t>
  </si>
  <si>
    <t>Подпись</t>
  </si>
  <si>
    <t>Дата отчета</t>
  </si>
  <si>
    <t>Сделать шпаргалку билета №16</t>
  </si>
  <si>
    <t>Сделать шпаргалку билета №17</t>
  </si>
  <si>
    <t>Сделать шпаргалку билета №18</t>
  </si>
  <si>
    <t>Сделать шпаргалку билета №19</t>
  </si>
  <si>
    <t>Сделать шпаргалку билета №20</t>
  </si>
  <si>
    <t>Дата создания</t>
  </si>
  <si>
    <t>Добавлено работы</t>
  </si>
  <si>
    <t>Всего добавлено</t>
  </si>
  <si>
    <t>Верх</t>
  </si>
  <si>
    <t>Низ</t>
  </si>
  <si>
    <t>Начальный объем работы</t>
  </si>
  <si>
    <t>Старт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</si>
</sst>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3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Расширенная диаграмма выгорания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Формулы!$I$6</c:f>
              <c:strCache>
                <c:ptCount val="1"/>
                <c:pt idx="0">
                  <c:v>Верх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Формулы!$D$7:$D$22</c:f>
              <c:strCache>
                <c:ptCount val="16"/>
                <c:pt idx="0">
                  <c:v>Старт</c:v>
                </c:pt>
                <c:pt idx="1">
                  <c:v>11/05</c:v>
                </c:pt>
                <c:pt idx="2">
                  <c:v>18/05</c:v>
                </c:pt>
                <c:pt idx="3">
                  <c:v>25/05</c:v>
                </c:pt>
                <c:pt idx="4">
                  <c:v>01/06</c:v>
                </c:pt>
                <c:pt idx="5">
                  <c:v>08/06</c:v>
                </c:pt>
                <c:pt idx="6">
                  <c:v>15/06</c:v>
                </c:pt>
                <c:pt idx="7">
                  <c:v>22/06</c:v>
                </c:pt>
                <c:pt idx="8">
                  <c:v>29/06</c:v>
                </c:pt>
                <c:pt idx="9">
                  <c:v>06/07</c:v>
                </c:pt>
                <c:pt idx="10">
                  <c:v>13/07</c:v>
                </c:pt>
                <c:pt idx="11">
                  <c:v>20/07</c:v>
                </c:pt>
                <c:pt idx="12">
                  <c:v>27/07</c:v>
                </c:pt>
                <c:pt idx="13">
                  <c:v>03/08</c:v>
                </c:pt>
                <c:pt idx="14">
                  <c:v>10/08</c:v>
                </c:pt>
                <c:pt idx="15">
                  <c:v>17/08</c:v>
                </c:pt>
              </c:strCache>
            </c:strRef>
          </c:cat>
          <c:val>
            <c:numRef>
              <c:f>Формулы!$I$7:$I$22</c:f>
              <c:numCache>
                <c:formatCode>General</c:formatCode>
                <c:ptCount val="16"/>
                <c:pt idx="0">
                  <c:v>59</c:v>
                </c:pt>
                <c:pt idx="1">
                  <c:v>54</c:v>
                </c:pt>
                <c:pt idx="2">
                  <c:v>46</c:v>
                </c:pt>
                <c:pt idx="3">
                  <c:v>40</c:v>
                </c:pt>
                <c:pt idx="4">
                  <c:v>29</c:v>
                </c:pt>
                <c:pt idx="5">
                  <c:v>27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B-4BA5-ADE5-DB01AE05E230}"/>
            </c:ext>
          </c:extLst>
        </c:ser>
        <c:ser>
          <c:idx val="1"/>
          <c:order val="1"/>
          <c:tx>
            <c:strRef>
              <c:f>Формулы!$J$6</c:f>
              <c:strCache>
                <c:ptCount val="1"/>
                <c:pt idx="0">
                  <c:v>Низ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Формулы!$D$7:$D$22</c:f>
              <c:strCache>
                <c:ptCount val="16"/>
                <c:pt idx="0">
                  <c:v>Старт</c:v>
                </c:pt>
                <c:pt idx="1">
                  <c:v>11/05</c:v>
                </c:pt>
                <c:pt idx="2">
                  <c:v>18/05</c:v>
                </c:pt>
                <c:pt idx="3">
                  <c:v>25/05</c:v>
                </c:pt>
                <c:pt idx="4">
                  <c:v>01/06</c:v>
                </c:pt>
                <c:pt idx="5">
                  <c:v>08/06</c:v>
                </c:pt>
                <c:pt idx="6">
                  <c:v>15/06</c:v>
                </c:pt>
                <c:pt idx="7">
                  <c:v>22/06</c:v>
                </c:pt>
                <c:pt idx="8">
                  <c:v>29/06</c:v>
                </c:pt>
                <c:pt idx="9">
                  <c:v>06/07</c:v>
                </c:pt>
                <c:pt idx="10">
                  <c:v>13/07</c:v>
                </c:pt>
                <c:pt idx="11">
                  <c:v>20/07</c:v>
                </c:pt>
                <c:pt idx="12">
                  <c:v>27/07</c:v>
                </c:pt>
                <c:pt idx="13">
                  <c:v>03/08</c:v>
                </c:pt>
                <c:pt idx="14">
                  <c:v>10/08</c:v>
                </c:pt>
                <c:pt idx="15">
                  <c:v>17/08</c:v>
                </c:pt>
              </c:strCache>
            </c:strRef>
          </c:cat>
          <c:val>
            <c:numRef>
              <c:f>Формулы!$J$7:$J$22</c:f>
              <c:numCache>
                <c:formatCode>General</c:formatCode>
                <c:ptCount val="16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-5</c:v>
                </c:pt>
                <c:pt idx="4">
                  <c:v>-6</c:v>
                </c:pt>
                <c:pt idx="5">
                  <c:v>-6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B-4BA5-ADE5-DB01AE05E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782032592"/>
        <c:axId val="731734144"/>
      </c:lineChart>
      <c:catAx>
        <c:axId val="7820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734144"/>
        <c:crosses val="autoZero"/>
        <c:auto val="1"/>
        <c:lblAlgn val="ctr"/>
        <c:lblOffset val="100"/>
        <c:noMultiLvlLbl val="0"/>
      </c:catAx>
      <c:valAx>
        <c:axId val="7317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20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1</xdr:row>
      <xdr:rowOff>19050</xdr:rowOff>
    </xdr:from>
    <xdr:to>
      <xdr:col>7</xdr:col>
      <xdr:colOff>603250</xdr:colOff>
      <xdr:row>16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00B52A6-9A9F-497E-B5C2-8AA6D2526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50D8-F93D-44C1-AD08-A1850870985B}">
  <dimension ref="A1:D25"/>
  <sheetViews>
    <sheetView workbookViewId="0">
      <pane ySplit="1" topLeftCell="A2" activePane="bottomLeft" state="frozen"/>
      <selection pane="bottomLeft" activeCell="D15" sqref="D15"/>
    </sheetView>
  </sheetViews>
  <sheetFormatPr defaultRowHeight="14.5" x14ac:dyDescent="0.35"/>
  <cols>
    <col min="1" max="1" width="49.6328125" customWidth="1"/>
    <col min="2" max="2" width="11.54296875" customWidth="1"/>
    <col min="3" max="3" width="13.6328125" bestFit="1" customWidth="1"/>
    <col min="4" max="4" width="16.1796875" bestFit="1" customWidth="1"/>
  </cols>
  <sheetData>
    <row r="1" spans="1:4" x14ac:dyDescent="0.35">
      <c r="A1" s="1" t="s">
        <v>0</v>
      </c>
      <c r="B1" s="1" t="s">
        <v>1</v>
      </c>
      <c r="C1" s="1" t="s">
        <v>34</v>
      </c>
      <c r="D1" s="1" t="s">
        <v>2</v>
      </c>
    </row>
    <row r="2" spans="1:4" x14ac:dyDescent="0.35">
      <c r="A2" t="s">
        <v>3</v>
      </c>
      <c r="B2">
        <v>1</v>
      </c>
      <c r="C2" s="2">
        <v>43961</v>
      </c>
      <c r="D2" s="2">
        <v>43963</v>
      </c>
    </row>
    <row r="3" spans="1:4" x14ac:dyDescent="0.35">
      <c r="A3" t="s">
        <v>4</v>
      </c>
      <c r="B3">
        <v>2</v>
      </c>
      <c r="C3" s="2">
        <v>43961</v>
      </c>
      <c r="D3" s="2">
        <v>43971</v>
      </c>
    </row>
    <row r="4" spans="1:4" x14ac:dyDescent="0.35">
      <c r="A4" t="s">
        <v>5</v>
      </c>
      <c r="B4">
        <v>2</v>
      </c>
      <c r="C4" s="2">
        <v>43961</v>
      </c>
      <c r="D4" s="2">
        <v>43964</v>
      </c>
    </row>
    <row r="5" spans="1:4" x14ac:dyDescent="0.35">
      <c r="A5" t="s">
        <v>6</v>
      </c>
      <c r="B5">
        <v>4</v>
      </c>
      <c r="C5" s="2">
        <v>43961</v>
      </c>
      <c r="D5" s="2">
        <v>43973</v>
      </c>
    </row>
    <row r="6" spans="1:4" x14ac:dyDescent="0.35">
      <c r="A6" t="s">
        <v>7</v>
      </c>
      <c r="B6">
        <v>2</v>
      </c>
      <c r="C6" s="2">
        <v>43961</v>
      </c>
      <c r="D6" s="2">
        <v>43977</v>
      </c>
    </row>
    <row r="7" spans="1:4" x14ac:dyDescent="0.35">
      <c r="A7" t="s">
        <v>8</v>
      </c>
      <c r="B7">
        <v>4</v>
      </c>
      <c r="C7" s="2">
        <v>43961</v>
      </c>
      <c r="D7" s="2">
        <v>43978</v>
      </c>
    </row>
    <row r="8" spans="1:4" x14ac:dyDescent="0.35">
      <c r="A8" t="s">
        <v>9</v>
      </c>
      <c r="B8">
        <v>1</v>
      </c>
      <c r="C8" s="2">
        <v>43961</v>
      </c>
      <c r="D8" s="2">
        <v>43984</v>
      </c>
    </row>
    <row r="9" spans="1:4" x14ac:dyDescent="0.35">
      <c r="A9" t="s">
        <v>10</v>
      </c>
      <c r="B9">
        <v>2</v>
      </c>
      <c r="C9" s="2">
        <v>43961</v>
      </c>
      <c r="D9" s="2">
        <v>43985</v>
      </c>
    </row>
    <row r="10" spans="1:4" x14ac:dyDescent="0.35">
      <c r="A10" t="s">
        <v>11</v>
      </c>
      <c r="B10">
        <v>2</v>
      </c>
      <c r="C10" s="2">
        <v>43961</v>
      </c>
      <c r="D10" s="2">
        <v>43990</v>
      </c>
    </row>
    <row r="11" spans="1:4" x14ac:dyDescent="0.35">
      <c r="A11" t="s">
        <v>12</v>
      </c>
      <c r="B11">
        <v>2</v>
      </c>
      <c r="C11" s="2">
        <v>43961</v>
      </c>
      <c r="D11" s="2">
        <v>43964</v>
      </c>
    </row>
    <row r="12" spans="1:4" x14ac:dyDescent="0.35">
      <c r="A12" t="s">
        <v>13</v>
      </c>
      <c r="B12">
        <v>2</v>
      </c>
      <c r="C12" s="2">
        <v>43961</v>
      </c>
      <c r="D12" s="2">
        <v>43974</v>
      </c>
    </row>
    <row r="13" spans="1:4" x14ac:dyDescent="0.35">
      <c r="A13" t="s">
        <v>14</v>
      </c>
      <c r="B13">
        <v>1</v>
      </c>
      <c r="C13" s="2">
        <v>43961</v>
      </c>
    </row>
    <row r="14" spans="1:4" x14ac:dyDescent="0.35">
      <c r="A14" t="s">
        <v>15</v>
      </c>
      <c r="B14">
        <v>8</v>
      </c>
      <c r="C14" s="2">
        <v>43961</v>
      </c>
      <c r="D14" s="2">
        <v>43986</v>
      </c>
    </row>
    <row r="15" spans="1:4" x14ac:dyDescent="0.35">
      <c r="A15" t="s">
        <v>18</v>
      </c>
      <c r="B15">
        <v>8</v>
      </c>
      <c r="C15" s="2">
        <v>43961</v>
      </c>
    </row>
    <row r="16" spans="1:4" x14ac:dyDescent="0.35">
      <c r="A16" t="s">
        <v>19</v>
      </c>
      <c r="B16">
        <v>8</v>
      </c>
      <c r="C16" s="2">
        <v>43961</v>
      </c>
    </row>
    <row r="17" spans="1:3" x14ac:dyDescent="0.35">
      <c r="A17" t="s">
        <v>20</v>
      </c>
      <c r="B17">
        <v>4</v>
      </c>
      <c r="C17" s="2">
        <v>43961</v>
      </c>
    </row>
    <row r="18" spans="1:3" x14ac:dyDescent="0.35">
      <c r="A18" t="s">
        <v>16</v>
      </c>
      <c r="B18">
        <v>2</v>
      </c>
      <c r="C18" s="2">
        <v>43961</v>
      </c>
    </row>
    <row r="19" spans="1:3" x14ac:dyDescent="0.35">
      <c r="A19" t="s">
        <v>17</v>
      </c>
      <c r="B19">
        <v>4</v>
      </c>
      <c r="C19" s="2">
        <v>43961</v>
      </c>
    </row>
    <row r="20" spans="1:3" x14ac:dyDescent="0.35">
      <c r="A20" t="s">
        <v>16</v>
      </c>
      <c r="B20">
        <v>1</v>
      </c>
      <c r="C20" s="2">
        <v>43963</v>
      </c>
    </row>
    <row r="21" spans="1:3" x14ac:dyDescent="0.35">
      <c r="A21" t="s">
        <v>29</v>
      </c>
      <c r="B21">
        <v>1</v>
      </c>
      <c r="C21" s="2">
        <v>43963</v>
      </c>
    </row>
    <row r="22" spans="1:3" x14ac:dyDescent="0.35">
      <c r="A22" t="s">
        <v>30</v>
      </c>
      <c r="B22">
        <v>1</v>
      </c>
      <c r="C22" s="2">
        <v>43970</v>
      </c>
    </row>
    <row r="23" spans="1:3" x14ac:dyDescent="0.35">
      <c r="A23" t="s">
        <v>31</v>
      </c>
      <c r="B23">
        <v>1</v>
      </c>
      <c r="C23" s="2">
        <v>43970</v>
      </c>
    </row>
    <row r="24" spans="1:3" x14ac:dyDescent="0.35">
      <c r="A24" t="s">
        <v>32</v>
      </c>
      <c r="B24">
        <v>1</v>
      </c>
      <c r="C24" s="2">
        <v>43977</v>
      </c>
    </row>
    <row r="25" spans="1:3" x14ac:dyDescent="0.35">
      <c r="A25" t="s">
        <v>33</v>
      </c>
      <c r="B25">
        <v>1</v>
      </c>
      <c r="C25" s="2">
        <v>43984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EBC4-EFBD-4FCB-8186-6AFED6A72F0D}">
  <dimension ref="A1"/>
  <sheetViews>
    <sheetView tabSelected="1" zoomScaleNormal="100" workbookViewId="0">
      <selection activeCell="M16" sqref="M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8E40-8911-45E7-B4F9-C846BF92AFCC}">
  <dimension ref="A1:J22"/>
  <sheetViews>
    <sheetView topLeftCell="A4" workbookViewId="0">
      <selection activeCell="G10" sqref="G10"/>
    </sheetView>
  </sheetViews>
  <sheetFormatPr defaultRowHeight="14.5" x14ac:dyDescent="0.35"/>
  <cols>
    <col min="1" max="1" width="20.1796875" bestFit="1" customWidth="1"/>
    <col min="2" max="2" width="11.6328125" bestFit="1" customWidth="1"/>
    <col min="3" max="3" width="16.1796875" bestFit="1" customWidth="1"/>
    <col min="4" max="4" width="9.90625" bestFit="1" customWidth="1"/>
    <col min="5" max="5" width="15.453125" bestFit="1" customWidth="1"/>
    <col min="6" max="6" width="13.36328125" bestFit="1" customWidth="1"/>
    <col min="7" max="7" width="17.81640625" bestFit="1" customWidth="1"/>
    <col min="8" max="10" width="17.81640625" customWidth="1"/>
  </cols>
  <sheetData>
    <row r="1" spans="1:10" x14ac:dyDescent="0.35">
      <c r="A1" t="s">
        <v>39</v>
      </c>
      <c r="B1">
        <f>SUMIFS(План!B:B,План!C:C,"&lt;"&amp;Формулы!B8)</f>
        <v>59</v>
      </c>
    </row>
    <row r="2" spans="1:10" x14ac:dyDescent="0.35">
      <c r="A2" t="s">
        <v>21</v>
      </c>
      <c r="B2">
        <f>SUM(План!B:B)</f>
        <v>65</v>
      </c>
    </row>
    <row r="3" spans="1:10" x14ac:dyDescent="0.35">
      <c r="A3" t="s">
        <v>24</v>
      </c>
      <c r="B3">
        <v>7</v>
      </c>
    </row>
    <row r="4" spans="1:10" x14ac:dyDescent="0.35">
      <c r="A4" t="s">
        <v>28</v>
      </c>
      <c r="B4" s="2">
        <f>MAX(План!D:D)</f>
        <v>43990</v>
      </c>
    </row>
    <row r="6" spans="1:10" s="3" customFormat="1" x14ac:dyDescent="0.35">
      <c r="A6" s="3" t="s">
        <v>22</v>
      </c>
      <c r="B6" s="3" t="s">
        <v>23</v>
      </c>
      <c r="C6" s="3" t="s">
        <v>2</v>
      </c>
      <c r="D6" s="3" t="s">
        <v>27</v>
      </c>
      <c r="E6" s="3" t="s">
        <v>25</v>
      </c>
      <c r="F6" s="3" t="s">
        <v>26</v>
      </c>
      <c r="G6" s="3" t="s">
        <v>35</v>
      </c>
      <c r="H6" s="3" t="s">
        <v>36</v>
      </c>
      <c r="I6" s="3" t="s">
        <v>37</v>
      </c>
      <c r="J6" s="3" t="s">
        <v>38</v>
      </c>
    </row>
    <row r="7" spans="1:10" x14ac:dyDescent="0.35">
      <c r="A7">
        <v>0</v>
      </c>
      <c r="B7" s="2"/>
      <c r="C7" s="2"/>
      <c r="D7" s="2" t="s">
        <v>40</v>
      </c>
      <c r="E7">
        <v>0</v>
      </c>
      <c r="F7">
        <v>0</v>
      </c>
      <c r="G7">
        <v>0</v>
      </c>
      <c r="H7">
        <v>0</v>
      </c>
      <c r="I7">
        <f>InitialBackLogSize</f>
        <v>59</v>
      </c>
      <c r="J7">
        <f>-H7</f>
        <v>0</v>
      </c>
    </row>
    <row r="8" spans="1:10" x14ac:dyDescent="0.35">
      <c r="A8">
        <v>1</v>
      </c>
      <c r="B8" s="2">
        <v>43962</v>
      </c>
      <c r="C8" s="2">
        <f t="shared" ref="C8:C22" si="0">B8+SprintLen</f>
        <v>43969</v>
      </c>
      <c r="D8" s="2" t="str">
        <f>TEXT(B8,"дд/ММ")</f>
        <v>11/05</v>
      </c>
      <c r="E8">
        <f>IF(B8&lt;=ReportDate,SUMIFS(План!B:B,План!D:D,"&gt;="&amp;Формулы!B8,План!D:D,"&lt;"&amp;Формулы!C8),NA())</f>
        <v>5</v>
      </c>
      <c r="F8">
        <f>E8</f>
        <v>5</v>
      </c>
      <c r="G8">
        <f>IF(B8&lt;=ReportDate,SUMIFS(План!B:B,План!C:C,"&gt;="&amp;Формулы!B8,План!C:C,"&lt;"&amp;Формулы!C8),NA())</f>
        <v>2</v>
      </c>
      <c r="H8">
        <f>G8</f>
        <v>2</v>
      </c>
      <c r="I8">
        <f>I7-E8</f>
        <v>54</v>
      </c>
      <c r="J8">
        <f t="shared" ref="J8:J22" si="1">-H8</f>
        <v>-2</v>
      </c>
    </row>
    <row r="9" spans="1:10" x14ac:dyDescent="0.35">
      <c r="A9">
        <v>2</v>
      </c>
      <c r="B9" s="2">
        <f>C8</f>
        <v>43969</v>
      </c>
      <c r="C9" s="2">
        <f t="shared" si="0"/>
        <v>43976</v>
      </c>
      <c r="D9" s="2" t="str">
        <f t="shared" ref="D9:D22" si="2">TEXT(B9,"дд/ММ")</f>
        <v>18/05</v>
      </c>
      <c r="E9">
        <f>IF(B9&lt;=ReportDate,SUMIFS(План!B:B,План!D:D,"&gt;="&amp;Формулы!B9,План!D:D,"&lt;"&amp;Формулы!C9),NA())</f>
        <v>8</v>
      </c>
      <c r="F9">
        <f>F8+E9</f>
        <v>13</v>
      </c>
      <c r="G9">
        <f>IF(B9&lt;=ReportDate,SUMIFS(План!B:B,План!C:C,"&gt;="&amp;Формулы!B9,План!C:C,"&lt;"&amp;Формулы!C9),NA())</f>
        <v>2</v>
      </c>
      <c r="H9">
        <f>H8+G9</f>
        <v>4</v>
      </c>
      <c r="I9">
        <f t="shared" ref="I9:I22" si="3">I8-E9</f>
        <v>46</v>
      </c>
      <c r="J9">
        <f t="shared" si="1"/>
        <v>-4</v>
      </c>
    </row>
    <row r="10" spans="1:10" x14ac:dyDescent="0.35">
      <c r="A10">
        <v>3</v>
      </c>
      <c r="B10" s="2">
        <f t="shared" ref="B10:B22" si="4">C9</f>
        <v>43976</v>
      </c>
      <c r="C10" s="2">
        <f t="shared" si="0"/>
        <v>43983</v>
      </c>
      <c r="D10" s="2" t="str">
        <f t="shared" si="2"/>
        <v>25/05</v>
      </c>
      <c r="E10">
        <f>IF(B10&lt;=ReportDate,SUMIFS(План!B:B,План!D:D,"&gt;="&amp;Формулы!B10,План!D:D,"&lt;"&amp;Формулы!C10),NA())</f>
        <v>6</v>
      </c>
      <c r="F10">
        <f t="shared" ref="F10:F22" si="5">F9+E10</f>
        <v>19</v>
      </c>
      <c r="G10">
        <f>IF(B10&lt;=ReportDate,SUMIFS(План!B:B,План!C:C,"&gt;="&amp;Формулы!B10,План!C:C,"&lt;"&amp;Формулы!C10),NA())</f>
        <v>1</v>
      </c>
      <c r="H10">
        <f t="shared" ref="H10:H22" si="6">H9+G10</f>
        <v>5</v>
      </c>
      <c r="I10">
        <f t="shared" si="3"/>
        <v>40</v>
      </c>
      <c r="J10">
        <f t="shared" si="1"/>
        <v>-5</v>
      </c>
    </row>
    <row r="11" spans="1:10" x14ac:dyDescent="0.35">
      <c r="A11">
        <v>4</v>
      </c>
      <c r="B11" s="2">
        <f t="shared" si="4"/>
        <v>43983</v>
      </c>
      <c r="C11" s="2">
        <f t="shared" si="0"/>
        <v>43990</v>
      </c>
      <c r="D11" s="2" t="str">
        <f t="shared" si="2"/>
        <v>01/06</v>
      </c>
      <c r="E11">
        <f>IF(B11&lt;=ReportDate,SUMIFS(План!B:B,План!D:D,"&gt;="&amp;Формулы!B11,План!D:D,"&lt;"&amp;Формулы!C11),NA())</f>
        <v>11</v>
      </c>
      <c r="F11">
        <f t="shared" si="5"/>
        <v>30</v>
      </c>
      <c r="G11">
        <f>IF(B11&lt;=ReportDate,SUMIFS(План!B:B,План!C:C,"&gt;="&amp;Формулы!B11,План!C:C,"&lt;"&amp;Формулы!C11),NA())</f>
        <v>1</v>
      </c>
      <c r="H11">
        <f t="shared" si="6"/>
        <v>6</v>
      </c>
      <c r="I11">
        <f t="shared" si="3"/>
        <v>29</v>
      </c>
      <c r="J11">
        <f t="shared" si="1"/>
        <v>-6</v>
      </c>
    </row>
    <row r="12" spans="1:10" x14ac:dyDescent="0.35">
      <c r="A12">
        <v>5</v>
      </c>
      <c r="B12" s="2">
        <f t="shared" si="4"/>
        <v>43990</v>
      </c>
      <c r="C12" s="2">
        <f t="shared" si="0"/>
        <v>43997</v>
      </c>
      <c r="D12" s="2" t="str">
        <f t="shared" si="2"/>
        <v>08/06</v>
      </c>
      <c r="E12">
        <f>IF(B12&lt;=ReportDate,SUMIFS(План!B:B,План!D:D,"&gt;="&amp;Формулы!B12,План!D:D,"&lt;"&amp;Формулы!C12),NA())</f>
        <v>2</v>
      </c>
      <c r="F12">
        <f t="shared" si="5"/>
        <v>32</v>
      </c>
      <c r="G12">
        <f>IF(B12&lt;=ReportDate,SUMIFS(План!B:B,План!C:C,"&gt;="&amp;Формулы!B12,План!C:C,"&lt;"&amp;Формулы!C12),NA())</f>
        <v>0</v>
      </c>
      <c r="H12">
        <f t="shared" si="6"/>
        <v>6</v>
      </c>
      <c r="I12">
        <f t="shared" si="3"/>
        <v>27</v>
      </c>
      <c r="J12">
        <f t="shared" si="1"/>
        <v>-6</v>
      </c>
    </row>
    <row r="13" spans="1:10" x14ac:dyDescent="0.35">
      <c r="A13">
        <v>6</v>
      </c>
      <c r="B13" s="2">
        <f t="shared" si="4"/>
        <v>43997</v>
      </c>
      <c r="C13" s="2">
        <f t="shared" si="0"/>
        <v>44004</v>
      </c>
      <c r="D13" s="2" t="str">
        <f t="shared" si="2"/>
        <v>15/06</v>
      </c>
      <c r="E13" t="e">
        <f>IF(B13&lt;=ReportDate,SUMIFS(План!B:B,План!D:D,"&gt;="&amp;Формулы!B13,План!D:D,"&lt;"&amp;Формулы!C13),NA())</f>
        <v>#N/A</v>
      </c>
      <c r="F13" t="e">
        <f t="shared" si="5"/>
        <v>#N/A</v>
      </c>
      <c r="G13" t="e">
        <f>IF(B13&lt;=ReportDate,SUMIFS(План!B:B,План!C:C,"&gt;="&amp;Формулы!B13,План!C:C,"&lt;"&amp;Формулы!C13),NA())</f>
        <v>#N/A</v>
      </c>
      <c r="H13" t="e">
        <f t="shared" si="6"/>
        <v>#N/A</v>
      </c>
      <c r="I13" t="e">
        <f t="shared" si="3"/>
        <v>#N/A</v>
      </c>
      <c r="J13" t="e">
        <f t="shared" si="1"/>
        <v>#N/A</v>
      </c>
    </row>
    <row r="14" spans="1:10" x14ac:dyDescent="0.35">
      <c r="A14">
        <v>7</v>
      </c>
      <c r="B14" s="2">
        <f t="shared" si="4"/>
        <v>44004</v>
      </c>
      <c r="C14" s="2">
        <f t="shared" si="0"/>
        <v>44011</v>
      </c>
      <c r="D14" s="2" t="str">
        <f t="shared" si="2"/>
        <v>22/06</v>
      </c>
      <c r="E14" t="e">
        <f>IF(B14&lt;=ReportDate,SUMIFS(План!B:B,План!D:D,"&gt;="&amp;Формулы!B14,План!D:D,"&lt;"&amp;Формулы!C14),NA())</f>
        <v>#N/A</v>
      </c>
      <c r="F14" t="e">
        <f t="shared" si="5"/>
        <v>#N/A</v>
      </c>
      <c r="G14" t="e">
        <f>IF(B14&lt;=ReportDate,SUMIFS(План!B:B,План!C:C,"&gt;="&amp;Формулы!B14,План!C:C,"&lt;"&amp;Формулы!C14),NA())</f>
        <v>#N/A</v>
      </c>
      <c r="H14" t="e">
        <f t="shared" si="6"/>
        <v>#N/A</v>
      </c>
      <c r="I14" t="e">
        <f t="shared" si="3"/>
        <v>#N/A</v>
      </c>
      <c r="J14" t="e">
        <f t="shared" si="1"/>
        <v>#N/A</v>
      </c>
    </row>
    <row r="15" spans="1:10" x14ac:dyDescent="0.35">
      <c r="A15">
        <v>8</v>
      </c>
      <c r="B15" s="2">
        <f t="shared" si="4"/>
        <v>44011</v>
      </c>
      <c r="C15" s="2">
        <f t="shared" si="0"/>
        <v>44018</v>
      </c>
      <c r="D15" s="2" t="str">
        <f t="shared" si="2"/>
        <v>29/06</v>
      </c>
      <c r="E15" t="e">
        <f>IF(B15&lt;=ReportDate,SUMIFS(План!B:B,План!D:D,"&gt;="&amp;Формулы!B15,План!D:D,"&lt;"&amp;Формулы!C15),NA())</f>
        <v>#N/A</v>
      </c>
      <c r="F15" t="e">
        <f t="shared" si="5"/>
        <v>#N/A</v>
      </c>
      <c r="G15" t="e">
        <f>IF(B15&lt;=ReportDate,SUMIFS(План!B:B,План!C:C,"&gt;="&amp;Формулы!B15,План!C:C,"&lt;"&amp;Формулы!C15),NA())</f>
        <v>#N/A</v>
      </c>
      <c r="H15" t="e">
        <f t="shared" si="6"/>
        <v>#N/A</v>
      </c>
      <c r="I15" t="e">
        <f t="shared" si="3"/>
        <v>#N/A</v>
      </c>
      <c r="J15" t="e">
        <f t="shared" si="1"/>
        <v>#N/A</v>
      </c>
    </row>
    <row r="16" spans="1:10" x14ac:dyDescent="0.35">
      <c r="A16">
        <v>9</v>
      </c>
      <c r="B16" s="2">
        <f t="shared" si="4"/>
        <v>44018</v>
      </c>
      <c r="C16" s="2">
        <f t="shared" si="0"/>
        <v>44025</v>
      </c>
      <c r="D16" s="2" t="str">
        <f t="shared" si="2"/>
        <v>06/07</v>
      </c>
      <c r="E16" t="e">
        <f>IF(B16&lt;=ReportDate,SUMIFS(План!B:B,План!D:D,"&gt;="&amp;Формулы!B16,План!D:D,"&lt;"&amp;Формулы!C16),NA())</f>
        <v>#N/A</v>
      </c>
      <c r="F16" t="e">
        <f t="shared" si="5"/>
        <v>#N/A</v>
      </c>
      <c r="G16" t="e">
        <f>IF(B16&lt;=ReportDate,SUMIFS(План!B:B,План!C:C,"&gt;="&amp;Формулы!B16,План!C:C,"&lt;"&amp;Формулы!C16),NA())</f>
        <v>#N/A</v>
      </c>
      <c r="H16" t="e">
        <f t="shared" si="6"/>
        <v>#N/A</v>
      </c>
      <c r="I16" t="e">
        <f t="shared" si="3"/>
        <v>#N/A</v>
      </c>
      <c r="J16" t="e">
        <f t="shared" si="1"/>
        <v>#N/A</v>
      </c>
    </row>
    <row r="17" spans="1:10" x14ac:dyDescent="0.35">
      <c r="A17">
        <v>10</v>
      </c>
      <c r="B17" s="2">
        <f t="shared" si="4"/>
        <v>44025</v>
      </c>
      <c r="C17" s="2">
        <f t="shared" si="0"/>
        <v>44032</v>
      </c>
      <c r="D17" s="2" t="str">
        <f t="shared" si="2"/>
        <v>13/07</v>
      </c>
      <c r="E17" t="e">
        <f>IF(B17&lt;=ReportDate,SUMIFS(План!B:B,План!D:D,"&gt;="&amp;Формулы!B17,План!D:D,"&lt;"&amp;Формулы!C17),NA())</f>
        <v>#N/A</v>
      </c>
      <c r="F17" t="e">
        <f t="shared" si="5"/>
        <v>#N/A</v>
      </c>
      <c r="G17" t="e">
        <f>IF(B17&lt;=ReportDate,SUMIFS(План!B:B,План!C:C,"&gt;="&amp;Формулы!B17,План!C:C,"&lt;"&amp;Формулы!C17),NA())</f>
        <v>#N/A</v>
      </c>
      <c r="H17" t="e">
        <f t="shared" si="6"/>
        <v>#N/A</v>
      </c>
      <c r="I17" t="e">
        <f t="shared" si="3"/>
        <v>#N/A</v>
      </c>
      <c r="J17" t="e">
        <f t="shared" si="1"/>
        <v>#N/A</v>
      </c>
    </row>
    <row r="18" spans="1:10" x14ac:dyDescent="0.35">
      <c r="A18">
        <v>11</v>
      </c>
      <c r="B18" s="2">
        <f t="shared" si="4"/>
        <v>44032</v>
      </c>
      <c r="C18" s="2">
        <f t="shared" si="0"/>
        <v>44039</v>
      </c>
      <c r="D18" s="2" t="str">
        <f t="shared" si="2"/>
        <v>20/07</v>
      </c>
      <c r="E18" t="e">
        <f>IF(B18&lt;=ReportDate,SUMIFS(План!B:B,План!D:D,"&gt;="&amp;Формулы!B18,План!D:D,"&lt;"&amp;Формулы!C18),NA())</f>
        <v>#N/A</v>
      </c>
      <c r="F18" t="e">
        <f t="shared" si="5"/>
        <v>#N/A</v>
      </c>
      <c r="G18" t="e">
        <f>IF(B18&lt;=ReportDate,SUMIFS(План!B:B,План!C:C,"&gt;="&amp;Формулы!B18,План!C:C,"&lt;"&amp;Формулы!C18),NA())</f>
        <v>#N/A</v>
      </c>
      <c r="H18" t="e">
        <f t="shared" si="6"/>
        <v>#N/A</v>
      </c>
      <c r="I18" t="e">
        <f t="shared" si="3"/>
        <v>#N/A</v>
      </c>
      <c r="J18" t="e">
        <f t="shared" si="1"/>
        <v>#N/A</v>
      </c>
    </row>
    <row r="19" spans="1:10" x14ac:dyDescent="0.35">
      <c r="A19">
        <v>12</v>
      </c>
      <c r="B19" s="2">
        <f t="shared" si="4"/>
        <v>44039</v>
      </c>
      <c r="C19" s="2">
        <f t="shared" si="0"/>
        <v>44046</v>
      </c>
      <c r="D19" s="2" t="str">
        <f t="shared" si="2"/>
        <v>27/07</v>
      </c>
      <c r="E19" t="e">
        <f>IF(B19&lt;=ReportDate,SUMIFS(План!B:B,План!D:D,"&gt;="&amp;Формулы!B19,План!D:D,"&lt;"&amp;Формулы!C19),NA())</f>
        <v>#N/A</v>
      </c>
      <c r="F19" t="e">
        <f t="shared" si="5"/>
        <v>#N/A</v>
      </c>
      <c r="G19" t="e">
        <f>IF(B19&lt;=ReportDate,SUMIFS(План!B:B,План!C:C,"&gt;="&amp;Формулы!B19,План!C:C,"&lt;"&amp;Формулы!C19),NA())</f>
        <v>#N/A</v>
      </c>
      <c r="H19" t="e">
        <f t="shared" si="6"/>
        <v>#N/A</v>
      </c>
      <c r="I19" t="e">
        <f t="shared" si="3"/>
        <v>#N/A</v>
      </c>
      <c r="J19" t="e">
        <f t="shared" si="1"/>
        <v>#N/A</v>
      </c>
    </row>
    <row r="20" spans="1:10" x14ac:dyDescent="0.35">
      <c r="A20">
        <v>13</v>
      </c>
      <c r="B20" s="2">
        <f t="shared" si="4"/>
        <v>44046</v>
      </c>
      <c r="C20" s="2">
        <f t="shared" si="0"/>
        <v>44053</v>
      </c>
      <c r="D20" s="2" t="str">
        <f t="shared" si="2"/>
        <v>03/08</v>
      </c>
      <c r="E20" t="e">
        <f>IF(B20&lt;=ReportDate,SUMIFS(План!B:B,План!D:D,"&gt;="&amp;Формулы!B20,План!D:D,"&lt;"&amp;Формулы!C20),NA())</f>
        <v>#N/A</v>
      </c>
      <c r="F20" t="e">
        <f t="shared" si="5"/>
        <v>#N/A</v>
      </c>
      <c r="G20" t="e">
        <f>IF(B20&lt;=ReportDate,SUMIFS(План!B:B,План!C:C,"&gt;="&amp;Формулы!B20,План!C:C,"&lt;"&amp;Формулы!C20),NA())</f>
        <v>#N/A</v>
      </c>
      <c r="H20" t="e">
        <f t="shared" si="6"/>
        <v>#N/A</v>
      </c>
      <c r="I20" t="e">
        <f t="shared" si="3"/>
        <v>#N/A</v>
      </c>
      <c r="J20" t="e">
        <f t="shared" si="1"/>
        <v>#N/A</v>
      </c>
    </row>
    <row r="21" spans="1:10" x14ac:dyDescent="0.35">
      <c r="A21">
        <v>14</v>
      </c>
      <c r="B21" s="2">
        <f t="shared" si="4"/>
        <v>44053</v>
      </c>
      <c r="C21" s="2">
        <f t="shared" si="0"/>
        <v>44060</v>
      </c>
      <c r="D21" s="2" t="str">
        <f t="shared" si="2"/>
        <v>10/08</v>
      </c>
      <c r="E21" t="e">
        <f>IF(B21&lt;=ReportDate,SUMIFS(План!B:B,План!D:D,"&gt;="&amp;Формулы!B21,План!D:D,"&lt;"&amp;Формулы!C21),NA())</f>
        <v>#N/A</v>
      </c>
      <c r="F21" t="e">
        <f t="shared" si="5"/>
        <v>#N/A</v>
      </c>
      <c r="G21" t="e">
        <f>IF(B21&lt;=ReportDate,SUMIFS(План!B:B,План!C:C,"&gt;="&amp;Формулы!B21,План!C:C,"&lt;"&amp;Формулы!C21),NA())</f>
        <v>#N/A</v>
      </c>
      <c r="H21" t="e">
        <f t="shared" si="6"/>
        <v>#N/A</v>
      </c>
      <c r="I21" t="e">
        <f t="shared" si="3"/>
        <v>#N/A</v>
      </c>
      <c r="J21" t="e">
        <f t="shared" si="1"/>
        <v>#N/A</v>
      </c>
    </row>
    <row r="22" spans="1:10" x14ac:dyDescent="0.35">
      <c r="A22">
        <v>15</v>
      </c>
      <c r="B22" s="2">
        <f t="shared" si="4"/>
        <v>44060</v>
      </c>
      <c r="C22" s="2">
        <f t="shared" si="0"/>
        <v>44067</v>
      </c>
      <c r="D22" s="2" t="str">
        <f t="shared" si="2"/>
        <v>17/08</v>
      </c>
      <c r="E22" t="e">
        <f>IF(B22&lt;=ReportDate,SUMIFS(План!B:B,План!D:D,"&gt;="&amp;Формулы!B22,План!D:D,"&lt;"&amp;Формулы!C22),NA())</f>
        <v>#N/A</v>
      </c>
      <c r="F22" t="e">
        <f t="shared" si="5"/>
        <v>#N/A</v>
      </c>
      <c r="G22" t="e">
        <f>IF(B22&lt;=ReportDate,SUMIFS(План!B:B,План!C:C,"&gt;="&amp;Формулы!B22,План!C:C,"&lt;"&amp;Формулы!C22),NA())</f>
        <v>#N/A</v>
      </c>
      <c r="H22" t="e">
        <f t="shared" si="6"/>
        <v>#N/A</v>
      </c>
      <c r="I22" t="e">
        <f t="shared" si="3"/>
        <v>#N/A</v>
      </c>
      <c r="J22" t="e">
        <f t="shared" si="1"/>
        <v>#N/A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План</vt:lpstr>
      <vt:lpstr>Диаграмма</vt:lpstr>
      <vt:lpstr>Формулы</vt:lpstr>
      <vt:lpstr>BackLogSize</vt:lpstr>
      <vt:lpstr>InitialBackLogSize</vt:lpstr>
      <vt:lpstr>ReportDate</vt:lpstr>
      <vt:lpstr>SprintLen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Дорофеев</dc:creator>
  <cp:lastModifiedBy>Максим Дорофеев</cp:lastModifiedBy>
  <dcterms:created xsi:type="dcterms:W3CDTF">2020-05-12T11:56:06Z</dcterms:created>
  <dcterms:modified xsi:type="dcterms:W3CDTF">2020-05-15T09:19:11Z</dcterms:modified>
</cp:coreProperties>
</file>