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firstSheet="1" activeTab="1"/>
  </bookViews>
  <sheets>
    <sheet name="PLANILLA DIARIA" sheetId="1" state="hidden" r:id="rId1"/>
    <sheet name="VENTAS DIARIAS" sheetId="2" r:id="rId2"/>
    <sheet name="PROYECCIÓN VENTAS" sheetId="3" r:id="rId3"/>
    <sheet name="Hoja4" sheetId="4" r:id="rId4"/>
  </sheets>
  <definedNames>
    <definedName name="_xlnm.Print_Area" localSheetId="0">'PLANILLA DIARIA'!$A$1:$J$57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<sst xmlns="http://schemas.openxmlformats.org/spreadsheetml/2006/main" count="153" uniqueCount="56">
  <si>
    <t>FECHA</t>
  </si>
  <si>
    <t>OPERADOR</t>
  </si>
  <si>
    <t>HORA</t>
  </si>
  <si>
    <t>NOMBRE</t>
  </si>
  <si>
    <t>PERSONAS</t>
  </si>
  <si>
    <t>EFECTIVO</t>
  </si>
  <si>
    <t>DIGITAL (N/D)</t>
  </si>
  <si>
    <t>TOTAL ($)</t>
  </si>
  <si>
    <t>OBSERVACIONES</t>
  </si>
  <si>
    <t>DÍA</t>
  </si>
  <si>
    <t>SEDE</t>
  </si>
  <si>
    <t>DIGITAL</t>
  </si>
  <si>
    <t>TOTAL</t>
  </si>
  <si>
    <t>GASTO</t>
  </si>
  <si>
    <t>OBSERVACION</t>
  </si>
  <si>
    <t>CONCILIACIÓN DINERO</t>
  </si>
  <si>
    <t>MICHELLE</t>
  </si>
  <si>
    <t>MILENIO</t>
  </si>
  <si>
    <t>ALCOHOL, ELEMENTOS DE LIMPIEZA</t>
  </si>
  <si>
    <t>ALMUERZO</t>
  </si>
  <si>
    <t>SOBRES + CINTA</t>
  </si>
  <si>
    <t>BASE CAJA</t>
  </si>
  <si>
    <t>ELÉCTRICO</t>
  </si>
  <si>
    <t>INGRESO OPERADOR 12:30</t>
  </si>
  <si>
    <t>IMPRESIONES</t>
  </si>
  <si>
    <t>PAGO MICHELLE EFECTIVO</t>
  </si>
  <si>
    <t>LAPICERO</t>
  </si>
  <si>
    <t>INGRESO OPERADOR 13:40</t>
  </si>
  <si>
    <t>COPIAS PLANILLAS</t>
  </si>
  <si>
    <t>PAGO LEONEL</t>
  </si>
  <si>
    <t>30000 DAVIPLATA / 20000 NEQUI</t>
  </si>
  <si>
    <t>ALCOHOL</t>
  </si>
  <si>
    <t>MICHELLE/LEONEL</t>
  </si>
  <si>
    <t>TOALLAS+PARQUEADERO</t>
  </si>
  <si>
    <t>PLAN CELULAR + SIM</t>
  </si>
  <si>
    <t>PARQUEADERO</t>
  </si>
  <si>
    <t>LEONEL</t>
  </si>
  <si>
    <t>ADELANTO MICHELLE</t>
  </si>
  <si>
    <t>PAGO QUINCENA MICHELLE</t>
  </si>
  <si>
    <t>PAGO BICITAXIS</t>
  </si>
  <si>
    <t>FOTOCOPIAS Y ALCOHOL</t>
  </si>
  <si>
    <t>TAXI MICHELLE</t>
  </si>
  <si>
    <t>672 EFECTIVO</t>
  </si>
  <si>
    <t>15400 MONEDA</t>
  </si>
  <si>
    <t>PROYECCIÓN DE VENTAS</t>
  </si>
  <si>
    <t>TIPO DÍA</t>
  </si>
  <si>
    <t>NOMINAL MINIMO</t>
  </si>
  <si>
    <t>LÍMITE MÍNIMO</t>
  </si>
  <si>
    <t>NOMINAL COMISION</t>
  </si>
  <si>
    <t>PROYECTADO COMISIÓN</t>
  </si>
  <si>
    <t>NOMINAL REAL</t>
  </si>
  <si>
    <t>REAL ACUMULADO</t>
  </si>
  <si>
    <t>Weekend</t>
  </si>
  <si>
    <t>WEEKDAY</t>
  </si>
  <si>
    <t>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</si>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</sst>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,mmmm\ d,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44" fontId="0" fillId="0" borderId="1" xfId="2" applyBorder="1">
      <alignment vertical="center"/>
    </xf>
    <xf numFmtId="44" fontId="0" fillId="0" borderId="1" xfId="0" applyNumberFormat="1" applyBorder="1">
      <alignment vertical="center"/>
    </xf>
    <xf numFmtId="44" fontId="0" fillId="0" borderId="0" xfId="2">
      <alignment vertical="center"/>
    </xf>
    <xf numFmtId="178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4" fontId="1" fillId="0" borderId="1" xfId="2" applyFont="1" applyBorder="1">
      <alignment vertical="center"/>
    </xf>
    <xf numFmtId="0" fontId="0" fillId="0" borderId="1" xfId="0" applyBorder="1">
      <alignment vertical="center"/>
    </xf>
    <xf numFmtId="44" fontId="0" fillId="0" borderId="1" xfId="2" applyBorder="1">
      <alignment vertical="center"/>
    </xf>
    <xf numFmtId="0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TRON VR GAMES - PROYECCIÓN VENTAS FEBRERO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'PROYECCIÓN VENTAS'!$E$3</c:f>
              <c:strCache>
                <c:ptCount val="1"/>
                <c:pt idx="0">
                  <c:v>LÍMITE MÍNIMO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5"/>
                  </a:gs>
                  <a:gs pos="0">
                    <a:schemeClr val="accent5">
                      <a:hueOff val="-1670000"/>
                    </a:schemeClr>
                  </a:gs>
                </a:gsLst>
                <a:lin ang="540000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25400">
                <a:gradFill>
                  <a:gsLst>
                    <a:gs pos="100000">
                      <a:schemeClr val="accent5"/>
                    </a:gs>
                    <a:gs pos="0">
                      <a:schemeClr val="accent5">
                        <a:hueOff val="-1670000"/>
                      </a:schemeClr>
                    </a:gs>
                  </a:gsLst>
                  <a:lin ang="0" scaled="1"/>
                </a:gradFill>
              </a:ln>
              <a:effectLst/>
            </c:spPr>
          </c:marker>
          <c:dLbls>
            <c:delete val="1"/>
          </c:dLbls>
          <c:cat>
            <c:numRef>
              <c:f>'PROYECCIÓN VENTAS'!$C$4:$C$18</c:f>
              <c:numCache>
                <c:formatCode>[$-409]dddd,mmmm\ d,yyyy;@</c:formatCode>
                <c:ptCount val="15"/>
                <c:pt idx="0" c:formatCode="[$-409]dddd,mmmm\ d,yyyy;@">
                  <c:v>45702</c:v>
                </c:pt>
                <c:pt idx="1" c:formatCode="[$-409]dddd,mmmm\ d,yyyy;@">
                  <c:v>45703</c:v>
                </c:pt>
                <c:pt idx="2" c:formatCode="[$-409]dddd,mmmm\ d,yyyy;@">
                  <c:v>45704</c:v>
                </c:pt>
                <c:pt idx="3" c:formatCode="[$-409]dddd,mmmm\ d,yyyy;@">
                  <c:v>45705</c:v>
                </c:pt>
                <c:pt idx="4" c:formatCode="[$-409]dddd,mmmm\ d,yyyy;@">
                  <c:v>45706</c:v>
                </c:pt>
                <c:pt idx="5" c:formatCode="[$-409]dddd,mmmm\ d,yyyy;@">
                  <c:v>45707</c:v>
                </c:pt>
                <c:pt idx="6" c:formatCode="[$-409]dddd,mmmm\ d,yyyy;@">
                  <c:v>45708</c:v>
                </c:pt>
                <c:pt idx="7" c:formatCode="[$-409]dddd,mmmm\ d,yyyy;@">
                  <c:v>45709</c:v>
                </c:pt>
                <c:pt idx="8" c:formatCode="[$-409]dddd,mmmm\ d,yyyy;@">
                  <c:v>45710</c:v>
                </c:pt>
                <c:pt idx="9" c:formatCode="[$-409]dddd,mmmm\ d,yyyy;@">
                  <c:v>45711</c:v>
                </c:pt>
                <c:pt idx="10" c:formatCode="[$-409]dddd,mmmm\ d,yyyy;@">
                  <c:v>45712</c:v>
                </c:pt>
                <c:pt idx="11" c:formatCode="[$-409]dddd,mmmm\ d,yyyy;@">
                  <c:v>45713</c:v>
                </c:pt>
                <c:pt idx="12" c:formatCode="[$-409]dddd,mmmm\ d,yyyy;@">
                  <c:v>45714</c:v>
                </c:pt>
                <c:pt idx="13" c:formatCode="[$-409]dddd,mmmm\ d,yyyy;@">
                  <c:v>45715</c:v>
                </c:pt>
                <c:pt idx="14" c:formatCode="[$-409]dddd,mmmm\ d,yyyy;@">
                  <c:v>45716</c:v>
                </c:pt>
              </c:numCache>
            </c:numRef>
          </c:cat>
          <c:val>
            <c:numRef>
              <c:f>'PROYECCIÓN VENTAS'!$E$4:$E$18</c:f>
              <c:numCache>
                <c:formatCode>_("$"* #,##0.00_);_("$"* \(#,##0.00\);_("$"* "-"??_);_(@_)</c:formatCode>
                <c:ptCount val="15"/>
                <c:pt idx="0">
                  <c:v>278400</c:v>
                </c:pt>
                <c:pt idx="1">
                  <c:v>998400</c:v>
                </c:pt>
                <c:pt idx="2">
                  <c:v>1718400</c:v>
                </c:pt>
                <c:pt idx="3">
                  <c:v>1922400</c:v>
                </c:pt>
                <c:pt idx="4">
                  <c:v>2126400</c:v>
                </c:pt>
                <c:pt idx="5">
                  <c:v>2330400</c:v>
                </c:pt>
                <c:pt idx="6">
                  <c:v>2534400</c:v>
                </c:pt>
                <c:pt idx="7">
                  <c:v>3254400</c:v>
                </c:pt>
                <c:pt idx="8">
                  <c:v>3974400</c:v>
                </c:pt>
                <c:pt idx="9">
                  <c:v>4694400</c:v>
                </c:pt>
                <c:pt idx="10">
                  <c:v>4898400</c:v>
                </c:pt>
                <c:pt idx="11">
                  <c:v>5102400</c:v>
                </c:pt>
                <c:pt idx="12">
                  <c:v>5306400</c:v>
                </c:pt>
                <c:pt idx="13">
                  <c:v>5510400</c:v>
                </c:pt>
                <c:pt idx="14">
                  <c:v>6230400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'PROYECCIÓN VENTAS'!$G$3</c:f>
              <c:strCache>
                <c:ptCount val="1"/>
                <c:pt idx="0">
                  <c:v>PROYECTADO COMISIÓN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540000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25400">
                <a:gradFill>
                  <a:gsLst>
                    <a:gs pos="100000">
                      <a:schemeClr val="accent4"/>
                    </a:gs>
                    <a:gs pos="0">
                      <a:schemeClr val="accent4">
                        <a:hueOff val="-1670000"/>
                      </a:schemeClr>
                    </a:gs>
                  </a:gsLst>
                  <a:lin ang="0" scaled="1"/>
                </a:gradFill>
              </a:ln>
              <a:effectLst/>
            </c:spPr>
          </c:marker>
          <c:dLbls>
            <c:delete val="1"/>
          </c:dLbls>
          <c:cat>
            <c:numRef>
              <c:f>'PROYECCIÓN VENTAS'!$C$4:$C$18</c:f>
              <c:numCache>
                <c:formatCode>[$-409]dddd,mmmm\ d,yyyy;@</c:formatCode>
                <c:ptCount val="15"/>
                <c:pt idx="0" c:formatCode="[$-409]dddd,mmmm\ d,yyyy;@">
                  <c:v>45702</c:v>
                </c:pt>
                <c:pt idx="1" c:formatCode="[$-409]dddd,mmmm\ d,yyyy;@">
                  <c:v>45703</c:v>
                </c:pt>
                <c:pt idx="2" c:formatCode="[$-409]dddd,mmmm\ d,yyyy;@">
                  <c:v>45704</c:v>
                </c:pt>
                <c:pt idx="3" c:formatCode="[$-409]dddd,mmmm\ d,yyyy;@">
                  <c:v>45705</c:v>
                </c:pt>
                <c:pt idx="4" c:formatCode="[$-409]dddd,mmmm\ d,yyyy;@">
                  <c:v>45706</c:v>
                </c:pt>
                <c:pt idx="5" c:formatCode="[$-409]dddd,mmmm\ d,yyyy;@">
                  <c:v>45707</c:v>
                </c:pt>
                <c:pt idx="6" c:formatCode="[$-409]dddd,mmmm\ d,yyyy;@">
                  <c:v>45708</c:v>
                </c:pt>
                <c:pt idx="7" c:formatCode="[$-409]dddd,mmmm\ d,yyyy;@">
                  <c:v>45709</c:v>
                </c:pt>
                <c:pt idx="8" c:formatCode="[$-409]dddd,mmmm\ d,yyyy;@">
                  <c:v>45710</c:v>
                </c:pt>
                <c:pt idx="9" c:formatCode="[$-409]dddd,mmmm\ d,yyyy;@">
                  <c:v>45711</c:v>
                </c:pt>
                <c:pt idx="10" c:formatCode="[$-409]dddd,mmmm\ d,yyyy;@">
                  <c:v>45712</c:v>
                </c:pt>
                <c:pt idx="11" c:formatCode="[$-409]dddd,mmmm\ d,yyyy;@">
                  <c:v>45713</c:v>
                </c:pt>
                <c:pt idx="12" c:formatCode="[$-409]dddd,mmmm\ d,yyyy;@">
                  <c:v>45714</c:v>
                </c:pt>
                <c:pt idx="13" c:formatCode="[$-409]dddd,mmmm\ d,yyyy;@">
                  <c:v>45715</c:v>
                </c:pt>
                <c:pt idx="14" c:formatCode="[$-409]dddd,mmmm\ d,yyyy;@">
                  <c:v>45716</c:v>
                </c:pt>
              </c:numCache>
            </c:numRef>
          </c:cat>
          <c:val>
            <c:numRef>
              <c:f>'PROYECCIÓN VENTAS'!$G$4:$G$18</c:f>
              <c:numCache>
                <c:formatCode>_("$"* #,##0.00_);_("$"* \(#,##0.00\);_("$"* "-"??_);_(@_)</c:formatCode>
                <c:ptCount val="15"/>
                <c:pt idx="0">
                  <c:v>278400</c:v>
                </c:pt>
                <c:pt idx="1">
                  <c:v>1178400</c:v>
                </c:pt>
                <c:pt idx="2">
                  <c:v>2078400</c:v>
                </c:pt>
                <c:pt idx="3">
                  <c:v>2398400</c:v>
                </c:pt>
                <c:pt idx="4">
                  <c:v>2718400</c:v>
                </c:pt>
                <c:pt idx="5">
                  <c:v>3038400</c:v>
                </c:pt>
                <c:pt idx="6">
                  <c:v>3358400</c:v>
                </c:pt>
                <c:pt idx="7">
                  <c:v>4258400</c:v>
                </c:pt>
                <c:pt idx="8">
                  <c:v>5158400</c:v>
                </c:pt>
                <c:pt idx="9">
                  <c:v>6058400</c:v>
                </c:pt>
                <c:pt idx="10">
                  <c:v>6378400</c:v>
                </c:pt>
                <c:pt idx="11">
                  <c:v>6698400</c:v>
                </c:pt>
                <c:pt idx="12">
                  <c:v>7018400</c:v>
                </c:pt>
                <c:pt idx="13">
                  <c:v>7338400</c:v>
                </c:pt>
                <c:pt idx="14">
                  <c:v>8238400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'PROYECCIÓN VENTAS'!$I$3</c:f>
              <c:strCache>
                <c:ptCount val="1"/>
                <c:pt idx="0">
                  <c:v>REAL ACUMULADO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6">
                      <a:lumMod val="60000"/>
                    </a:schemeClr>
                  </a:gs>
                  <a:gs pos="0">
                    <a:schemeClr val="accent6">
                      <a:lumMod val="60000"/>
                      <a:hueOff val="-1670000"/>
                    </a:schemeClr>
                  </a:gs>
                </a:gsLst>
                <a:lin ang="5400000" scaled="0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25400">
                <a:gradFill>
                  <a:gsLst>
                    <a:gs pos="100000">
                      <a:schemeClr val="accent6">
                        <a:lumMod val="60000"/>
                      </a:schemeClr>
                    </a:gs>
                    <a:gs pos="0">
                      <a:schemeClr val="accent6">
                        <a:lumMod val="60000"/>
                        <a:hueOff val="-1670000"/>
                      </a:schemeClr>
                    </a:gs>
                  </a:gsLst>
                  <a:lin ang="0" scaled="1"/>
                </a:gradFill>
              </a:ln>
              <a:effectLst/>
            </c:spPr>
          </c:marker>
          <c:dLbls>
            <c:delete val="1"/>
          </c:dLbls>
          <c:cat>
            <c:numRef>
              <c:f>'PROYECCIÓN VENTAS'!$C$4:$C$18</c:f>
              <c:numCache>
                <c:formatCode>[$-409]dddd,mmmm\ d,yyyy;@</c:formatCode>
                <c:ptCount val="15"/>
                <c:pt idx="0" c:formatCode="[$-409]dddd,mmmm\ d,yyyy;@">
                  <c:v>45702</c:v>
                </c:pt>
                <c:pt idx="1" c:formatCode="[$-409]dddd,mmmm\ d,yyyy;@">
                  <c:v>45703</c:v>
                </c:pt>
                <c:pt idx="2" c:formatCode="[$-409]dddd,mmmm\ d,yyyy;@">
                  <c:v>45704</c:v>
                </c:pt>
                <c:pt idx="3" c:formatCode="[$-409]dddd,mmmm\ d,yyyy;@">
                  <c:v>45705</c:v>
                </c:pt>
                <c:pt idx="4" c:formatCode="[$-409]dddd,mmmm\ d,yyyy;@">
                  <c:v>45706</c:v>
                </c:pt>
                <c:pt idx="5" c:formatCode="[$-409]dddd,mmmm\ d,yyyy;@">
                  <c:v>45707</c:v>
                </c:pt>
                <c:pt idx="6" c:formatCode="[$-409]dddd,mmmm\ d,yyyy;@">
                  <c:v>45708</c:v>
                </c:pt>
                <c:pt idx="7" c:formatCode="[$-409]dddd,mmmm\ d,yyyy;@">
                  <c:v>45709</c:v>
                </c:pt>
                <c:pt idx="8" c:formatCode="[$-409]dddd,mmmm\ d,yyyy;@">
                  <c:v>45710</c:v>
                </c:pt>
                <c:pt idx="9" c:formatCode="[$-409]dddd,mmmm\ d,yyyy;@">
                  <c:v>45711</c:v>
                </c:pt>
                <c:pt idx="10" c:formatCode="[$-409]dddd,mmmm\ d,yyyy;@">
                  <c:v>45712</c:v>
                </c:pt>
                <c:pt idx="11" c:formatCode="[$-409]dddd,mmmm\ d,yyyy;@">
                  <c:v>45713</c:v>
                </c:pt>
                <c:pt idx="12" c:formatCode="[$-409]dddd,mmmm\ d,yyyy;@">
                  <c:v>45714</c:v>
                </c:pt>
                <c:pt idx="13" c:formatCode="[$-409]dddd,mmmm\ d,yyyy;@">
                  <c:v>45715</c:v>
                </c:pt>
                <c:pt idx="14" c:formatCode="[$-409]dddd,mmmm\ d,yyyy;@">
                  <c:v>45716</c:v>
                </c:pt>
              </c:numCache>
            </c:numRef>
          </c:cat>
          <c:val>
            <c:numRef>
              <c:f>'PROYECCIÓN VENTAS'!$I$4:$I$18</c:f>
              <c:numCache>
                <c:formatCode>_("$"* #,##0.00_);_("$"* \(#,##0.00\);_("$"* "-"??_);_(@_)</c:formatCode>
                <c:ptCount val="15"/>
                <c:pt idx="0">
                  <c:v>278400</c:v>
                </c:pt>
                <c:pt idx="1">
                  <c:v>1022900</c:v>
                </c:pt>
                <c:pt idx="2">
                  <c:v>1672900</c:v>
                </c:pt>
                <c:pt idx="3">
                  <c:v>1954900</c:v>
                </c:pt>
                <c:pt idx="4">
                  <c:v>2126900</c:v>
                </c:pt>
                <c:pt idx="5">
                  <c:v>2370900</c:v>
                </c:pt>
                <c:pt idx="6">
                  <c:v>2618900</c:v>
                </c:pt>
                <c:pt idx="7">
                  <c:v>3086900</c:v>
                </c:pt>
                <c:pt idx="8">
                  <c:v>3796900</c:v>
                </c:pt>
                <c:pt idx="9">
                  <c:v>4696900</c:v>
                </c:pt>
                <c:pt idx="10">
                  <c:v>4886900</c:v>
                </c:pt>
                <c:pt idx="11">
                  <c:v>5042900</c:v>
                </c:pt>
                <c:pt idx="12">
                  <c:v>5266900</c:v>
                </c:pt>
                <c:pt idx="13">
                  <c:v>5490900</c:v>
                </c:pt>
                <c:pt idx="14">
                  <c:v>5830900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677508626"/>
        <c:axId val="251541796"/>
      </c:lineChart>
      <c:dateAx>
        <c:axId val="677508626"/>
        <c:scaling>
          <c:orientation val="minMax"/>
        </c:scaling>
        <c:delete val="0"/>
        <c:axPos val="b"/>
        <c:numFmt formatCode="[$-409]dd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541796"/>
        <c:crosses val="autoZero"/>
        <c:auto val="1"/>
        <c:lblOffset val="100"/>
        <c:baseTimeUnit val="days"/>
      </c:dateAx>
      <c:valAx>
        <c:axId val="2515417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5086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8aecbfc-4cf8-4dde-8e66-c7c7c41c80b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5400000" scaled="0"/>
        </a:gradFill>
        <a:round/>
      </a:ln>
      <a:effectLst/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bg1"/>
      </a:solidFill>
      <a:ln w="25400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260350</xdr:colOff>
      <xdr:row>19</xdr:row>
      <xdr:rowOff>136525</xdr:rowOff>
    </xdr:from>
    <xdr:to>
      <xdr:col>8</xdr:col>
      <xdr:colOff>483870</xdr:colOff>
      <xdr:row>45</xdr:row>
      <xdr:rowOff>116840</xdr:rowOff>
    </xdr:to>
    <xdr:graphicFrame>
      <xdr:nvGraphicFramePr>
        <xdr:cNvPr id="2" name="Gráfico 1"/>
        <xdr:cNvGraphicFramePr/>
      </xdr:nvGraphicFramePr>
      <xdr:xfrm>
        <a:off x="1546225" y="3756025"/>
        <a:ext cx="9738995" cy="4933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7"/>
  <sheetViews>
    <sheetView showGridLines="0" workbookViewId="0">
      <selection activeCell="H10" sqref="H10"/>
    </sheetView>
  </sheetViews>
  <sheetFormatPr defaultColWidth="9.14285714285714" defaultRowHeight="15"/>
  <cols>
    <col min="4" max="4" width="20.4285714285714" customWidth="1"/>
    <col min="5" max="5" width="12.2857142857143" customWidth="1"/>
    <col min="6" max="6" width="10" customWidth="1"/>
    <col min="7" max="7" width="14.2857142857143" customWidth="1"/>
    <col min="8" max="8" width="14" customWidth="1"/>
    <col min="9" max="9" width="14.1428571428571" customWidth="1"/>
    <col min="10" max="10" width="23.2857142857143" customWidth="1"/>
  </cols>
  <sheetData>
    <row r="2" ht="20" customHeight="1" spans="3:10">
      <c r="C2" s="14" t="s">
        <v>0</v>
      </c>
      <c r="D2" s="15"/>
      <c r="E2" s="15"/>
      <c r="F2" s="14"/>
      <c r="G2" s="15"/>
      <c r="H2" s="15"/>
      <c r="I2" s="15"/>
      <c r="J2" s="21"/>
    </row>
    <row r="3" ht="20" customHeight="1" spans="3:10">
      <c r="C3" s="14" t="s">
        <v>1</v>
      </c>
      <c r="D3" s="15"/>
      <c r="E3" s="15"/>
      <c r="F3" s="14"/>
      <c r="G3" s="15"/>
      <c r="H3" s="15"/>
      <c r="I3" s="15"/>
      <c r="J3" s="21"/>
    </row>
    <row r="5" s="2" customFormat="1" spans="2:10">
      <c r="B5" s="16"/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/>
    </row>
    <row r="6" spans="2:10">
      <c r="B6" s="9">
        <v>1</v>
      </c>
      <c r="C6" s="3"/>
      <c r="D6" s="3"/>
      <c r="E6" s="3"/>
      <c r="F6" s="3"/>
      <c r="G6" s="3"/>
      <c r="H6" s="3"/>
      <c r="I6" s="20"/>
      <c r="J6" s="22"/>
    </row>
    <row r="7" spans="2:10">
      <c r="B7" s="9">
        <v>2</v>
      </c>
      <c r="C7" s="3"/>
      <c r="D7" s="3"/>
      <c r="E7" s="3"/>
      <c r="F7" s="3"/>
      <c r="G7" s="3"/>
      <c r="H7" s="3"/>
      <c r="I7" s="20"/>
      <c r="J7" s="22"/>
    </row>
    <row r="8" spans="2:10">
      <c r="B8" s="9">
        <v>3</v>
      </c>
      <c r="C8" s="3"/>
      <c r="D8" s="3"/>
      <c r="E8" s="3"/>
      <c r="F8" s="3"/>
      <c r="G8" s="3"/>
      <c r="H8" s="3"/>
      <c r="I8" s="20"/>
      <c r="J8" s="22"/>
    </row>
    <row r="9" spans="2:10">
      <c r="B9" s="9">
        <v>4</v>
      </c>
      <c r="C9" s="3"/>
      <c r="D9" s="3"/>
      <c r="E9" s="3"/>
      <c r="F9" s="3"/>
      <c r="G9" s="3"/>
      <c r="H9" s="3"/>
      <c r="I9" s="20"/>
      <c r="J9" s="22"/>
    </row>
    <row r="10" spans="2:10">
      <c r="B10" s="9">
        <v>5</v>
      </c>
      <c r="C10" s="3"/>
      <c r="D10" s="3"/>
      <c r="E10" s="3"/>
      <c r="F10" s="3"/>
      <c r="G10" s="3"/>
      <c r="H10" s="3"/>
      <c r="I10" s="20"/>
      <c r="J10" s="22"/>
    </row>
    <row r="11" spans="2:10">
      <c r="B11" s="9">
        <v>6</v>
      </c>
      <c r="C11" s="3"/>
      <c r="D11" s="3"/>
      <c r="E11" s="3"/>
      <c r="F11" s="3"/>
      <c r="G11" s="3"/>
      <c r="H11" s="3"/>
      <c r="I11" s="20"/>
      <c r="J11" s="22"/>
    </row>
    <row r="12" spans="2:10">
      <c r="B12" s="9">
        <v>7</v>
      </c>
      <c r="C12" s="3"/>
      <c r="D12" s="3"/>
      <c r="E12" s="3"/>
      <c r="F12" s="3"/>
      <c r="G12" s="3"/>
      <c r="H12" s="3"/>
      <c r="I12" s="20"/>
      <c r="J12" s="22"/>
    </row>
    <row r="13" spans="2:10">
      <c r="B13" s="9">
        <v>8</v>
      </c>
      <c r="C13" s="3"/>
      <c r="D13" s="3"/>
      <c r="E13" s="3"/>
      <c r="F13" s="3"/>
      <c r="G13" s="3"/>
      <c r="H13" s="3"/>
      <c r="I13" s="20"/>
      <c r="J13" s="22"/>
    </row>
    <row r="14" spans="2:10">
      <c r="B14" s="9">
        <v>9</v>
      </c>
      <c r="C14" s="3"/>
      <c r="D14" s="3"/>
      <c r="E14" s="3"/>
      <c r="F14" s="3"/>
      <c r="G14" s="3"/>
      <c r="H14" s="3"/>
      <c r="I14" s="20"/>
      <c r="J14" s="22"/>
    </row>
    <row r="15" spans="2:10">
      <c r="B15" s="9">
        <v>10</v>
      </c>
      <c r="C15" s="3"/>
      <c r="D15" s="3"/>
      <c r="E15" s="3"/>
      <c r="F15" s="3"/>
      <c r="G15" s="3"/>
      <c r="H15" s="3"/>
      <c r="I15" s="20"/>
      <c r="J15" s="22"/>
    </row>
    <row r="16" spans="2:10">
      <c r="B16" s="9">
        <v>11</v>
      </c>
      <c r="C16" s="3"/>
      <c r="D16" s="3"/>
      <c r="E16" s="3"/>
      <c r="F16" s="3"/>
      <c r="G16" s="3"/>
      <c r="H16" s="3"/>
      <c r="I16" s="20"/>
      <c r="J16" s="22"/>
    </row>
    <row r="17" spans="2:10">
      <c r="B17" s="9">
        <v>12</v>
      </c>
      <c r="C17" s="3"/>
      <c r="D17" s="3"/>
      <c r="E17" s="3"/>
      <c r="F17" s="3"/>
      <c r="G17" s="3"/>
      <c r="H17" s="3"/>
      <c r="I17" s="20"/>
      <c r="J17" s="22"/>
    </row>
    <row r="18" spans="2:10">
      <c r="B18" s="9">
        <v>13</v>
      </c>
      <c r="C18" s="3"/>
      <c r="D18" s="3"/>
      <c r="E18" s="3"/>
      <c r="F18" s="3"/>
      <c r="G18" s="3"/>
      <c r="H18" s="3"/>
      <c r="I18" s="20"/>
      <c r="J18" s="22"/>
    </row>
    <row r="19" spans="2:10">
      <c r="B19" s="9">
        <v>14</v>
      </c>
      <c r="C19" s="3"/>
      <c r="D19" s="3"/>
      <c r="E19" s="3"/>
      <c r="F19" s="3"/>
      <c r="G19" s="3"/>
      <c r="H19" s="3"/>
      <c r="I19" s="20"/>
      <c r="J19" s="22"/>
    </row>
    <row r="20" spans="2:10">
      <c r="B20" s="9">
        <v>15</v>
      </c>
      <c r="C20" s="3"/>
      <c r="D20" s="3"/>
      <c r="E20" s="3"/>
      <c r="F20" s="3"/>
      <c r="G20" s="3"/>
      <c r="H20" s="3"/>
      <c r="I20" s="20"/>
      <c r="J20" s="22"/>
    </row>
    <row r="21" spans="2:10">
      <c r="B21" s="9">
        <v>16</v>
      </c>
      <c r="C21" s="3"/>
      <c r="D21" s="3"/>
      <c r="E21" s="3"/>
      <c r="F21" s="3"/>
      <c r="G21" s="3"/>
      <c r="H21" s="3"/>
      <c r="I21" s="20"/>
      <c r="J21" s="22"/>
    </row>
    <row r="22" spans="2:10">
      <c r="B22" s="9">
        <v>17</v>
      </c>
      <c r="C22" s="3"/>
      <c r="D22" s="3"/>
      <c r="E22" s="3"/>
      <c r="F22" s="3"/>
      <c r="G22" s="3"/>
      <c r="H22" s="3"/>
      <c r="I22" s="20"/>
      <c r="J22" s="22"/>
    </row>
    <row r="23" spans="2:10">
      <c r="B23" s="9">
        <v>18</v>
      </c>
      <c r="C23" s="3"/>
      <c r="D23" s="3"/>
      <c r="E23" s="3"/>
      <c r="F23" s="3"/>
      <c r="G23" s="3"/>
      <c r="H23" s="3"/>
      <c r="I23" s="20"/>
      <c r="J23" s="22"/>
    </row>
    <row r="24" spans="2:10">
      <c r="B24" s="9">
        <v>19</v>
      </c>
      <c r="C24" s="3"/>
      <c r="D24" s="3"/>
      <c r="E24" s="3"/>
      <c r="F24" s="3"/>
      <c r="G24" s="3"/>
      <c r="H24" s="3"/>
      <c r="I24" s="20"/>
      <c r="J24" s="22"/>
    </row>
    <row r="25" spans="2:10">
      <c r="B25" s="9">
        <v>20</v>
      </c>
      <c r="C25" s="3"/>
      <c r="D25" s="3"/>
      <c r="E25" s="3"/>
      <c r="F25" s="3"/>
      <c r="G25" s="3"/>
      <c r="H25" s="3"/>
      <c r="I25" s="20"/>
      <c r="J25" s="22"/>
    </row>
    <row r="26" spans="2:10">
      <c r="B26" s="9">
        <v>21</v>
      </c>
      <c r="C26" s="3"/>
      <c r="D26" s="3"/>
      <c r="E26" s="3"/>
      <c r="F26" s="3"/>
      <c r="G26" s="3"/>
      <c r="H26" s="3"/>
      <c r="I26" s="20"/>
      <c r="J26" s="22"/>
    </row>
    <row r="27" spans="2:10">
      <c r="B27" s="9">
        <v>22</v>
      </c>
      <c r="C27" s="3"/>
      <c r="D27" s="3"/>
      <c r="E27" s="3"/>
      <c r="F27" s="3"/>
      <c r="G27" s="3"/>
      <c r="H27" s="3"/>
      <c r="I27" s="20"/>
      <c r="J27" s="22"/>
    </row>
    <row r="28" spans="2:10">
      <c r="B28" s="9">
        <v>23</v>
      </c>
      <c r="C28" s="3"/>
      <c r="D28" s="3"/>
      <c r="E28" s="3"/>
      <c r="F28" s="3"/>
      <c r="G28" s="3"/>
      <c r="H28" s="3"/>
      <c r="I28" s="20"/>
      <c r="J28" s="22"/>
    </row>
    <row r="29" spans="2:10">
      <c r="B29" s="9">
        <v>24</v>
      </c>
      <c r="C29" s="3"/>
      <c r="D29" s="3"/>
      <c r="E29" s="3"/>
      <c r="F29" s="3"/>
      <c r="G29" s="3"/>
      <c r="H29" s="3"/>
      <c r="I29" s="20"/>
      <c r="J29" s="22"/>
    </row>
    <row r="30" spans="2:10">
      <c r="B30" s="9">
        <v>25</v>
      </c>
      <c r="C30" s="3"/>
      <c r="D30" s="3"/>
      <c r="E30" s="3"/>
      <c r="F30" s="3"/>
      <c r="G30" s="3"/>
      <c r="H30" s="3"/>
      <c r="I30" s="20"/>
      <c r="J30" s="22"/>
    </row>
    <row r="31" spans="2:10">
      <c r="B31" s="9">
        <v>26</v>
      </c>
      <c r="C31" s="3"/>
      <c r="D31" s="3"/>
      <c r="E31" s="3"/>
      <c r="F31" s="3"/>
      <c r="G31" s="3"/>
      <c r="H31" s="3"/>
      <c r="I31" s="20"/>
      <c r="J31" s="22"/>
    </row>
    <row r="32" spans="2:10">
      <c r="B32" s="9">
        <v>27</v>
      </c>
      <c r="C32" s="3"/>
      <c r="D32" s="3"/>
      <c r="E32" s="3"/>
      <c r="F32" s="3"/>
      <c r="G32" s="3"/>
      <c r="H32" s="3"/>
      <c r="I32" s="20"/>
      <c r="J32" s="22"/>
    </row>
    <row r="33" spans="2:10">
      <c r="B33" s="9">
        <v>28</v>
      </c>
      <c r="C33" s="3"/>
      <c r="D33" s="3"/>
      <c r="E33" s="3"/>
      <c r="F33" s="3"/>
      <c r="G33" s="3"/>
      <c r="H33" s="3"/>
      <c r="I33" s="20"/>
      <c r="J33" s="22"/>
    </row>
    <row r="34" spans="2:10">
      <c r="B34" s="9">
        <v>29</v>
      </c>
      <c r="C34" s="3"/>
      <c r="D34" s="3"/>
      <c r="E34" s="3"/>
      <c r="F34" s="3"/>
      <c r="G34" s="3"/>
      <c r="H34" s="3"/>
      <c r="I34" s="20"/>
      <c r="J34" s="22"/>
    </row>
    <row r="35" spans="2:10">
      <c r="B35" s="9">
        <v>30</v>
      </c>
      <c r="C35" s="3"/>
      <c r="D35" s="3"/>
      <c r="E35" s="3"/>
      <c r="F35" s="3"/>
      <c r="G35" s="3"/>
      <c r="H35" s="3"/>
      <c r="I35" s="20"/>
      <c r="J35" s="22"/>
    </row>
    <row r="36" spans="2:10">
      <c r="B36" s="9">
        <v>31</v>
      </c>
      <c r="C36" s="3"/>
      <c r="D36" s="3"/>
      <c r="E36" s="3"/>
      <c r="F36" s="3"/>
      <c r="G36" s="3"/>
      <c r="H36" s="3"/>
      <c r="I36" s="20"/>
      <c r="J36" s="22"/>
    </row>
    <row r="37" spans="2:10">
      <c r="B37" s="9">
        <v>32</v>
      </c>
      <c r="C37" s="3"/>
      <c r="D37" s="3"/>
      <c r="E37" s="3"/>
      <c r="F37" s="3"/>
      <c r="G37" s="3"/>
      <c r="H37" s="3"/>
      <c r="I37" s="20"/>
      <c r="J37" s="22"/>
    </row>
    <row r="38" spans="2:10">
      <c r="B38" s="9">
        <v>33</v>
      </c>
      <c r="C38" s="3"/>
      <c r="D38" s="3"/>
      <c r="E38" s="3"/>
      <c r="F38" s="3"/>
      <c r="G38" s="3"/>
      <c r="H38" s="3"/>
      <c r="I38" s="20"/>
      <c r="J38" s="22"/>
    </row>
    <row r="39" spans="2:10">
      <c r="B39" s="9">
        <v>34</v>
      </c>
      <c r="C39" s="3"/>
      <c r="D39" s="3"/>
      <c r="E39" s="3"/>
      <c r="F39" s="3"/>
      <c r="G39" s="3"/>
      <c r="H39" s="3"/>
      <c r="I39" s="20"/>
      <c r="J39" s="22"/>
    </row>
    <row r="40" spans="2:10">
      <c r="B40" s="9">
        <v>35</v>
      </c>
      <c r="C40" s="3"/>
      <c r="D40" s="3"/>
      <c r="E40" s="3"/>
      <c r="F40" s="3"/>
      <c r="G40" s="3"/>
      <c r="H40" s="3"/>
      <c r="I40" s="20"/>
      <c r="J40" s="22"/>
    </row>
    <row r="41" spans="2:10">
      <c r="B41" s="9">
        <v>36</v>
      </c>
      <c r="C41" s="3"/>
      <c r="D41" s="3"/>
      <c r="E41" s="3"/>
      <c r="F41" s="3"/>
      <c r="G41" s="3"/>
      <c r="H41" s="3"/>
      <c r="I41" s="20"/>
      <c r="J41" s="22"/>
    </row>
    <row r="42" spans="2:10">
      <c r="B42" s="9">
        <v>37</v>
      </c>
      <c r="C42" s="3"/>
      <c r="D42" s="3"/>
      <c r="E42" s="3"/>
      <c r="F42" s="3"/>
      <c r="G42" s="3"/>
      <c r="H42" s="3"/>
      <c r="I42" s="20"/>
      <c r="J42" s="22"/>
    </row>
    <row r="43" spans="2:10">
      <c r="B43" s="9">
        <v>38</v>
      </c>
      <c r="C43" s="3"/>
      <c r="D43" s="3"/>
      <c r="E43" s="3"/>
      <c r="F43" s="3"/>
      <c r="G43" s="3"/>
      <c r="H43" s="3"/>
      <c r="I43" s="20"/>
      <c r="J43" s="22"/>
    </row>
    <row r="44" spans="2:10">
      <c r="B44" s="9">
        <v>39</v>
      </c>
      <c r="C44" s="3"/>
      <c r="D44" s="3"/>
      <c r="E44" s="3"/>
      <c r="F44" s="3"/>
      <c r="G44" s="3"/>
      <c r="H44" s="3"/>
      <c r="I44" s="20"/>
      <c r="J44" s="22"/>
    </row>
    <row r="45" spans="2:10">
      <c r="B45" s="9">
        <v>40</v>
      </c>
      <c r="C45" s="3"/>
      <c r="D45" s="3"/>
      <c r="E45" s="3"/>
      <c r="F45" s="3"/>
      <c r="G45" s="3"/>
      <c r="H45" s="3"/>
      <c r="I45" s="20"/>
      <c r="J45" s="22"/>
    </row>
    <row r="46" spans="2:10">
      <c r="B46" s="9">
        <v>41</v>
      </c>
      <c r="C46" s="3"/>
      <c r="D46" s="3"/>
      <c r="E46" s="3"/>
      <c r="F46" s="3"/>
      <c r="G46" s="3"/>
      <c r="H46" s="3"/>
      <c r="I46" s="20"/>
      <c r="J46" s="22"/>
    </row>
    <row r="47" spans="2:10">
      <c r="B47" s="9">
        <v>42</v>
      </c>
      <c r="C47" s="3"/>
      <c r="D47" s="3"/>
      <c r="E47" s="3"/>
      <c r="F47" s="3"/>
      <c r="G47" s="3"/>
      <c r="H47" s="3"/>
      <c r="I47" s="20"/>
      <c r="J47" s="22"/>
    </row>
    <row r="48" spans="2:10">
      <c r="B48" s="9">
        <v>43</v>
      </c>
      <c r="C48" s="3"/>
      <c r="D48" s="3"/>
      <c r="E48" s="3"/>
      <c r="F48" s="3"/>
      <c r="G48" s="3"/>
      <c r="H48" s="3"/>
      <c r="I48" s="20"/>
      <c r="J48" s="22"/>
    </row>
    <row r="49" spans="2:10">
      <c r="B49" s="9">
        <v>44</v>
      </c>
      <c r="C49" s="3"/>
      <c r="D49" s="3"/>
      <c r="E49" s="3"/>
      <c r="F49" s="3"/>
      <c r="G49" s="3"/>
      <c r="H49" s="3"/>
      <c r="I49" s="20"/>
      <c r="J49" s="22"/>
    </row>
    <row r="50" spans="2:10">
      <c r="B50" s="9">
        <v>45</v>
      </c>
      <c r="C50" s="3"/>
      <c r="D50" s="3"/>
      <c r="E50" s="3"/>
      <c r="F50" s="3"/>
      <c r="G50" s="3"/>
      <c r="H50" s="3"/>
      <c r="I50" s="20"/>
      <c r="J50" s="22"/>
    </row>
    <row r="51" spans="2:10">
      <c r="B51" s="9">
        <v>46</v>
      </c>
      <c r="C51" s="3"/>
      <c r="D51" s="3"/>
      <c r="E51" s="3"/>
      <c r="F51" s="3"/>
      <c r="G51" s="3"/>
      <c r="H51" s="3"/>
      <c r="I51" s="20"/>
      <c r="J51" s="22"/>
    </row>
    <row r="52" spans="2:10">
      <c r="B52" s="9">
        <v>47</v>
      </c>
      <c r="C52" s="3"/>
      <c r="D52" s="3"/>
      <c r="E52" s="3"/>
      <c r="F52" s="3"/>
      <c r="G52" s="3"/>
      <c r="H52" s="3"/>
      <c r="I52" s="20"/>
      <c r="J52" s="22"/>
    </row>
    <row r="53" spans="2:10">
      <c r="B53" s="9">
        <v>48</v>
      </c>
      <c r="C53" s="3"/>
      <c r="D53" s="3"/>
      <c r="E53" s="3"/>
      <c r="F53" s="3"/>
      <c r="G53" s="3"/>
      <c r="H53" s="3"/>
      <c r="I53" s="20"/>
      <c r="J53" s="22"/>
    </row>
    <row r="54" spans="2:10">
      <c r="B54" s="9">
        <v>49</v>
      </c>
      <c r="C54" s="3"/>
      <c r="D54" s="3"/>
      <c r="E54" s="3"/>
      <c r="F54" s="3"/>
      <c r="G54" s="3"/>
      <c r="H54" s="3"/>
      <c r="I54" s="20"/>
      <c r="J54" s="22"/>
    </row>
    <row r="55" spans="2:10">
      <c r="B55" s="9">
        <v>50</v>
      </c>
      <c r="C55" s="3"/>
      <c r="D55" s="3"/>
      <c r="E55" s="3"/>
      <c r="F55" s="3"/>
      <c r="G55" s="3"/>
      <c r="H55" s="3"/>
      <c r="I55" s="20"/>
      <c r="J55" s="22"/>
    </row>
    <row r="56" spans="5:10">
      <c r="E56" s="18" t="s">
        <v>4</v>
      </c>
      <c r="F56" s="18"/>
      <c r="G56" s="18"/>
      <c r="H56" s="18" t="s">
        <v>7</v>
      </c>
      <c r="I56" s="18"/>
      <c r="J56" s="18"/>
    </row>
    <row r="57" spans="2:10">
      <c r="B57" s="2"/>
      <c r="C57" s="2"/>
      <c r="D57" s="2"/>
      <c r="E57" s="19"/>
      <c r="F57" s="19"/>
      <c r="G57" s="19"/>
      <c r="H57" s="20"/>
      <c r="I57" s="23"/>
      <c r="J57" s="22"/>
    </row>
  </sheetData>
  <mergeCells count="60">
    <mergeCell ref="C2:E2"/>
    <mergeCell ref="F2:J2"/>
    <mergeCell ref="C3:E3"/>
    <mergeCell ref="F3:J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E56:G56"/>
    <mergeCell ref="H56:J56"/>
    <mergeCell ref="B57:D57"/>
    <mergeCell ref="E57:G57"/>
    <mergeCell ref="H57:J57"/>
  </mergeCells>
  <pageMargins left="0.75" right="0.75" top="1" bottom="1" header="0.5" footer="0.5"/>
  <pageSetup paperSize="1" scale="6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45"/>
  <sheetViews>
    <sheetView showGridLines="0" tabSelected="1" topLeftCell="A28" workbookViewId="0">
      <selection activeCell="B43" sqref="B43"/>
    </sheetView>
  </sheetViews>
  <sheetFormatPr defaultColWidth="9.14285714285714" defaultRowHeight="15"/>
  <cols>
    <col min="2" max="2" width="29.7142857142857" style="1" customWidth="1"/>
    <col min="3" max="3" width="18.2857142857143" customWidth="1"/>
    <col min="4" max="4" width="9.14285714285714" customWidth="1"/>
    <col min="5" max="5" width="11.1428571428571" customWidth="1"/>
    <col min="6" max="6" width="16.4285714285714" style="7" customWidth="1"/>
    <col min="7" max="7" width="13.4285714285714" style="7" customWidth="1"/>
    <col min="8" max="8" width="14.1428571428571" style="7" customWidth="1"/>
    <col min="9" max="9" width="12.8571428571429" style="7" customWidth="1"/>
    <col min="10" max="11" width="35.4285714285714" customWidth="1"/>
  </cols>
  <sheetData>
    <row r="3" spans="2:11">
      <c r="B3" s="8" t="s">
        <v>9</v>
      </c>
      <c r="C3" s="3" t="s">
        <v>1</v>
      </c>
      <c r="D3" s="3" t="s">
        <v>10</v>
      </c>
      <c r="E3" s="9" t="s">
        <v>4</v>
      </c>
      <c r="F3" s="10" t="s">
        <v>5</v>
      </c>
      <c r="G3" s="10" t="s">
        <v>11</v>
      </c>
      <c r="H3" s="10" t="s">
        <v>12</v>
      </c>
      <c r="I3" s="10" t="s">
        <v>13</v>
      </c>
      <c r="J3" s="9" t="s">
        <v>14</v>
      </c>
      <c r="K3" s="9" t="s">
        <v>15</v>
      </c>
    </row>
    <row r="4" spans="2:11">
      <c r="B4" s="8">
        <v>45702</v>
      </c>
      <c r="C4" s="3" t="s">
        <v>16</v>
      </c>
      <c r="D4" s="3" t="s">
        <v>17</v>
      </c>
      <c r="E4" s="3">
        <v>35</v>
      </c>
      <c r="F4" s="5">
        <v>239000</v>
      </c>
      <c r="G4" s="5">
        <v>39400</v>
      </c>
      <c r="H4" s="5">
        <f t="shared" ref="H4:H26" si="0">G4+F4</f>
        <v>278400</v>
      </c>
      <c r="I4" s="5"/>
      <c r="J4" s="3"/>
      <c r="K4" s="3">
        <v>226500</v>
      </c>
    </row>
    <row r="5" spans="2:11">
      <c r="B5" s="8">
        <v>45702</v>
      </c>
      <c r="C5" s="3" t="s">
        <v>16</v>
      </c>
      <c r="D5" s="3" t="s">
        <v>17</v>
      </c>
      <c r="E5" s="3"/>
      <c r="F5" s="5"/>
      <c r="G5" s="5"/>
      <c r="H5" s="5">
        <f t="shared" si="0"/>
        <v>0</v>
      </c>
      <c r="I5" s="5">
        <v>-27000</v>
      </c>
      <c r="J5" s="3" t="s">
        <v>18</v>
      </c>
      <c r="K5" s="3"/>
    </row>
    <row r="6" spans="2:11">
      <c r="B6" s="8">
        <v>45703</v>
      </c>
      <c r="C6" s="3" t="s">
        <v>16</v>
      </c>
      <c r="D6" s="3" t="s">
        <v>17</v>
      </c>
      <c r="E6" s="3">
        <v>75</v>
      </c>
      <c r="F6" s="5">
        <f>727000+7500</f>
        <v>734500</v>
      </c>
      <c r="G6" s="5">
        <v>10000</v>
      </c>
      <c r="H6" s="5">
        <f t="shared" si="0"/>
        <v>744500</v>
      </c>
      <c r="I6" s="5"/>
      <c r="J6" s="3"/>
      <c r="K6" s="3">
        <v>620000</v>
      </c>
    </row>
    <row r="7" spans="2:11">
      <c r="B7" s="8">
        <v>45703</v>
      </c>
      <c r="C7" s="3" t="s">
        <v>16</v>
      </c>
      <c r="D7" s="3" t="s">
        <v>17</v>
      </c>
      <c r="E7" s="3"/>
      <c r="F7" s="5"/>
      <c r="G7" s="5"/>
      <c r="H7" s="5">
        <f t="shared" si="0"/>
        <v>0</v>
      </c>
      <c r="I7" s="5">
        <v>-30000</v>
      </c>
      <c r="J7" s="3" t="s">
        <v>19</v>
      </c>
      <c r="K7" s="3"/>
    </row>
    <row r="8" spans="2:11">
      <c r="B8" s="8">
        <v>45703</v>
      </c>
      <c r="C8" s="3" t="s">
        <v>16</v>
      </c>
      <c r="D8" s="3" t="s">
        <v>17</v>
      </c>
      <c r="E8" s="3"/>
      <c r="F8" s="5"/>
      <c r="G8" s="5"/>
      <c r="H8" s="5">
        <f t="shared" si="0"/>
        <v>0</v>
      </c>
      <c r="I8" s="5">
        <v>-10000</v>
      </c>
      <c r="J8" s="3" t="s">
        <v>20</v>
      </c>
      <c r="K8" s="3"/>
    </row>
    <row r="9" spans="2:11">
      <c r="B9" s="8">
        <v>45703</v>
      </c>
      <c r="C9" s="3" t="s">
        <v>16</v>
      </c>
      <c r="D9" s="3" t="s">
        <v>17</v>
      </c>
      <c r="E9" s="3"/>
      <c r="F9" s="5"/>
      <c r="G9" s="5"/>
      <c r="H9" s="5">
        <f t="shared" si="0"/>
        <v>0</v>
      </c>
      <c r="I9" s="5">
        <v>-107000</v>
      </c>
      <c r="J9" s="3" t="s">
        <v>21</v>
      </c>
      <c r="K9" s="3"/>
    </row>
    <row r="10" spans="2:11">
      <c r="B10" s="8">
        <v>45703</v>
      </c>
      <c r="C10" s="3" t="s">
        <v>16</v>
      </c>
      <c r="D10" s="3" t="s">
        <v>17</v>
      </c>
      <c r="E10" s="3"/>
      <c r="F10" s="5"/>
      <c r="G10" s="5"/>
      <c r="H10" s="5">
        <f t="shared" si="0"/>
        <v>0</v>
      </c>
      <c r="I10" s="5">
        <v>-30000</v>
      </c>
      <c r="J10" s="3" t="s">
        <v>22</v>
      </c>
      <c r="K10" s="3"/>
    </row>
    <row r="11" spans="2:11">
      <c r="B11" s="8">
        <v>45704</v>
      </c>
      <c r="C11" s="3" t="s">
        <v>16</v>
      </c>
      <c r="D11" s="3" t="s">
        <v>17</v>
      </c>
      <c r="E11" s="3">
        <v>57</v>
      </c>
      <c r="F11" s="5">
        <v>620000</v>
      </c>
      <c r="G11" s="5">
        <v>30000</v>
      </c>
      <c r="H11" s="5">
        <f t="shared" si="0"/>
        <v>650000</v>
      </c>
      <c r="I11" s="5"/>
      <c r="J11" s="3" t="s">
        <v>23</v>
      </c>
      <c r="K11" s="3">
        <v>394000</v>
      </c>
    </row>
    <row r="12" spans="2:11">
      <c r="B12" s="8">
        <v>45704</v>
      </c>
      <c r="C12" s="3" t="s">
        <v>16</v>
      </c>
      <c r="D12" s="3" t="s">
        <v>17</v>
      </c>
      <c r="E12" s="3"/>
      <c r="F12" s="5"/>
      <c r="G12" s="5"/>
      <c r="H12" s="5">
        <f t="shared" si="0"/>
        <v>0</v>
      </c>
      <c r="I12" s="5">
        <v>-15000</v>
      </c>
      <c r="J12" s="3" t="s">
        <v>19</v>
      </c>
      <c r="K12" s="3"/>
    </row>
    <row r="13" spans="2:11">
      <c r="B13" s="8">
        <v>45704</v>
      </c>
      <c r="C13" s="3" t="s">
        <v>16</v>
      </c>
      <c r="D13" s="3" t="s">
        <v>17</v>
      </c>
      <c r="E13" s="3"/>
      <c r="F13" s="5"/>
      <c r="G13" s="5"/>
      <c r="H13" s="5">
        <f t="shared" si="0"/>
        <v>0</v>
      </c>
      <c r="I13" s="5">
        <v>-7000</v>
      </c>
      <c r="J13" s="3" t="s">
        <v>24</v>
      </c>
      <c r="K13" s="3"/>
    </row>
    <row r="14" spans="2:11">
      <c r="B14" s="8">
        <v>45704</v>
      </c>
      <c r="C14" s="3" t="s">
        <v>16</v>
      </c>
      <c r="D14" s="3" t="s">
        <v>17</v>
      </c>
      <c r="E14" s="3"/>
      <c r="F14" s="5"/>
      <c r="G14" s="5"/>
      <c r="H14" s="5">
        <f t="shared" si="0"/>
        <v>0</v>
      </c>
      <c r="I14" s="5">
        <v>-200000</v>
      </c>
      <c r="J14" s="3" t="s">
        <v>25</v>
      </c>
      <c r="K14" s="3"/>
    </row>
    <row r="15" spans="2:11">
      <c r="B15" s="8">
        <v>45704</v>
      </c>
      <c r="C15" s="3" t="s">
        <v>16</v>
      </c>
      <c r="D15" s="3" t="s">
        <v>17</v>
      </c>
      <c r="E15" s="3"/>
      <c r="F15" s="5"/>
      <c r="G15" s="5"/>
      <c r="H15" s="5">
        <f t="shared" si="0"/>
        <v>0</v>
      </c>
      <c r="I15" s="5">
        <v>-2000</v>
      </c>
      <c r="J15" s="3" t="s">
        <v>26</v>
      </c>
      <c r="K15" s="11"/>
    </row>
    <row r="16" spans="2:11">
      <c r="B16" s="8">
        <v>45705</v>
      </c>
      <c r="C16" s="3" t="s">
        <v>16</v>
      </c>
      <c r="D16" s="3" t="s">
        <v>17</v>
      </c>
      <c r="E16" s="3">
        <v>28</v>
      </c>
      <c r="F16" s="5">
        <f>196000+50000</f>
        <v>246000</v>
      </c>
      <c r="G16" s="5">
        <v>36000</v>
      </c>
      <c r="H16" s="5">
        <f t="shared" si="0"/>
        <v>282000</v>
      </c>
      <c r="I16" s="5"/>
      <c r="J16" s="3" t="s">
        <v>27</v>
      </c>
      <c r="K16" s="3">
        <v>246000</v>
      </c>
    </row>
    <row r="17" spans="2:11">
      <c r="B17" s="8">
        <v>45706</v>
      </c>
      <c r="C17" s="3" t="s">
        <v>16</v>
      </c>
      <c r="D17" s="3" t="s">
        <v>17</v>
      </c>
      <c r="E17" s="3">
        <v>21</v>
      </c>
      <c r="F17" s="5">
        <v>148000</v>
      </c>
      <c r="G17" s="5">
        <v>24000</v>
      </c>
      <c r="H17" s="5">
        <f t="shared" si="0"/>
        <v>172000</v>
      </c>
      <c r="I17" s="5"/>
      <c r="J17" s="3"/>
      <c r="K17" s="3">
        <v>148000</v>
      </c>
    </row>
    <row r="18" spans="2:11">
      <c r="B18" s="8">
        <v>45707</v>
      </c>
      <c r="C18" s="3" t="s">
        <v>16</v>
      </c>
      <c r="D18" s="3" t="s">
        <v>17</v>
      </c>
      <c r="E18" s="3">
        <v>24</v>
      </c>
      <c r="F18" s="5">
        <v>208000</v>
      </c>
      <c r="G18" s="5">
        <v>36000</v>
      </c>
      <c r="H18" s="5">
        <f t="shared" si="0"/>
        <v>244000</v>
      </c>
      <c r="I18" s="5"/>
      <c r="J18" s="3"/>
      <c r="K18" s="3">
        <v>213000</v>
      </c>
    </row>
    <row r="19" spans="2:11">
      <c r="B19" s="8">
        <v>45707</v>
      </c>
      <c r="C19" s="3" t="s">
        <v>16</v>
      </c>
      <c r="D19" s="3" t="s">
        <v>17</v>
      </c>
      <c r="E19" s="3"/>
      <c r="F19" s="5"/>
      <c r="G19" s="5"/>
      <c r="H19" s="5">
        <f t="shared" si="0"/>
        <v>0</v>
      </c>
      <c r="I19" s="5">
        <v>-2000</v>
      </c>
      <c r="J19" s="3" t="s">
        <v>28</v>
      </c>
      <c r="K19" s="3"/>
    </row>
    <row r="20" spans="2:11">
      <c r="B20" s="8">
        <v>45707</v>
      </c>
      <c r="C20" s="3" t="s">
        <v>16</v>
      </c>
      <c r="D20" s="3" t="s">
        <v>17</v>
      </c>
      <c r="E20" s="3"/>
      <c r="F20" s="5"/>
      <c r="G20" s="5"/>
      <c r="H20" s="5">
        <f t="shared" si="0"/>
        <v>0</v>
      </c>
      <c r="I20" s="5">
        <v>-30000</v>
      </c>
      <c r="J20" s="3" t="s">
        <v>29</v>
      </c>
      <c r="K20" s="3"/>
    </row>
    <row r="21" spans="2:11">
      <c r="B21" s="8">
        <v>45708</v>
      </c>
      <c r="C21" s="3" t="s">
        <v>16</v>
      </c>
      <c r="D21" s="3" t="s">
        <v>17</v>
      </c>
      <c r="E21" s="3">
        <v>27</v>
      </c>
      <c r="F21" s="5">
        <v>229000</v>
      </c>
      <c r="G21" s="5">
        <v>19000</v>
      </c>
      <c r="H21" s="5">
        <f t="shared" si="0"/>
        <v>248000</v>
      </c>
      <c r="I21" s="5"/>
      <c r="J21" s="3"/>
      <c r="K21" s="3">
        <v>220600</v>
      </c>
    </row>
    <row r="22" customFormat="1" spans="2:11">
      <c r="B22" s="8">
        <v>45708</v>
      </c>
      <c r="C22" s="3" t="s">
        <v>16</v>
      </c>
      <c r="D22" s="3" t="s">
        <v>17</v>
      </c>
      <c r="E22" s="3"/>
      <c r="F22" s="5"/>
      <c r="G22" s="5"/>
      <c r="H22" s="5">
        <f t="shared" si="0"/>
        <v>0</v>
      </c>
      <c r="I22" s="5">
        <v>-8400</v>
      </c>
      <c r="J22" s="3" t="s">
        <v>24</v>
      </c>
      <c r="K22" s="3"/>
    </row>
    <row r="23" spans="2:11">
      <c r="B23" s="8">
        <v>45709</v>
      </c>
      <c r="C23" s="3" t="s">
        <v>16</v>
      </c>
      <c r="D23" s="3" t="s">
        <v>17</v>
      </c>
      <c r="E23" s="3">
        <v>47</v>
      </c>
      <c r="F23" s="5">
        <v>418000</v>
      </c>
      <c r="G23" s="5">
        <v>50000</v>
      </c>
      <c r="H23" s="5">
        <f t="shared" si="0"/>
        <v>468000</v>
      </c>
      <c r="I23" s="5"/>
      <c r="J23" s="3" t="s">
        <v>30</v>
      </c>
      <c r="K23" s="3">
        <v>411000</v>
      </c>
    </row>
    <row r="24" spans="2:11">
      <c r="B24" s="8">
        <v>45709</v>
      </c>
      <c r="C24" s="3" t="s">
        <v>16</v>
      </c>
      <c r="D24" s="3" t="s">
        <v>17</v>
      </c>
      <c r="E24" s="3"/>
      <c r="F24" s="5"/>
      <c r="G24" s="5"/>
      <c r="H24" s="5">
        <f t="shared" si="0"/>
        <v>0</v>
      </c>
      <c r="I24" s="5">
        <v>-7000</v>
      </c>
      <c r="J24" s="3" t="s">
        <v>31</v>
      </c>
      <c r="K24" s="3"/>
    </row>
    <row r="25" spans="2:11">
      <c r="B25" s="8">
        <v>45710</v>
      </c>
      <c r="C25" s="3" t="s">
        <v>32</v>
      </c>
      <c r="D25" s="3" t="s">
        <v>17</v>
      </c>
      <c r="E25" s="3">
        <v>71</v>
      </c>
      <c r="F25" s="5">
        <v>710000</v>
      </c>
      <c r="G25" s="5"/>
      <c r="H25" s="5">
        <f t="shared" si="0"/>
        <v>710000</v>
      </c>
      <c r="I25" s="5"/>
      <c r="J25" s="3"/>
      <c r="K25" s="3">
        <v>651000</v>
      </c>
    </row>
    <row r="26" spans="2:11">
      <c r="B26" s="8">
        <v>45710</v>
      </c>
      <c r="C26" s="3" t="s">
        <v>32</v>
      </c>
      <c r="D26" s="3" t="s">
        <v>17</v>
      </c>
      <c r="E26" s="3"/>
      <c r="F26" s="5"/>
      <c r="G26" s="5"/>
      <c r="H26" s="5">
        <f t="shared" si="0"/>
        <v>0</v>
      </c>
      <c r="I26" s="5">
        <v>-9000</v>
      </c>
      <c r="J26" s="3" t="s">
        <v>33</v>
      </c>
      <c r="K26" s="3"/>
    </row>
    <row r="27" spans="2:11">
      <c r="B27" s="8">
        <v>45710</v>
      </c>
      <c r="C27" s="3" t="s">
        <v>32</v>
      </c>
      <c r="D27" s="3" t="s">
        <v>17</v>
      </c>
      <c r="E27" s="3"/>
      <c r="F27" s="5"/>
      <c r="G27" s="5"/>
      <c r="H27" s="5">
        <f>G27+F27</f>
        <v>0</v>
      </c>
      <c r="I27" s="5">
        <v>-50000</v>
      </c>
      <c r="J27" s="3" t="s">
        <v>34</v>
      </c>
      <c r="K27" s="3"/>
    </row>
    <row r="28" spans="2:11">
      <c r="B28" s="8">
        <v>45711</v>
      </c>
      <c r="C28" s="3" t="s">
        <v>32</v>
      </c>
      <c r="D28" s="3" t="s">
        <v>17</v>
      </c>
      <c r="E28" s="3">
        <v>87</v>
      </c>
      <c r="F28" s="5">
        <v>806000</v>
      </c>
      <c r="G28" s="5">
        <v>94000</v>
      </c>
      <c r="H28" s="5">
        <f t="shared" ref="H28:H35" si="1">G28+F28</f>
        <v>900000</v>
      </c>
      <c r="I28" s="5"/>
      <c r="J28" s="3"/>
      <c r="K28" s="3">
        <v>802000</v>
      </c>
    </row>
    <row r="29" spans="2:11">
      <c r="B29" s="8">
        <v>45711</v>
      </c>
      <c r="C29" s="3" t="s">
        <v>32</v>
      </c>
      <c r="D29" s="3" t="s">
        <v>17</v>
      </c>
      <c r="E29" s="3"/>
      <c r="F29" s="5"/>
      <c r="G29" s="5"/>
      <c r="H29" s="5">
        <f t="shared" si="1"/>
        <v>0</v>
      </c>
      <c r="I29" s="5">
        <v>-7000</v>
      </c>
      <c r="J29" s="3" t="s">
        <v>35</v>
      </c>
      <c r="K29" s="3"/>
    </row>
    <row r="30" spans="2:11">
      <c r="B30" s="8">
        <v>45711</v>
      </c>
      <c r="C30" s="3" t="s">
        <v>32</v>
      </c>
      <c r="D30" s="3" t="s">
        <v>17</v>
      </c>
      <c r="E30" s="3"/>
      <c r="F30" s="5"/>
      <c r="G30" s="5"/>
      <c r="H30" s="5">
        <f>G30+F30</f>
        <v>0</v>
      </c>
      <c r="I30" s="5">
        <v>-4000</v>
      </c>
      <c r="J30" s="3" t="s">
        <v>24</v>
      </c>
      <c r="K30" s="3"/>
    </row>
    <row r="31" spans="2:11">
      <c r="B31" s="8">
        <v>45712</v>
      </c>
      <c r="C31" s="3" t="s">
        <v>36</v>
      </c>
      <c r="D31" s="3" t="s">
        <v>17</v>
      </c>
      <c r="E31" s="3">
        <v>20</v>
      </c>
      <c r="F31" s="5">
        <v>190000</v>
      </c>
      <c r="G31" s="5"/>
      <c r="H31" s="5">
        <f t="shared" si="1"/>
        <v>190000</v>
      </c>
      <c r="I31" s="5"/>
      <c r="J31" s="3"/>
      <c r="K31" s="3">
        <v>190000</v>
      </c>
    </row>
    <row r="32" spans="2:11">
      <c r="B32" s="8">
        <v>45713</v>
      </c>
      <c r="C32" s="3" t="s">
        <v>16</v>
      </c>
      <c r="D32" s="3" t="s">
        <v>17</v>
      </c>
      <c r="E32" s="3">
        <v>18</v>
      </c>
      <c r="F32" s="5">
        <v>156000</v>
      </c>
      <c r="G32" s="5"/>
      <c r="H32" s="5">
        <f t="shared" si="1"/>
        <v>156000</v>
      </c>
      <c r="I32" s="5"/>
      <c r="J32" s="3"/>
      <c r="K32" s="3">
        <v>156000</v>
      </c>
    </row>
    <row r="33" spans="2:11">
      <c r="B33" s="8">
        <v>45714</v>
      </c>
      <c r="C33" s="3" t="s">
        <v>16</v>
      </c>
      <c r="D33" s="3" t="s">
        <v>17</v>
      </c>
      <c r="E33" s="3">
        <v>25</v>
      </c>
      <c r="F33" s="5">
        <v>208000</v>
      </c>
      <c r="G33" s="5">
        <v>16000</v>
      </c>
      <c r="H33" s="5">
        <f t="shared" si="1"/>
        <v>224000</v>
      </c>
      <c r="I33" s="5"/>
      <c r="J33" s="3"/>
      <c r="K33" s="3">
        <v>208000</v>
      </c>
    </row>
    <row r="34" spans="2:11">
      <c r="B34" s="8">
        <v>45715</v>
      </c>
      <c r="C34" s="3" t="s">
        <v>16</v>
      </c>
      <c r="D34" s="3" t="s">
        <v>17</v>
      </c>
      <c r="E34" s="3">
        <v>24</v>
      </c>
      <c r="F34" s="5">
        <v>174000</v>
      </c>
      <c r="G34" s="5">
        <v>50000</v>
      </c>
      <c r="H34" s="5">
        <f t="shared" si="1"/>
        <v>224000</v>
      </c>
      <c r="I34" s="5"/>
      <c r="J34" s="3" t="s">
        <v>30</v>
      </c>
      <c r="K34" s="3"/>
    </row>
    <row r="35" spans="2:11">
      <c r="B35" s="8">
        <v>45715</v>
      </c>
      <c r="C35" s="3" t="s">
        <v>16</v>
      </c>
      <c r="D35" s="3" t="s">
        <v>17</v>
      </c>
      <c r="E35" s="3"/>
      <c r="F35" s="5"/>
      <c r="G35" s="5"/>
      <c r="H35" s="5">
        <f t="shared" si="1"/>
        <v>0</v>
      </c>
      <c r="I35" s="5">
        <v>-20000</v>
      </c>
      <c r="J35" s="3" t="s">
        <v>37</v>
      </c>
      <c r="K35" s="3"/>
    </row>
    <row r="36" spans="2:11">
      <c r="B36" s="8">
        <v>45716</v>
      </c>
      <c r="C36" s="3" t="s">
        <v>16</v>
      </c>
      <c r="D36" s="3" t="s">
        <v>17</v>
      </c>
      <c r="E36" s="3">
        <v>34</v>
      </c>
      <c r="F36" s="5">
        <v>270000</v>
      </c>
      <c r="G36" s="5">
        <v>70000</v>
      </c>
      <c r="H36" s="5">
        <f>G36+F36</f>
        <v>340000</v>
      </c>
      <c r="I36" s="5"/>
      <c r="J36" s="3"/>
      <c r="K36" s="3">
        <v>270000</v>
      </c>
    </row>
    <row r="37" spans="2:11">
      <c r="B37" s="8">
        <v>45716</v>
      </c>
      <c r="C37" s="3" t="s">
        <v>16</v>
      </c>
      <c r="D37" s="3" t="s">
        <v>17</v>
      </c>
      <c r="E37" s="3"/>
      <c r="F37" s="5"/>
      <c r="G37" s="5"/>
      <c r="H37" s="5"/>
      <c r="I37" s="5">
        <v>-740000</v>
      </c>
      <c r="J37" s="3" t="s">
        <v>38</v>
      </c>
      <c r="K37" s="3"/>
    </row>
    <row r="38" spans="2:11">
      <c r="B38" s="8">
        <v>45716</v>
      </c>
      <c r="C38" s="3" t="s">
        <v>16</v>
      </c>
      <c r="D38" s="3" t="s">
        <v>17</v>
      </c>
      <c r="E38" s="11"/>
      <c r="F38" s="12"/>
      <c r="G38" s="12"/>
      <c r="H38" s="12"/>
      <c r="I38" s="12">
        <v>-14000</v>
      </c>
      <c r="J38" s="11" t="s">
        <v>39</v>
      </c>
      <c r="K38" s="11"/>
    </row>
    <row r="39" spans="2:11">
      <c r="B39" s="8">
        <v>45717</v>
      </c>
      <c r="C39" s="11" t="s">
        <v>32</v>
      </c>
      <c r="D39" s="3" t="s">
        <v>17</v>
      </c>
      <c r="E39" s="11">
        <v>120</v>
      </c>
      <c r="F39" s="12">
        <v>1010000</v>
      </c>
      <c r="G39" s="12">
        <v>180000</v>
      </c>
      <c r="H39" s="5">
        <f>G39+F39</f>
        <v>1190000</v>
      </c>
      <c r="I39" s="12"/>
      <c r="J39" s="11"/>
      <c r="K39" s="11"/>
    </row>
    <row r="40" spans="2:11">
      <c r="B40" s="8">
        <v>45717</v>
      </c>
      <c r="C40" s="11" t="s">
        <v>32</v>
      </c>
      <c r="D40" s="3" t="s">
        <v>17</v>
      </c>
      <c r="E40" s="11"/>
      <c r="F40" s="12"/>
      <c r="G40" s="12"/>
      <c r="H40" s="12"/>
      <c r="I40" s="12">
        <v>-11000</v>
      </c>
      <c r="J40" s="11" t="s">
        <v>40</v>
      </c>
      <c r="K40" s="11"/>
    </row>
    <row r="41" spans="2:11">
      <c r="B41" s="8"/>
      <c r="C41" s="11"/>
      <c r="D41" s="3"/>
      <c r="E41" s="11"/>
      <c r="F41" s="12"/>
      <c r="G41" s="12"/>
      <c r="H41" s="12"/>
      <c r="I41" s="12">
        <v>-20000</v>
      </c>
      <c r="J41" s="11" t="s">
        <v>41</v>
      </c>
      <c r="K41" s="11"/>
    </row>
    <row r="42" spans="2:11">
      <c r="B42" s="8">
        <v>45718</v>
      </c>
      <c r="C42" s="11" t="s">
        <v>32</v>
      </c>
      <c r="D42" s="3" t="s">
        <v>17</v>
      </c>
      <c r="E42" s="11">
        <f>72+66</f>
        <v>138</v>
      </c>
      <c r="F42" s="12">
        <f>574000+716000</f>
        <v>1290000</v>
      </c>
      <c r="G42" s="12">
        <v>60000</v>
      </c>
      <c r="H42" s="5">
        <f>G42+F42</f>
        <v>1350000</v>
      </c>
      <c r="I42" s="12"/>
      <c r="J42" s="11"/>
      <c r="K42" s="11"/>
    </row>
    <row r="43" spans="11:11">
      <c r="K43" s="13"/>
    </row>
    <row r="44" spans="3:3">
      <c r="C44" t="s">
        <v>42</v>
      </c>
    </row>
    <row r="45" spans="3:3">
      <c r="C45" t="s">
        <v>43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8"/>
  <sheetViews>
    <sheetView topLeftCell="C1" workbookViewId="0">
      <selection activeCell="G10" sqref="G10"/>
    </sheetView>
  </sheetViews>
  <sheetFormatPr defaultColWidth="9.14285714285714" defaultRowHeight="15"/>
  <cols>
    <col min="2" max="2" width="10.1428571428571" customWidth="1"/>
    <col min="3" max="3" width="29.5714285714286" style="1" customWidth="1"/>
    <col min="4" max="4" width="19.1428571428571" style="1" customWidth="1"/>
    <col min="5" max="6" width="24.7142857142857" customWidth="1"/>
    <col min="7" max="8" width="22.2857142857143" customWidth="1"/>
    <col min="9" max="9" width="18.8571428571429" customWidth="1"/>
    <col min="12" max="12" width="24.7142857142857" customWidth="1"/>
    <col min="13" max="13" width="10.1428571428571" customWidth="1"/>
  </cols>
  <sheetData>
    <row r="2" spans="2:9">
      <c r="B2" s="2" t="s">
        <v>44</v>
      </c>
      <c r="C2" s="2"/>
      <c r="D2" s="2"/>
      <c r="E2" s="2"/>
      <c r="F2" s="2"/>
      <c r="G2" s="2"/>
      <c r="H2" s="2"/>
      <c r="I2" s="2"/>
    </row>
    <row r="3" spans="2:14">
      <c r="B3" s="3" t="s">
        <v>45</v>
      </c>
      <c r="C3" s="4" t="s">
        <v>9</v>
      </c>
      <c r="D3" s="4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M3" t="s">
        <v>47</v>
      </c>
      <c r="N3" t="s">
        <v>49</v>
      </c>
    </row>
    <row r="4" spans="2:14">
      <c r="B4" s="3" t="s">
        <v>52</v>
      </c>
      <c r="C4" s="4">
        <v>45702</v>
      </c>
      <c r="D4" s="5">
        <v>500000</v>
      </c>
      <c r="E4" s="5">
        <v>278400</v>
      </c>
      <c r="F4" s="6">
        <f t="shared" ref="E4:G4" si="0">E4</f>
        <v>278400</v>
      </c>
      <c r="G4" s="5">
        <v>278400</v>
      </c>
      <c r="H4" s="5">
        <v>278400</v>
      </c>
      <c r="I4" s="6">
        <f>+H4</f>
        <v>278400</v>
      </c>
      <c r="L4" t="s">
        <v>53</v>
      </c>
      <c r="M4">
        <v>204000</v>
      </c>
      <c r="N4">
        <v>320000</v>
      </c>
    </row>
    <row r="5" spans="2:14">
      <c r="B5" s="3" t="s">
        <v>52</v>
      </c>
      <c r="C5" s="4">
        <v>45703</v>
      </c>
      <c r="D5" s="5">
        <f>VLOOKUP(B5,$L$4:$N$5,2,0)</f>
        <v>720000</v>
      </c>
      <c r="E5" s="6">
        <f t="shared" ref="E5:E18" si="1">D5+E4</f>
        <v>998400</v>
      </c>
      <c r="F5" s="3">
        <f>VLOOKUP(B5,$L$4:$N$5,3,0)</f>
        <v>900000</v>
      </c>
      <c r="G5" s="6">
        <f t="shared" ref="G5:G18" si="2">F5+G4</f>
        <v>1178400</v>
      </c>
      <c r="H5" s="5">
        <v>744500</v>
      </c>
      <c r="I5" s="6">
        <f t="shared" ref="I5:I10" si="3">H5+I4</f>
        <v>1022900</v>
      </c>
      <c r="L5" t="s">
        <v>54</v>
      </c>
      <c r="M5">
        <v>720000</v>
      </c>
      <c r="N5">
        <v>900000</v>
      </c>
    </row>
    <row r="6" spans="2:9">
      <c r="B6" s="3" t="s">
        <v>52</v>
      </c>
      <c r="C6" s="4">
        <v>45704</v>
      </c>
      <c r="D6" s="5">
        <f>VLOOKUP(B6,$L$4:$N$5,2,0)</f>
        <v>720000</v>
      </c>
      <c r="E6" s="6">
        <f t="shared" si="1"/>
        <v>1718400</v>
      </c>
      <c r="F6" s="3">
        <f>VLOOKUP(B6,$L$4:$N$5,3,0)</f>
        <v>900000</v>
      </c>
      <c r="G6" s="6">
        <f t="shared" si="2"/>
        <v>2078400</v>
      </c>
      <c r="H6" s="5">
        <v>650000</v>
      </c>
      <c r="I6" s="6">
        <f t="shared" si="3"/>
        <v>1672900</v>
      </c>
    </row>
    <row r="7" spans="2:9">
      <c r="B7" s="3" t="s">
        <v>55</v>
      </c>
      <c r="C7" s="4">
        <v>45705</v>
      </c>
      <c r="D7" s="5">
        <f>VLOOKUP(B7,$L$4:$N$5,2,0)</f>
        <v>204000</v>
      </c>
      <c r="E7" s="6">
        <f t="shared" si="1"/>
        <v>1922400</v>
      </c>
      <c r="F7" s="3">
        <f>VLOOKUP(B7,$L$4:$N$5,3,0)</f>
        <v>320000</v>
      </c>
      <c r="G7" s="6">
        <f t="shared" si="2"/>
        <v>2398400</v>
      </c>
      <c r="H7" s="5">
        <v>282000</v>
      </c>
      <c r="I7" s="6">
        <f t="shared" si="3"/>
        <v>1954900</v>
      </c>
    </row>
    <row r="8" spans="2:9">
      <c r="B8" s="3" t="s">
        <v>55</v>
      </c>
      <c r="C8" s="4">
        <v>45706</v>
      </c>
      <c r="D8" s="5">
        <f>VLOOKUP(B8,$L$4:$N$5,2,0)</f>
        <v>204000</v>
      </c>
      <c r="E8" s="6">
        <f t="shared" si="1"/>
        <v>2126400</v>
      </c>
      <c r="F8" s="3">
        <f>VLOOKUP(B8,$L$4:$N$5,3,0)</f>
        <v>320000</v>
      </c>
      <c r="G8" s="6">
        <f t="shared" si="2"/>
        <v>2718400</v>
      </c>
      <c r="H8" s="5">
        <v>172000</v>
      </c>
      <c r="I8" s="6">
        <f t="shared" si="3"/>
        <v>2126900</v>
      </c>
    </row>
    <row r="9" spans="2:9">
      <c r="B9" s="3" t="s">
        <v>55</v>
      </c>
      <c r="C9" s="4">
        <v>45707</v>
      </c>
      <c r="D9" s="5">
        <f>VLOOKUP(B9,$L$4:$N$5,2,0)</f>
        <v>204000</v>
      </c>
      <c r="E9" s="6">
        <f t="shared" si="1"/>
        <v>2330400</v>
      </c>
      <c r="F9" s="3">
        <f>VLOOKUP(B9,$L$4:$N$5,3,0)</f>
        <v>320000</v>
      </c>
      <c r="G9" s="6">
        <f t="shared" si="2"/>
        <v>3038400</v>
      </c>
      <c r="H9" s="5">
        <v>244000</v>
      </c>
      <c r="I9" s="6">
        <f t="shared" si="3"/>
        <v>2370900</v>
      </c>
    </row>
    <row r="10" spans="2:9">
      <c r="B10" s="3" t="s">
        <v>55</v>
      </c>
      <c r="C10" s="4">
        <v>45708</v>
      </c>
      <c r="D10" s="5">
        <f>VLOOKUP(B10,$L$4:$N$5,2,0)</f>
        <v>204000</v>
      </c>
      <c r="E10" s="6">
        <f t="shared" si="1"/>
        <v>2534400</v>
      </c>
      <c r="F10" s="3">
        <f>VLOOKUP(B10,$L$4:$N$5,3,0)</f>
        <v>320000</v>
      </c>
      <c r="G10" s="6">
        <f t="shared" si="2"/>
        <v>3358400</v>
      </c>
      <c r="H10" s="5">
        <v>248000</v>
      </c>
      <c r="I10" s="6">
        <f t="shared" si="3"/>
        <v>2618900</v>
      </c>
    </row>
    <row r="11" spans="2:9">
      <c r="B11" s="3" t="s">
        <v>52</v>
      </c>
      <c r="C11" s="4">
        <v>45709</v>
      </c>
      <c r="D11" s="5">
        <f>VLOOKUP(B11,$L$4:$N$5,2,0)</f>
        <v>720000</v>
      </c>
      <c r="E11" s="6">
        <f t="shared" si="1"/>
        <v>3254400</v>
      </c>
      <c r="F11" s="3">
        <f>VLOOKUP(B11,$L$4:$N$5,3,0)</f>
        <v>900000</v>
      </c>
      <c r="G11" s="6">
        <f t="shared" si="2"/>
        <v>4258400</v>
      </c>
      <c r="H11" s="5">
        <v>468000</v>
      </c>
      <c r="I11" s="6">
        <f t="shared" ref="I11:I16" si="4">H11+I10</f>
        <v>3086900</v>
      </c>
    </row>
    <row r="12" spans="2:9">
      <c r="B12" s="3" t="s">
        <v>52</v>
      </c>
      <c r="C12" s="4">
        <v>45710</v>
      </c>
      <c r="D12" s="5">
        <f>VLOOKUP(B12,$L$4:$N$5,2,0)</f>
        <v>720000</v>
      </c>
      <c r="E12" s="6">
        <f t="shared" si="1"/>
        <v>3974400</v>
      </c>
      <c r="F12" s="3">
        <f>VLOOKUP(B12,$L$4:$N$5,3,0)</f>
        <v>900000</v>
      </c>
      <c r="G12" s="6">
        <f t="shared" si="2"/>
        <v>5158400</v>
      </c>
      <c r="H12" s="5">
        <v>710000</v>
      </c>
      <c r="I12" s="6">
        <f t="shared" si="4"/>
        <v>3796900</v>
      </c>
    </row>
    <row r="13" spans="2:9">
      <c r="B13" s="3" t="s">
        <v>52</v>
      </c>
      <c r="C13" s="4">
        <v>45711</v>
      </c>
      <c r="D13" s="5">
        <f>VLOOKUP(B13,$L$4:$N$5,2,0)</f>
        <v>720000</v>
      </c>
      <c r="E13" s="6">
        <f t="shared" si="1"/>
        <v>4694400</v>
      </c>
      <c r="F13" s="3">
        <f>VLOOKUP(B13,$L$4:$N$5,3,0)</f>
        <v>900000</v>
      </c>
      <c r="G13" s="6">
        <f t="shared" si="2"/>
        <v>6058400</v>
      </c>
      <c r="H13" s="5">
        <v>900000</v>
      </c>
      <c r="I13" s="6">
        <f t="shared" si="4"/>
        <v>4696900</v>
      </c>
    </row>
    <row r="14" customFormat="1" spans="2:9">
      <c r="B14" s="3" t="s">
        <v>55</v>
      </c>
      <c r="C14" s="4">
        <v>45712</v>
      </c>
      <c r="D14" s="5">
        <f>VLOOKUP(B14,$L$4:$N$5,2,0)</f>
        <v>204000</v>
      </c>
      <c r="E14" s="6">
        <f t="shared" si="1"/>
        <v>4898400</v>
      </c>
      <c r="F14" s="3">
        <f>VLOOKUP(B14,$L$4:$N$5,3,0)</f>
        <v>320000</v>
      </c>
      <c r="G14" s="6">
        <f t="shared" si="2"/>
        <v>6378400</v>
      </c>
      <c r="H14" s="5">
        <v>190000</v>
      </c>
      <c r="I14" s="6">
        <f t="shared" si="4"/>
        <v>4886900</v>
      </c>
    </row>
    <row r="15" customFormat="1" spans="2:9">
      <c r="B15" s="3" t="s">
        <v>55</v>
      </c>
      <c r="C15" s="4">
        <v>45713</v>
      </c>
      <c r="D15" s="5">
        <f>VLOOKUP(B15,$L$4:$N$5,2,0)</f>
        <v>204000</v>
      </c>
      <c r="E15" s="6">
        <f t="shared" si="1"/>
        <v>5102400</v>
      </c>
      <c r="F15" s="3">
        <f>VLOOKUP(B15,$L$4:$N$5,3,0)</f>
        <v>320000</v>
      </c>
      <c r="G15" s="6">
        <f t="shared" si="2"/>
        <v>6698400</v>
      </c>
      <c r="H15" s="5">
        <v>156000</v>
      </c>
      <c r="I15" s="6">
        <f t="shared" si="4"/>
        <v>5042900</v>
      </c>
    </row>
    <row r="16" customFormat="1" spans="2:9">
      <c r="B16" s="3" t="s">
        <v>55</v>
      </c>
      <c r="C16" s="4">
        <v>45714</v>
      </c>
      <c r="D16" s="5">
        <f>VLOOKUP(B16,$L$4:$N$5,2,0)</f>
        <v>204000</v>
      </c>
      <c r="E16" s="6">
        <f t="shared" si="1"/>
        <v>5306400</v>
      </c>
      <c r="F16" s="3">
        <f>VLOOKUP(B16,$L$4:$N$5,3,0)</f>
        <v>320000</v>
      </c>
      <c r="G16" s="6">
        <f t="shared" si="2"/>
        <v>7018400</v>
      </c>
      <c r="H16" s="5">
        <v>224000</v>
      </c>
      <c r="I16" s="6">
        <f t="shared" si="4"/>
        <v>5266900</v>
      </c>
    </row>
    <row r="17" spans="2:9">
      <c r="B17" s="3" t="s">
        <v>55</v>
      </c>
      <c r="C17" s="4">
        <v>45715</v>
      </c>
      <c r="D17" s="5">
        <f>VLOOKUP(B17,$L$4:$N$5,2,0)</f>
        <v>204000</v>
      </c>
      <c r="E17" s="6">
        <f t="shared" si="1"/>
        <v>5510400</v>
      </c>
      <c r="F17" s="3">
        <f>VLOOKUP(B17,$L$4:$N$5,3,0)</f>
        <v>320000</v>
      </c>
      <c r="G17" s="6">
        <f t="shared" si="2"/>
        <v>7338400</v>
      </c>
      <c r="H17" s="5">
        <v>224000</v>
      </c>
      <c r="I17" s="6">
        <f>H17+I16</f>
        <v>5490900</v>
      </c>
    </row>
    <row r="18" spans="2:9">
      <c r="B18" s="3" t="s">
        <v>52</v>
      </c>
      <c r="C18" s="4">
        <v>45716</v>
      </c>
      <c r="D18" s="5">
        <f>VLOOKUP(B18,$L$4:$N$5,2,0)</f>
        <v>720000</v>
      </c>
      <c r="E18" s="6">
        <f t="shared" si="1"/>
        <v>6230400</v>
      </c>
      <c r="F18" s="3">
        <f>VLOOKUP(B18,$L$4:$N$5,3,0)</f>
        <v>900000</v>
      </c>
      <c r="G18" s="6">
        <f t="shared" si="2"/>
        <v>8238400</v>
      </c>
      <c r="H18" s="5">
        <v>340000</v>
      </c>
      <c r="I18" s="6">
        <f>H18+I17</f>
        <v>5830900</v>
      </c>
    </row>
  </sheetData>
  <mergeCells count="1">
    <mergeCell ref="B2:I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PLANILLA DIARIA</vt:lpstr>
      <vt:lpstr>VENTAS DIARIAS</vt:lpstr>
      <vt:lpstr>PROYECCIÓN VENTAS</vt:lpstr>
      <vt:lpstr>Hoja4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2025-02-16T14:26:00Z</dcterms:created>
  <dcterms:modified xsi:type="dcterms:W3CDTF">2025-03-03T02:30:43Z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DDA90B1F9BE743FD84833E14F6F30B92_11</vt:lpwstr>
  </property>
  <property fmtid="{D5CDD505-2E9C-101B-9397-08002B2CF9AE}" pid="3" name="KSOProductBuildVer">
    <vt:lpwstr>3082-12.2.0.19805</vt:lpwstr>
  </property>
</Properties>
</file>