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Team\Tzvi\Condor\DCDC_secondary\Used_For_Development\Development_Calculations_And_Tests\"/>
    </mc:Choice>
  </mc:AlternateContent>
  <xr:revisionPtr revIDLastSave="0" documentId="8_{F4652068-5A24-41C1-8DDB-3D5FEE1465FE}" xr6:coauthVersionLast="47" xr6:coauthVersionMax="47" xr10:uidLastSave="{00000000-0000-0000-0000-000000000000}"/>
  <bookViews>
    <workbookView xWindow="-120" yWindow="-120" windowWidth="29040" windowHeight="15840" xr2:uid="{4A8DCEBA-BC40-4F8D-BBC4-4D71F4A52D4B}"/>
  </bookViews>
  <sheets>
    <sheet name="Sheet1" sheetId="1" r:id="rId1"/>
  </sheets>
  <definedNames>
    <definedName name="_adc0">Sheet1!$Q$3</definedName>
    <definedName name="_adc1">Sheet1!$Q$4</definedName>
    <definedName name="_adc2">Sheet1!$Q$5</definedName>
    <definedName name="_adc3">Sheet1!$Q$6</definedName>
    <definedName name="_adc4">Sheet1!$Q$7</definedName>
    <definedName name="_adc5">Sheet1!$Q$8</definedName>
    <definedName name="_adc6">Sheet1!$Q$9</definedName>
    <definedName name="_adc7">Sheet1!$Q$10</definedName>
    <definedName name="_adc8">Sheet1!$Q$11</definedName>
    <definedName name="_adc9">Sheet1!$Q$12</definedName>
    <definedName name="_p1">Sheet1!$V$3</definedName>
    <definedName name="_p2">Sheet1!$V$4</definedName>
    <definedName name="_p3">Sheet1!$V$5</definedName>
    <definedName name="_p4">Sheet1!$V$6</definedName>
    <definedName name="_p5">Sheet1!$V$7</definedName>
    <definedName name="_p6">Sheet1!$V$8</definedName>
    <definedName name="_p7">Sheet1!$V$9</definedName>
    <definedName name="_p8">Sheet1!$V$10</definedName>
    <definedName name="_slope1">Sheet1!$T$3</definedName>
    <definedName name="_slope2">Sheet1!$T$4</definedName>
    <definedName name="_slope3">Sheet1!$T$5</definedName>
    <definedName name="_slope4">Sheet1!$T$6</definedName>
    <definedName name="_slope5">Sheet1!$T$7</definedName>
    <definedName name="_slope6">Sheet1!$T$8</definedName>
    <definedName name="_slope7">Sheet1!$T$9</definedName>
    <definedName name="_slope8">Sheet1!$T$10</definedName>
    <definedName name="_slope9">Sheet1!$T$11</definedName>
    <definedName name="_temp0">Sheet1!$R$3</definedName>
    <definedName name="_temp1">Sheet1!$R$4</definedName>
    <definedName name="_temp2">Sheet1!$R$5</definedName>
    <definedName name="_temp3">Sheet1!$R$6</definedName>
    <definedName name="_temp4">Sheet1!$R$7</definedName>
    <definedName name="_temp5">Sheet1!$R$8</definedName>
    <definedName name="_temp6">Sheet1!$R$9</definedName>
    <definedName name="_temp7">Sheet1!$R$10</definedName>
    <definedName name="_temp8">Sheet1!$R$11</definedName>
    <definedName name="_temp9">Sheet1!$R$12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D5" i="1" s="1"/>
  <c r="T11" i="1"/>
  <c r="T10" i="1"/>
  <c r="T9" i="1"/>
  <c r="T8" i="1"/>
  <c r="T7" i="1"/>
  <c r="T6" i="1"/>
  <c r="T5" i="1"/>
  <c r="T4" i="1"/>
  <c r="T3" i="1"/>
  <c r="D4" i="1"/>
  <c r="G4" i="1"/>
  <c r="F4" i="1" s="1"/>
  <c r="E4" i="1" s="1"/>
  <c r="L4" i="1" s="1"/>
  <c r="I4" i="1" l="1"/>
  <c r="H6" i="1"/>
  <c r="G5" i="1"/>
  <c r="F5" i="1" s="1"/>
  <c r="E5" i="1" s="1"/>
  <c r="M4" i="1"/>
  <c r="J4" i="1"/>
  <c r="K4" i="1" s="1"/>
  <c r="I5" i="1" l="1"/>
  <c r="L5" i="1"/>
  <c r="M5" i="1" s="1"/>
  <c r="H7" i="1"/>
  <c r="G6" i="1"/>
  <c r="F6" i="1" s="1"/>
  <c r="E6" i="1" s="1"/>
  <c r="L6" i="1" s="1"/>
  <c r="J5" i="1"/>
  <c r="K5" i="1" s="1"/>
  <c r="D6" i="1"/>
  <c r="M6" i="1" l="1"/>
  <c r="I6" i="1"/>
  <c r="H8" i="1"/>
  <c r="G7" i="1"/>
  <c r="F7" i="1" s="1"/>
  <c r="E7" i="1" s="1"/>
  <c r="L7" i="1" s="1"/>
  <c r="J6" i="1"/>
  <c r="K6" i="1" s="1"/>
  <c r="D7" i="1"/>
  <c r="M7" i="1" l="1"/>
  <c r="I7" i="1"/>
  <c r="G8" i="1"/>
  <c r="F8" i="1" s="1"/>
  <c r="E8" i="1" s="1"/>
  <c r="L8" i="1" s="1"/>
  <c r="H9" i="1"/>
  <c r="J7" i="1"/>
  <c r="K7" i="1" s="1"/>
  <c r="D8" i="1"/>
  <c r="M8" i="1" l="1"/>
  <c r="I8" i="1"/>
  <c r="H10" i="1"/>
  <c r="G9" i="1"/>
  <c r="F9" i="1" s="1"/>
  <c r="E9" i="1" s="1"/>
  <c r="L9" i="1" s="1"/>
  <c r="J8" i="1"/>
  <c r="K8" i="1" s="1"/>
  <c r="D9" i="1"/>
  <c r="M9" i="1" l="1"/>
  <c r="I9" i="1"/>
  <c r="J9" i="1"/>
  <c r="K9" i="1" s="1"/>
  <c r="H11" i="1"/>
  <c r="G10" i="1"/>
  <c r="F10" i="1" s="1"/>
  <c r="E10" i="1" s="1"/>
  <c r="L10" i="1" s="1"/>
  <c r="D10" i="1"/>
  <c r="M10" i="1" l="1"/>
  <c r="I10" i="1"/>
  <c r="H12" i="1"/>
  <c r="G11" i="1"/>
  <c r="F11" i="1" s="1"/>
  <c r="E11" i="1" s="1"/>
  <c r="L11" i="1" s="1"/>
  <c r="J10" i="1"/>
  <c r="K10" i="1" s="1"/>
  <c r="D11" i="1"/>
  <c r="M11" i="1" l="1"/>
  <c r="I11" i="1"/>
  <c r="J11" i="1"/>
  <c r="K11" i="1" s="1"/>
  <c r="G12" i="1"/>
  <c r="F12" i="1" s="1"/>
  <c r="E12" i="1" s="1"/>
  <c r="L12" i="1" s="1"/>
  <c r="H13" i="1"/>
  <c r="D12" i="1"/>
  <c r="M12" i="1" l="1"/>
  <c r="I12" i="1"/>
  <c r="H14" i="1"/>
  <c r="G13" i="1"/>
  <c r="F13" i="1" s="1"/>
  <c r="E13" i="1" s="1"/>
  <c r="J12" i="1"/>
  <c r="K12" i="1" s="1"/>
  <c r="D13" i="1"/>
  <c r="J13" i="1" l="1"/>
  <c r="K13" i="1" s="1"/>
  <c r="L13" i="1"/>
  <c r="M13" i="1" s="1"/>
  <c r="I13" i="1"/>
  <c r="H15" i="1"/>
  <c r="G14" i="1"/>
  <c r="F14" i="1" s="1"/>
  <c r="E14" i="1" s="1"/>
  <c r="L14" i="1" s="1"/>
  <c r="D14" i="1"/>
  <c r="M14" i="1" l="1"/>
  <c r="I14" i="1"/>
  <c r="J14" i="1"/>
  <c r="K14" i="1" s="1"/>
  <c r="H16" i="1"/>
  <c r="G15" i="1"/>
  <c r="F15" i="1" s="1"/>
  <c r="E15" i="1" s="1"/>
  <c r="L15" i="1" s="1"/>
  <c r="D15" i="1"/>
  <c r="M15" i="1" l="1"/>
  <c r="I15" i="1"/>
  <c r="G16" i="1"/>
  <c r="F16" i="1" s="1"/>
  <c r="E16" i="1" s="1"/>
  <c r="L16" i="1" s="1"/>
  <c r="H17" i="1"/>
  <c r="J15" i="1"/>
  <c r="K15" i="1" s="1"/>
  <c r="D16" i="1"/>
  <c r="J16" i="1" l="1"/>
  <c r="K16" i="1" s="1"/>
  <c r="M16" i="1"/>
  <c r="I16" i="1"/>
  <c r="H18" i="1"/>
  <c r="G17" i="1"/>
  <c r="F17" i="1" s="1"/>
  <c r="E17" i="1" s="1"/>
  <c r="L17" i="1" s="1"/>
  <c r="D17" i="1"/>
  <c r="M17" i="1" l="1"/>
  <c r="I17" i="1"/>
  <c r="J17" i="1"/>
  <c r="K17" i="1" s="1"/>
  <c r="H19" i="1"/>
  <c r="G18" i="1"/>
  <c r="F18" i="1" s="1"/>
  <c r="E18" i="1" s="1"/>
  <c r="L18" i="1" s="1"/>
  <c r="D18" i="1"/>
  <c r="M18" i="1" l="1"/>
  <c r="I18" i="1"/>
  <c r="H20" i="1"/>
  <c r="G19" i="1"/>
  <c r="F19" i="1" s="1"/>
  <c r="E19" i="1" s="1"/>
  <c r="L19" i="1" s="1"/>
  <c r="J18" i="1"/>
  <c r="K18" i="1" s="1"/>
  <c r="D19" i="1"/>
  <c r="M19" i="1" l="1"/>
  <c r="I19" i="1"/>
  <c r="J19" i="1"/>
  <c r="K19" i="1" s="1"/>
  <c r="G20" i="1"/>
  <c r="F20" i="1" s="1"/>
  <c r="E20" i="1" s="1"/>
  <c r="L20" i="1" s="1"/>
  <c r="H21" i="1"/>
  <c r="D20" i="1"/>
  <c r="M20" i="1" l="1"/>
  <c r="I20" i="1"/>
  <c r="H22" i="1"/>
  <c r="G21" i="1"/>
  <c r="F21" i="1" s="1"/>
  <c r="E21" i="1" s="1"/>
  <c r="L21" i="1" s="1"/>
  <c r="J20" i="1"/>
  <c r="K20" i="1" s="1"/>
  <c r="D21" i="1"/>
  <c r="M21" i="1" l="1"/>
  <c r="I21" i="1"/>
  <c r="J21" i="1"/>
  <c r="K21" i="1" s="1"/>
  <c r="H23" i="1"/>
  <c r="G22" i="1"/>
  <c r="F22" i="1" s="1"/>
  <c r="E22" i="1" s="1"/>
  <c r="L22" i="1" s="1"/>
  <c r="D22" i="1"/>
  <c r="M22" i="1" l="1"/>
  <c r="I22" i="1"/>
  <c r="J22" i="1"/>
  <c r="K22" i="1" s="1"/>
  <c r="H24" i="1"/>
  <c r="G23" i="1"/>
  <c r="F23" i="1" s="1"/>
  <c r="E23" i="1" s="1"/>
  <c r="L23" i="1" s="1"/>
  <c r="D23" i="1"/>
  <c r="M23" i="1" l="1"/>
  <c r="I23" i="1"/>
  <c r="G24" i="1"/>
  <c r="F24" i="1" s="1"/>
  <c r="E24" i="1" s="1"/>
  <c r="H25" i="1"/>
  <c r="J23" i="1"/>
  <c r="K23" i="1" s="1"/>
  <c r="R19" i="1" s="1"/>
  <c r="J24" i="1" l="1"/>
  <c r="K24" i="1" s="1"/>
  <c r="L24" i="1"/>
  <c r="M24" i="1" s="1"/>
  <c r="I24" i="1"/>
  <c r="H26" i="1"/>
  <c r="G25" i="1"/>
  <c r="F25" i="1" s="1"/>
  <c r="E25" i="1" s="1"/>
  <c r="L25" i="1" s="1"/>
  <c r="D25" i="1"/>
  <c r="M25" i="1" l="1"/>
  <c r="I25" i="1"/>
  <c r="J25" i="1"/>
  <c r="K25" i="1" s="1"/>
  <c r="H27" i="1"/>
  <c r="G26" i="1"/>
  <c r="F26" i="1" s="1"/>
  <c r="E26" i="1" s="1"/>
  <c r="L26" i="1" s="1"/>
  <c r="D26" i="1"/>
  <c r="M26" i="1" l="1"/>
  <c r="I26" i="1"/>
  <c r="H28" i="1"/>
  <c r="G27" i="1"/>
  <c r="F27" i="1" s="1"/>
  <c r="E27" i="1" s="1"/>
  <c r="L27" i="1" s="1"/>
  <c r="J26" i="1"/>
  <c r="K26" i="1" s="1"/>
  <c r="D27" i="1"/>
  <c r="M27" i="1" l="1"/>
  <c r="I27" i="1"/>
  <c r="J27" i="1"/>
  <c r="K27" i="1" s="1"/>
  <c r="G28" i="1"/>
  <c r="F28" i="1" s="1"/>
  <c r="E28" i="1" s="1"/>
  <c r="L28" i="1" s="1"/>
  <c r="H29" i="1"/>
  <c r="D28" i="1"/>
  <c r="M28" i="1" l="1"/>
  <c r="I28" i="1"/>
  <c r="J28" i="1"/>
  <c r="K28" i="1" s="1"/>
  <c r="H30" i="1"/>
  <c r="G29" i="1"/>
  <c r="F29" i="1" s="1"/>
  <c r="E29" i="1" s="1"/>
  <c r="L29" i="1" s="1"/>
  <c r="D29" i="1"/>
  <c r="M29" i="1" l="1"/>
  <c r="I29" i="1"/>
  <c r="J29" i="1"/>
  <c r="K29" i="1" s="1"/>
  <c r="H31" i="1"/>
  <c r="G30" i="1"/>
  <c r="F30" i="1" s="1"/>
  <c r="E30" i="1" s="1"/>
  <c r="L30" i="1" s="1"/>
  <c r="D30" i="1"/>
  <c r="M30" i="1" l="1"/>
  <c r="I30" i="1"/>
  <c r="H32" i="1"/>
  <c r="G31" i="1"/>
  <c r="F31" i="1" s="1"/>
  <c r="E31" i="1" s="1"/>
  <c r="L31" i="1" s="1"/>
  <c r="J30" i="1"/>
  <c r="K30" i="1" s="1"/>
  <c r="D31" i="1"/>
  <c r="M31" i="1" l="1"/>
  <c r="I31" i="1"/>
  <c r="J31" i="1"/>
  <c r="K31" i="1" s="1"/>
  <c r="G32" i="1"/>
  <c r="F32" i="1" s="1"/>
  <c r="E32" i="1" s="1"/>
  <c r="L32" i="1" s="1"/>
  <c r="H33" i="1"/>
  <c r="D32" i="1"/>
  <c r="M32" i="1" l="1"/>
  <c r="I32" i="1"/>
  <c r="H34" i="1"/>
  <c r="G33" i="1"/>
  <c r="F33" i="1" s="1"/>
  <c r="E33" i="1" s="1"/>
  <c r="J32" i="1"/>
  <c r="K32" i="1" s="1"/>
  <c r="D33" i="1"/>
  <c r="I33" i="1" l="1"/>
  <c r="L33" i="1"/>
  <c r="M33" i="1" s="1"/>
  <c r="H35" i="1"/>
  <c r="G34" i="1"/>
  <c r="F34" i="1" s="1"/>
  <c r="E34" i="1" s="1"/>
  <c r="J33" i="1"/>
  <c r="K33" i="1" s="1"/>
  <c r="D34" i="1"/>
  <c r="I34" i="1" l="1"/>
  <c r="L34" i="1"/>
  <c r="M34" i="1" s="1"/>
  <c r="H36" i="1"/>
  <c r="G35" i="1"/>
  <c r="F35" i="1" s="1"/>
  <c r="E35" i="1" s="1"/>
  <c r="J34" i="1"/>
  <c r="K34" i="1" s="1"/>
  <c r="D35" i="1"/>
  <c r="I35" i="1" l="1"/>
  <c r="L35" i="1"/>
  <c r="M35" i="1" s="1"/>
  <c r="G36" i="1"/>
  <c r="F36" i="1" s="1"/>
  <c r="E36" i="1" s="1"/>
  <c r="H37" i="1"/>
  <c r="J35" i="1"/>
  <c r="K35" i="1" s="1"/>
  <c r="D36" i="1"/>
  <c r="I36" i="1" l="1"/>
  <c r="L36" i="1"/>
  <c r="M36" i="1" s="1"/>
  <c r="H38" i="1"/>
  <c r="G37" i="1"/>
  <c r="F37" i="1" s="1"/>
  <c r="E37" i="1" s="1"/>
  <c r="J36" i="1"/>
  <c r="K36" i="1" s="1"/>
  <c r="D37" i="1"/>
  <c r="I37" i="1" l="1"/>
  <c r="L37" i="1"/>
  <c r="M37" i="1" s="1"/>
  <c r="H39" i="1"/>
  <c r="G38" i="1"/>
  <c r="F38" i="1" s="1"/>
  <c r="E38" i="1" s="1"/>
  <c r="J37" i="1"/>
  <c r="K37" i="1" s="1"/>
  <c r="D38" i="1"/>
  <c r="I38" i="1" l="1"/>
  <c r="L38" i="1"/>
  <c r="M38" i="1" s="1"/>
  <c r="H40" i="1"/>
  <c r="G39" i="1"/>
  <c r="F39" i="1" s="1"/>
  <c r="E39" i="1" s="1"/>
  <c r="J38" i="1"/>
  <c r="K38" i="1" s="1"/>
  <c r="D39" i="1"/>
  <c r="I39" i="1" l="1"/>
  <c r="L39" i="1"/>
  <c r="M39" i="1" s="1"/>
  <c r="G40" i="1"/>
  <c r="F40" i="1" s="1"/>
  <c r="E40" i="1" s="1"/>
  <c r="H41" i="1"/>
  <c r="J39" i="1"/>
  <c r="K39" i="1" s="1"/>
  <c r="D40" i="1"/>
  <c r="I40" i="1" l="1"/>
  <c r="L40" i="1"/>
  <c r="M40" i="1" s="1"/>
  <c r="H42" i="1"/>
  <c r="G41" i="1"/>
  <c r="F41" i="1" s="1"/>
  <c r="E41" i="1" s="1"/>
  <c r="J40" i="1"/>
  <c r="K40" i="1" s="1"/>
  <c r="D41" i="1"/>
  <c r="I41" i="1" l="1"/>
  <c r="L41" i="1"/>
  <c r="M41" i="1" s="1"/>
  <c r="H43" i="1"/>
  <c r="G42" i="1"/>
  <c r="F42" i="1" s="1"/>
  <c r="E42" i="1" s="1"/>
  <c r="J41" i="1"/>
  <c r="K41" i="1" s="1"/>
  <c r="D42" i="1"/>
  <c r="I42" i="1" l="1"/>
  <c r="L42" i="1"/>
  <c r="M42" i="1" s="1"/>
  <c r="H44" i="1"/>
  <c r="G43" i="1"/>
  <c r="F43" i="1" s="1"/>
  <c r="E43" i="1" s="1"/>
  <c r="J42" i="1"/>
  <c r="K42" i="1" s="1"/>
  <c r="D43" i="1"/>
  <c r="I43" i="1" l="1"/>
  <c r="L43" i="1"/>
  <c r="M43" i="1" s="1"/>
  <c r="G44" i="1"/>
  <c r="F44" i="1" s="1"/>
  <c r="E44" i="1" s="1"/>
  <c r="H45" i="1"/>
  <c r="J43" i="1"/>
  <c r="K43" i="1" s="1"/>
  <c r="D44" i="1"/>
  <c r="I44" i="1" l="1"/>
  <c r="L44" i="1"/>
  <c r="M44" i="1" s="1"/>
  <c r="H46" i="1"/>
  <c r="G45" i="1"/>
  <c r="F45" i="1" s="1"/>
  <c r="E45" i="1" s="1"/>
  <c r="L45" i="1" s="1"/>
  <c r="J44" i="1"/>
  <c r="K44" i="1" s="1"/>
  <c r="D45" i="1"/>
  <c r="M45" i="1" l="1"/>
  <c r="I45" i="1"/>
  <c r="H47" i="1"/>
  <c r="G46" i="1"/>
  <c r="F46" i="1" s="1"/>
  <c r="E46" i="1" s="1"/>
  <c r="J45" i="1"/>
  <c r="K45" i="1" s="1"/>
  <c r="I46" i="1" l="1"/>
  <c r="L46" i="1"/>
  <c r="M46" i="1"/>
  <c r="H48" i="1"/>
  <c r="G47" i="1"/>
  <c r="F47" i="1" s="1"/>
  <c r="E47" i="1" s="1"/>
  <c r="J46" i="1"/>
  <c r="K46" i="1" s="1"/>
  <c r="D47" i="1"/>
  <c r="I47" i="1" l="1"/>
  <c r="L47" i="1"/>
  <c r="M47" i="1" s="1"/>
  <c r="G48" i="1"/>
  <c r="F48" i="1" s="1"/>
  <c r="E48" i="1" s="1"/>
  <c r="H49" i="1"/>
  <c r="J47" i="1"/>
  <c r="K47" i="1" s="1"/>
  <c r="D48" i="1"/>
  <c r="I48" i="1" l="1"/>
  <c r="L48" i="1"/>
  <c r="M48" i="1" s="1"/>
  <c r="H50" i="1"/>
  <c r="G49" i="1"/>
  <c r="F49" i="1" s="1"/>
  <c r="E49" i="1" s="1"/>
  <c r="J48" i="1"/>
  <c r="K48" i="1" s="1"/>
  <c r="D49" i="1"/>
  <c r="I49" i="1" l="1"/>
  <c r="L49" i="1"/>
  <c r="M49" i="1" s="1"/>
  <c r="H51" i="1"/>
  <c r="G50" i="1"/>
  <c r="F50" i="1" s="1"/>
  <c r="E50" i="1" s="1"/>
  <c r="J49" i="1"/>
  <c r="K49" i="1" s="1"/>
  <c r="D50" i="1"/>
  <c r="I50" i="1" l="1"/>
  <c r="L50" i="1"/>
  <c r="M50" i="1" s="1"/>
  <c r="H52" i="1"/>
  <c r="G51" i="1"/>
  <c r="F51" i="1" s="1"/>
  <c r="E51" i="1" s="1"/>
  <c r="J50" i="1"/>
  <c r="K50" i="1" s="1"/>
  <c r="D51" i="1"/>
  <c r="I51" i="1" l="1"/>
  <c r="L51" i="1"/>
  <c r="M51" i="1" s="1"/>
  <c r="G52" i="1"/>
  <c r="F52" i="1" s="1"/>
  <c r="E52" i="1" s="1"/>
  <c r="H53" i="1"/>
  <c r="J51" i="1"/>
  <c r="K51" i="1" s="1"/>
  <c r="D52" i="1"/>
  <c r="I52" i="1" l="1"/>
  <c r="L52" i="1"/>
  <c r="M52" i="1"/>
  <c r="H54" i="1"/>
  <c r="G53" i="1"/>
  <c r="F53" i="1" s="1"/>
  <c r="E53" i="1" s="1"/>
  <c r="J52" i="1"/>
  <c r="K52" i="1" s="1"/>
  <c r="D53" i="1"/>
  <c r="I53" i="1" l="1"/>
  <c r="L53" i="1"/>
  <c r="H55" i="1"/>
  <c r="G54" i="1"/>
  <c r="F54" i="1" s="1"/>
  <c r="E54" i="1" s="1"/>
  <c r="D54" i="1"/>
  <c r="I54" i="1" l="1"/>
  <c r="L54" i="1"/>
  <c r="M54" i="1" s="1"/>
  <c r="H56" i="1"/>
  <c r="G55" i="1"/>
  <c r="F55" i="1" s="1"/>
  <c r="E55" i="1" s="1"/>
  <c r="J54" i="1"/>
  <c r="K54" i="1" s="1"/>
  <c r="M53" i="1"/>
  <c r="J53" i="1"/>
  <c r="K53" i="1" s="1"/>
  <c r="D55" i="1"/>
  <c r="I55" i="1" l="1"/>
  <c r="L55" i="1"/>
  <c r="M55" i="1" s="1"/>
  <c r="G56" i="1"/>
  <c r="F56" i="1" s="1"/>
  <c r="E56" i="1" s="1"/>
  <c r="H57" i="1"/>
  <c r="J55" i="1"/>
  <c r="K55" i="1" s="1"/>
  <c r="D56" i="1"/>
  <c r="I56" i="1" l="1"/>
  <c r="L56" i="1"/>
  <c r="M56" i="1" s="1"/>
  <c r="H58" i="1"/>
  <c r="G57" i="1"/>
  <c r="F57" i="1" s="1"/>
  <c r="E57" i="1" s="1"/>
  <c r="J56" i="1"/>
  <c r="K56" i="1" s="1"/>
  <c r="D57" i="1"/>
  <c r="I57" i="1" l="1"/>
  <c r="L57" i="1"/>
  <c r="M57" i="1"/>
  <c r="H59" i="1"/>
  <c r="G58" i="1"/>
  <c r="F58" i="1" s="1"/>
  <c r="E58" i="1" s="1"/>
  <c r="J57" i="1"/>
  <c r="K57" i="1" s="1"/>
  <c r="D58" i="1"/>
  <c r="I58" i="1" l="1"/>
  <c r="L58" i="1"/>
  <c r="M58" i="1"/>
  <c r="H60" i="1"/>
  <c r="G59" i="1"/>
  <c r="F59" i="1" s="1"/>
  <c r="E59" i="1" s="1"/>
  <c r="J58" i="1"/>
  <c r="K58" i="1" s="1"/>
  <c r="D59" i="1"/>
  <c r="I59" i="1" l="1"/>
  <c r="L59" i="1"/>
  <c r="M59" i="1" s="1"/>
  <c r="G60" i="1"/>
  <c r="F60" i="1" s="1"/>
  <c r="E60" i="1" s="1"/>
  <c r="H61" i="1"/>
  <c r="J59" i="1"/>
  <c r="K59" i="1" s="1"/>
  <c r="D60" i="1"/>
  <c r="I60" i="1" l="1"/>
  <c r="L60" i="1"/>
  <c r="M60" i="1" s="1"/>
  <c r="H62" i="1"/>
  <c r="G61" i="1"/>
  <c r="F61" i="1" s="1"/>
  <c r="E61" i="1" s="1"/>
  <c r="J60" i="1"/>
  <c r="K60" i="1" s="1"/>
  <c r="D61" i="1"/>
  <c r="I61" i="1" l="1"/>
  <c r="L61" i="1"/>
  <c r="M61" i="1" s="1"/>
  <c r="H63" i="1"/>
  <c r="G62" i="1"/>
  <c r="F62" i="1" s="1"/>
  <c r="E62" i="1" s="1"/>
  <c r="J61" i="1"/>
  <c r="K61" i="1" s="1"/>
  <c r="D62" i="1"/>
  <c r="I62" i="1" l="1"/>
  <c r="L62" i="1"/>
  <c r="M62" i="1" s="1"/>
  <c r="H64" i="1"/>
  <c r="G63" i="1"/>
  <c r="F63" i="1" s="1"/>
  <c r="E63" i="1" s="1"/>
  <c r="J62" i="1"/>
  <c r="K62" i="1" s="1"/>
  <c r="D63" i="1"/>
  <c r="I63" i="1" l="1"/>
  <c r="L63" i="1"/>
  <c r="M63" i="1" s="1"/>
  <c r="G64" i="1"/>
  <c r="F64" i="1" s="1"/>
  <c r="E64" i="1" s="1"/>
  <c r="H65" i="1"/>
  <c r="J63" i="1"/>
  <c r="K63" i="1" s="1"/>
  <c r="D64" i="1"/>
  <c r="I64" i="1" l="1"/>
  <c r="L64" i="1"/>
  <c r="H66" i="1"/>
  <c r="G65" i="1"/>
  <c r="F65" i="1" s="1"/>
  <c r="E65" i="1" s="1"/>
  <c r="M64" i="1"/>
  <c r="J64" i="1"/>
  <c r="K64" i="1" s="1"/>
  <c r="D65" i="1"/>
  <c r="I65" i="1" l="1"/>
  <c r="L65" i="1"/>
  <c r="M65" i="1" s="1"/>
  <c r="H67" i="1"/>
  <c r="G66" i="1"/>
  <c r="F66" i="1" s="1"/>
  <c r="E66" i="1" s="1"/>
  <c r="J65" i="1"/>
  <c r="K65" i="1" s="1"/>
  <c r="D66" i="1"/>
  <c r="I66" i="1" l="1"/>
  <c r="L66" i="1"/>
  <c r="M66" i="1" s="1"/>
  <c r="H68" i="1"/>
  <c r="G67" i="1"/>
  <c r="F67" i="1" s="1"/>
  <c r="E67" i="1" s="1"/>
  <c r="J66" i="1"/>
  <c r="K66" i="1" s="1"/>
  <c r="D67" i="1"/>
  <c r="I67" i="1" l="1"/>
  <c r="L67" i="1"/>
  <c r="M67" i="1" s="1"/>
  <c r="G68" i="1"/>
  <c r="F68" i="1" s="1"/>
  <c r="E68" i="1" s="1"/>
  <c r="H69" i="1"/>
  <c r="J67" i="1"/>
  <c r="K67" i="1" s="1"/>
  <c r="D68" i="1"/>
  <c r="I68" i="1" l="1"/>
  <c r="L68" i="1"/>
  <c r="M68" i="1" s="1"/>
  <c r="H70" i="1"/>
  <c r="G69" i="1"/>
  <c r="F69" i="1" s="1"/>
  <c r="E69" i="1" s="1"/>
  <c r="J68" i="1"/>
  <c r="K68" i="1" s="1"/>
  <c r="D69" i="1"/>
  <c r="I69" i="1" l="1"/>
  <c r="L69" i="1"/>
  <c r="M69" i="1" s="1"/>
  <c r="H71" i="1"/>
  <c r="G70" i="1"/>
  <c r="F70" i="1" s="1"/>
  <c r="E70" i="1" s="1"/>
  <c r="J69" i="1"/>
  <c r="K69" i="1" s="1"/>
  <c r="D70" i="1"/>
  <c r="I70" i="1" l="1"/>
  <c r="L70" i="1"/>
  <c r="M70" i="1" s="1"/>
  <c r="H72" i="1"/>
  <c r="G71" i="1"/>
  <c r="F71" i="1" s="1"/>
  <c r="E71" i="1" s="1"/>
  <c r="J70" i="1"/>
  <c r="K70" i="1" s="1"/>
  <c r="D71" i="1"/>
  <c r="I71" i="1" l="1"/>
  <c r="L71" i="1"/>
  <c r="M71" i="1" s="1"/>
  <c r="G72" i="1"/>
  <c r="F72" i="1" s="1"/>
  <c r="E72" i="1" s="1"/>
  <c r="H73" i="1"/>
  <c r="J71" i="1"/>
  <c r="K71" i="1" s="1"/>
  <c r="D72" i="1"/>
  <c r="I72" i="1" l="1"/>
  <c r="L72" i="1"/>
  <c r="M72" i="1" s="1"/>
  <c r="H74" i="1"/>
  <c r="G73" i="1"/>
  <c r="F73" i="1" s="1"/>
  <c r="E73" i="1" s="1"/>
  <c r="J72" i="1"/>
  <c r="K72" i="1" s="1"/>
  <c r="D73" i="1"/>
  <c r="I73" i="1" l="1"/>
  <c r="L73" i="1"/>
  <c r="H75" i="1"/>
  <c r="G74" i="1"/>
  <c r="F74" i="1" s="1"/>
  <c r="E74" i="1" s="1"/>
  <c r="M73" i="1"/>
  <c r="J73" i="1"/>
  <c r="K73" i="1" s="1"/>
  <c r="D74" i="1"/>
  <c r="I74" i="1" l="1"/>
  <c r="L74" i="1"/>
  <c r="M74" i="1" s="1"/>
  <c r="H76" i="1"/>
  <c r="G75" i="1"/>
  <c r="F75" i="1" s="1"/>
  <c r="E75" i="1" s="1"/>
  <c r="J74" i="1"/>
  <c r="K74" i="1" s="1"/>
  <c r="D75" i="1"/>
  <c r="I75" i="1" l="1"/>
  <c r="L75" i="1"/>
  <c r="M75" i="1" s="1"/>
  <c r="G76" i="1"/>
  <c r="F76" i="1" s="1"/>
  <c r="E76" i="1" s="1"/>
  <c r="H77" i="1"/>
  <c r="J75" i="1"/>
  <c r="K75" i="1" s="1"/>
  <c r="D76" i="1"/>
  <c r="I76" i="1" l="1"/>
  <c r="L76" i="1"/>
  <c r="M76" i="1" s="1"/>
  <c r="H78" i="1"/>
  <c r="G77" i="1"/>
  <c r="F77" i="1" s="1"/>
  <c r="E77" i="1" s="1"/>
  <c r="J76" i="1"/>
  <c r="K76" i="1" s="1"/>
  <c r="D77" i="1"/>
  <c r="I77" i="1" l="1"/>
  <c r="L77" i="1"/>
  <c r="M77" i="1" s="1"/>
  <c r="H79" i="1"/>
  <c r="G78" i="1"/>
  <c r="F78" i="1" s="1"/>
  <c r="E78" i="1" s="1"/>
  <c r="J77" i="1"/>
  <c r="K77" i="1" s="1"/>
  <c r="D78" i="1"/>
  <c r="I78" i="1" l="1"/>
  <c r="L78" i="1"/>
  <c r="M78" i="1" s="1"/>
  <c r="H80" i="1"/>
  <c r="G79" i="1"/>
  <c r="F79" i="1" s="1"/>
  <c r="E79" i="1" s="1"/>
  <c r="J78" i="1"/>
  <c r="K78" i="1" s="1"/>
  <c r="D79" i="1"/>
  <c r="I79" i="1" l="1"/>
  <c r="L79" i="1"/>
  <c r="M79" i="1" s="1"/>
  <c r="G80" i="1"/>
  <c r="F80" i="1" s="1"/>
  <c r="E80" i="1" s="1"/>
  <c r="H81" i="1"/>
  <c r="J79" i="1"/>
  <c r="K79" i="1" s="1"/>
  <c r="D80" i="1"/>
  <c r="I80" i="1" l="1"/>
  <c r="L80" i="1"/>
  <c r="M80" i="1" s="1"/>
  <c r="H82" i="1"/>
  <c r="G81" i="1"/>
  <c r="F81" i="1" s="1"/>
  <c r="E81" i="1" s="1"/>
  <c r="J80" i="1"/>
  <c r="K80" i="1" s="1"/>
  <c r="D81" i="1"/>
  <c r="I81" i="1" l="1"/>
  <c r="L81" i="1"/>
  <c r="M81" i="1" s="1"/>
  <c r="H83" i="1"/>
  <c r="G82" i="1"/>
  <c r="F82" i="1" s="1"/>
  <c r="E82" i="1" s="1"/>
  <c r="J81" i="1"/>
  <c r="K81" i="1" s="1"/>
  <c r="D82" i="1"/>
  <c r="I82" i="1" l="1"/>
  <c r="L82" i="1"/>
  <c r="M82" i="1"/>
  <c r="H84" i="1"/>
  <c r="G83" i="1"/>
  <c r="F83" i="1" s="1"/>
  <c r="E83" i="1" s="1"/>
  <c r="J82" i="1"/>
  <c r="K82" i="1" s="1"/>
  <c r="D83" i="1"/>
  <c r="I83" i="1" l="1"/>
  <c r="L83" i="1"/>
  <c r="M83" i="1" s="1"/>
  <c r="G84" i="1"/>
  <c r="F84" i="1" s="1"/>
  <c r="E84" i="1" s="1"/>
  <c r="H85" i="1"/>
  <c r="J83" i="1"/>
  <c r="K83" i="1" s="1"/>
  <c r="D84" i="1"/>
  <c r="I84" i="1" l="1"/>
  <c r="L84" i="1"/>
  <c r="M84" i="1" s="1"/>
  <c r="H86" i="1"/>
  <c r="G85" i="1"/>
  <c r="F85" i="1" s="1"/>
  <c r="E85" i="1" s="1"/>
  <c r="J84" i="1"/>
  <c r="K84" i="1" s="1"/>
  <c r="D85" i="1"/>
  <c r="I85" i="1" l="1"/>
  <c r="L85" i="1"/>
  <c r="M85" i="1" s="1"/>
  <c r="H87" i="1"/>
  <c r="G86" i="1"/>
  <c r="F86" i="1" s="1"/>
  <c r="E86" i="1" s="1"/>
  <c r="J85" i="1"/>
  <c r="K85" i="1" s="1"/>
  <c r="D86" i="1"/>
  <c r="I86" i="1" l="1"/>
  <c r="L86" i="1"/>
  <c r="M86" i="1" s="1"/>
  <c r="H88" i="1"/>
  <c r="G87" i="1"/>
  <c r="F87" i="1" s="1"/>
  <c r="E87" i="1" s="1"/>
  <c r="J86" i="1"/>
  <c r="K86" i="1" s="1"/>
  <c r="D87" i="1"/>
  <c r="I87" i="1" l="1"/>
  <c r="L87" i="1"/>
  <c r="M87" i="1" s="1"/>
  <c r="G88" i="1"/>
  <c r="F88" i="1" s="1"/>
  <c r="E88" i="1" s="1"/>
  <c r="H89" i="1"/>
  <c r="J87" i="1"/>
  <c r="K87" i="1" s="1"/>
  <c r="D88" i="1"/>
  <c r="I88" i="1" l="1"/>
  <c r="L88" i="1"/>
  <c r="M88" i="1" s="1"/>
  <c r="H90" i="1"/>
  <c r="G89" i="1"/>
  <c r="F89" i="1" s="1"/>
  <c r="E89" i="1" s="1"/>
  <c r="J88" i="1"/>
  <c r="K88" i="1" s="1"/>
  <c r="D89" i="1"/>
  <c r="I89" i="1" l="1"/>
  <c r="L89" i="1"/>
  <c r="H91" i="1"/>
  <c r="G90" i="1"/>
  <c r="F90" i="1" s="1"/>
  <c r="E90" i="1" s="1"/>
  <c r="M89" i="1"/>
  <c r="J89" i="1"/>
  <c r="K89" i="1" s="1"/>
  <c r="D90" i="1"/>
  <c r="I90" i="1" l="1"/>
  <c r="L90" i="1"/>
  <c r="M90" i="1" s="1"/>
  <c r="H92" i="1"/>
  <c r="G91" i="1"/>
  <c r="F91" i="1" s="1"/>
  <c r="E91" i="1" s="1"/>
  <c r="J90" i="1"/>
  <c r="K90" i="1" s="1"/>
  <c r="D91" i="1"/>
  <c r="I91" i="1" l="1"/>
  <c r="L91" i="1"/>
  <c r="M91" i="1" s="1"/>
  <c r="G92" i="1"/>
  <c r="F92" i="1" s="1"/>
  <c r="E92" i="1" s="1"/>
  <c r="H93" i="1"/>
  <c r="J91" i="1"/>
  <c r="K91" i="1" s="1"/>
  <c r="D92" i="1"/>
  <c r="I92" i="1" l="1"/>
  <c r="L92" i="1"/>
  <c r="M92" i="1" s="1"/>
  <c r="H94" i="1"/>
  <c r="G93" i="1"/>
  <c r="F93" i="1" s="1"/>
  <c r="E93" i="1" s="1"/>
  <c r="J92" i="1"/>
  <c r="K92" i="1" s="1"/>
  <c r="D93" i="1"/>
  <c r="I93" i="1" l="1"/>
  <c r="L93" i="1"/>
  <c r="M93" i="1" s="1"/>
  <c r="H95" i="1"/>
  <c r="G94" i="1"/>
  <c r="F94" i="1" s="1"/>
  <c r="E94" i="1" s="1"/>
  <c r="J93" i="1"/>
  <c r="K93" i="1" s="1"/>
  <c r="D94" i="1"/>
  <c r="I94" i="1" l="1"/>
  <c r="L94" i="1"/>
  <c r="M94" i="1" s="1"/>
  <c r="H96" i="1"/>
  <c r="G95" i="1"/>
  <c r="F95" i="1" s="1"/>
  <c r="E95" i="1" s="1"/>
  <c r="J94" i="1"/>
  <c r="K94" i="1" s="1"/>
  <c r="D95" i="1"/>
  <c r="I95" i="1" l="1"/>
  <c r="L95" i="1"/>
  <c r="M95" i="1" s="1"/>
  <c r="G96" i="1"/>
  <c r="F96" i="1" s="1"/>
  <c r="E96" i="1" s="1"/>
  <c r="H97" i="1"/>
  <c r="J95" i="1"/>
  <c r="K95" i="1" s="1"/>
  <c r="D96" i="1"/>
  <c r="I96" i="1" l="1"/>
  <c r="L96" i="1"/>
  <c r="M96" i="1" s="1"/>
  <c r="H98" i="1"/>
  <c r="G97" i="1"/>
  <c r="F97" i="1" s="1"/>
  <c r="E97" i="1" s="1"/>
  <c r="J96" i="1"/>
  <c r="K96" i="1" s="1"/>
  <c r="D97" i="1"/>
  <c r="I97" i="1" l="1"/>
  <c r="L97" i="1"/>
  <c r="M97" i="1" s="1"/>
  <c r="H99" i="1"/>
  <c r="G98" i="1"/>
  <c r="F98" i="1" s="1"/>
  <c r="E98" i="1" s="1"/>
  <c r="J97" i="1"/>
  <c r="K97" i="1" s="1"/>
  <c r="D99" i="1"/>
  <c r="D98" i="1"/>
  <c r="I98" i="1" l="1"/>
  <c r="L98" i="1"/>
  <c r="M98" i="1" s="1"/>
  <c r="H100" i="1"/>
  <c r="G99" i="1"/>
  <c r="F99" i="1" s="1"/>
  <c r="E99" i="1" s="1"/>
  <c r="J98" i="1"/>
  <c r="K98" i="1" s="1"/>
  <c r="I99" i="1" l="1"/>
  <c r="L99" i="1"/>
  <c r="M99" i="1" s="1"/>
  <c r="G100" i="1"/>
  <c r="F100" i="1" s="1"/>
  <c r="E100" i="1" s="1"/>
  <c r="H101" i="1"/>
  <c r="J99" i="1"/>
  <c r="K99" i="1" s="1"/>
  <c r="D100" i="1"/>
  <c r="I100" i="1" l="1"/>
  <c r="L100" i="1"/>
  <c r="M100" i="1" s="1"/>
  <c r="H102" i="1"/>
  <c r="G101" i="1"/>
  <c r="F101" i="1" s="1"/>
  <c r="E101" i="1" s="1"/>
  <c r="J100" i="1"/>
  <c r="K100" i="1" s="1"/>
  <c r="D101" i="1"/>
  <c r="I101" i="1" l="1"/>
  <c r="L101" i="1"/>
  <c r="M101" i="1" s="1"/>
  <c r="H103" i="1"/>
  <c r="G102" i="1"/>
  <c r="F102" i="1" s="1"/>
  <c r="E102" i="1" s="1"/>
  <c r="J101" i="1"/>
  <c r="K101" i="1" s="1"/>
  <c r="D102" i="1"/>
  <c r="I102" i="1" l="1"/>
  <c r="L102" i="1"/>
  <c r="M102" i="1" s="1"/>
  <c r="H104" i="1"/>
  <c r="G103" i="1"/>
  <c r="F103" i="1" s="1"/>
  <c r="E103" i="1" s="1"/>
  <c r="J102" i="1"/>
  <c r="K102" i="1" s="1"/>
  <c r="D103" i="1"/>
  <c r="I103" i="1" l="1"/>
  <c r="L103" i="1"/>
  <c r="M103" i="1" s="1"/>
  <c r="G104" i="1"/>
  <c r="F104" i="1" s="1"/>
  <c r="E104" i="1" s="1"/>
  <c r="H105" i="1"/>
  <c r="J103" i="1"/>
  <c r="K103" i="1" s="1"/>
  <c r="D104" i="1"/>
  <c r="I104" i="1" l="1"/>
  <c r="L104" i="1"/>
  <c r="M104" i="1" s="1"/>
  <c r="H106" i="1"/>
  <c r="G105" i="1"/>
  <c r="F105" i="1" s="1"/>
  <c r="E105" i="1" s="1"/>
  <c r="J104" i="1"/>
  <c r="K104" i="1" s="1"/>
  <c r="D105" i="1"/>
  <c r="I105" i="1" l="1"/>
  <c r="L105" i="1"/>
  <c r="M105" i="1" s="1"/>
  <c r="H107" i="1"/>
  <c r="G106" i="1"/>
  <c r="F106" i="1" s="1"/>
  <c r="E106" i="1" s="1"/>
  <c r="J105" i="1"/>
  <c r="K105" i="1" s="1"/>
  <c r="D106" i="1"/>
  <c r="I106" i="1" l="1"/>
  <c r="L106" i="1"/>
  <c r="M106" i="1" s="1"/>
  <c r="H108" i="1"/>
  <c r="G107" i="1"/>
  <c r="F107" i="1" s="1"/>
  <c r="E107" i="1" s="1"/>
  <c r="J106" i="1"/>
  <c r="K106" i="1" s="1"/>
  <c r="D107" i="1"/>
  <c r="I107" i="1" l="1"/>
  <c r="L107" i="1"/>
  <c r="M107" i="1" s="1"/>
  <c r="G108" i="1"/>
  <c r="F108" i="1" s="1"/>
  <c r="E108" i="1" s="1"/>
  <c r="H109" i="1"/>
  <c r="J107" i="1"/>
  <c r="K107" i="1" s="1"/>
  <c r="D108" i="1"/>
  <c r="I108" i="1" l="1"/>
  <c r="L108" i="1"/>
  <c r="M108" i="1" s="1"/>
  <c r="H110" i="1"/>
  <c r="G109" i="1"/>
  <c r="F109" i="1" s="1"/>
  <c r="E109" i="1" s="1"/>
  <c r="J108" i="1"/>
  <c r="K108" i="1" s="1"/>
  <c r="D109" i="1"/>
  <c r="I109" i="1" l="1"/>
  <c r="L109" i="1"/>
  <c r="M109" i="1" s="1"/>
  <c r="H111" i="1"/>
  <c r="G110" i="1"/>
  <c r="F110" i="1" s="1"/>
  <c r="E110" i="1" s="1"/>
  <c r="J109" i="1"/>
  <c r="K109" i="1" s="1"/>
  <c r="D110" i="1"/>
  <c r="I110" i="1" l="1"/>
  <c r="L110" i="1"/>
  <c r="M110" i="1" s="1"/>
  <c r="H112" i="1"/>
  <c r="G111" i="1"/>
  <c r="F111" i="1" s="1"/>
  <c r="E111" i="1" s="1"/>
  <c r="J110" i="1"/>
  <c r="K110" i="1" s="1"/>
  <c r="D111" i="1"/>
  <c r="I111" i="1" l="1"/>
  <c r="L111" i="1"/>
  <c r="M111" i="1" s="1"/>
  <c r="G112" i="1"/>
  <c r="F112" i="1" s="1"/>
  <c r="E112" i="1" s="1"/>
  <c r="H113" i="1"/>
  <c r="J111" i="1"/>
  <c r="K111" i="1" s="1"/>
  <c r="D112" i="1"/>
  <c r="I112" i="1" l="1"/>
  <c r="L112" i="1"/>
  <c r="M112" i="1" s="1"/>
  <c r="H114" i="1"/>
  <c r="G113" i="1"/>
  <c r="F113" i="1" s="1"/>
  <c r="E113" i="1" s="1"/>
  <c r="J112" i="1"/>
  <c r="K112" i="1" s="1"/>
  <c r="D113" i="1"/>
  <c r="I113" i="1" l="1"/>
  <c r="L113" i="1"/>
  <c r="M113" i="1" s="1"/>
  <c r="H115" i="1"/>
  <c r="G114" i="1"/>
  <c r="F114" i="1" s="1"/>
  <c r="E114" i="1" s="1"/>
  <c r="J113" i="1"/>
  <c r="K113" i="1" s="1"/>
  <c r="D114" i="1"/>
  <c r="I114" i="1" l="1"/>
  <c r="L114" i="1"/>
  <c r="M114" i="1" s="1"/>
  <c r="H116" i="1"/>
  <c r="G115" i="1"/>
  <c r="F115" i="1" s="1"/>
  <c r="E115" i="1" s="1"/>
  <c r="J114" i="1"/>
  <c r="K114" i="1" s="1"/>
  <c r="D115" i="1"/>
  <c r="I115" i="1" l="1"/>
  <c r="L115" i="1"/>
  <c r="M115" i="1" s="1"/>
  <c r="G116" i="1"/>
  <c r="F116" i="1" s="1"/>
  <c r="E116" i="1" s="1"/>
  <c r="H117" i="1"/>
  <c r="J115" i="1"/>
  <c r="K115" i="1" s="1"/>
  <c r="D116" i="1"/>
  <c r="I116" i="1" l="1"/>
  <c r="L116" i="1"/>
  <c r="M116" i="1" s="1"/>
  <c r="H118" i="1"/>
  <c r="G117" i="1"/>
  <c r="F117" i="1" s="1"/>
  <c r="E117" i="1" s="1"/>
  <c r="J116" i="1"/>
  <c r="K116" i="1" s="1"/>
  <c r="D117" i="1"/>
  <c r="I117" i="1" l="1"/>
  <c r="L117" i="1"/>
  <c r="M117" i="1" s="1"/>
  <c r="H119" i="1"/>
  <c r="G118" i="1"/>
  <c r="F118" i="1" s="1"/>
  <c r="E118" i="1" s="1"/>
  <c r="J117" i="1"/>
  <c r="K117" i="1" s="1"/>
  <c r="D118" i="1"/>
  <c r="I118" i="1" l="1"/>
  <c r="L118" i="1"/>
  <c r="M118" i="1" s="1"/>
  <c r="H120" i="1"/>
  <c r="G119" i="1"/>
  <c r="F119" i="1" s="1"/>
  <c r="E119" i="1" s="1"/>
  <c r="J118" i="1"/>
  <c r="K118" i="1" s="1"/>
  <c r="D119" i="1"/>
  <c r="I119" i="1" l="1"/>
  <c r="L119" i="1"/>
  <c r="M119" i="1" s="1"/>
  <c r="G120" i="1"/>
  <c r="F120" i="1" s="1"/>
  <c r="E120" i="1" s="1"/>
  <c r="H121" i="1"/>
  <c r="J119" i="1"/>
  <c r="K119" i="1" s="1"/>
  <c r="D120" i="1"/>
  <c r="I120" i="1" l="1"/>
  <c r="L120" i="1"/>
  <c r="H122" i="1"/>
  <c r="G121" i="1"/>
  <c r="F121" i="1" s="1"/>
  <c r="E121" i="1" s="1"/>
  <c r="M120" i="1"/>
  <c r="J120" i="1"/>
  <c r="K120" i="1" s="1"/>
  <c r="D121" i="1"/>
  <c r="I121" i="1" l="1"/>
  <c r="L121" i="1"/>
  <c r="M121" i="1" s="1"/>
  <c r="H123" i="1"/>
  <c r="G122" i="1"/>
  <c r="F122" i="1" s="1"/>
  <c r="E122" i="1" s="1"/>
  <c r="J121" i="1"/>
  <c r="K121" i="1" s="1"/>
  <c r="D122" i="1"/>
  <c r="I122" i="1" l="1"/>
  <c r="L122" i="1"/>
  <c r="M122" i="1" s="1"/>
  <c r="H124" i="1"/>
  <c r="G123" i="1"/>
  <c r="F123" i="1" s="1"/>
  <c r="E123" i="1" s="1"/>
  <c r="J122" i="1"/>
  <c r="K122" i="1" s="1"/>
  <c r="D123" i="1"/>
  <c r="I123" i="1" l="1"/>
  <c r="L123" i="1"/>
  <c r="M123" i="1" s="1"/>
  <c r="G124" i="1"/>
  <c r="F124" i="1" s="1"/>
  <c r="E124" i="1" s="1"/>
  <c r="H125" i="1"/>
  <c r="J123" i="1"/>
  <c r="K123" i="1" s="1"/>
  <c r="D124" i="1"/>
  <c r="I124" i="1" l="1"/>
  <c r="L124" i="1"/>
  <c r="M124" i="1"/>
  <c r="H126" i="1"/>
  <c r="G125" i="1"/>
  <c r="F125" i="1" s="1"/>
  <c r="E125" i="1" s="1"/>
  <c r="J124" i="1"/>
  <c r="K124" i="1" s="1"/>
  <c r="D125" i="1"/>
  <c r="I125" i="1" l="1"/>
  <c r="L125" i="1"/>
  <c r="M125" i="1" s="1"/>
  <c r="H127" i="1"/>
  <c r="G126" i="1"/>
  <c r="F126" i="1" s="1"/>
  <c r="E126" i="1" s="1"/>
  <c r="J125" i="1"/>
  <c r="K125" i="1" s="1"/>
  <c r="D126" i="1"/>
  <c r="I126" i="1" l="1"/>
  <c r="L126" i="1"/>
  <c r="M126" i="1"/>
  <c r="H128" i="1"/>
  <c r="G127" i="1"/>
  <c r="F127" i="1" s="1"/>
  <c r="E127" i="1" s="1"/>
  <c r="J126" i="1"/>
  <c r="K126" i="1" s="1"/>
  <c r="D127" i="1"/>
  <c r="I127" i="1" l="1"/>
  <c r="L127" i="1"/>
  <c r="M127" i="1" s="1"/>
  <c r="G128" i="1"/>
  <c r="F128" i="1" s="1"/>
  <c r="E128" i="1" s="1"/>
  <c r="H129" i="1"/>
  <c r="J127" i="1"/>
  <c r="K127" i="1" s="1"/>
  <c r="D128" i="1"/>
  <c r="I128" i="1" l="1"/>
  <c r="L128" i="1"/>
  <c r="H130" i="1"/>
  <c r="G129" i="1"/>
  <c r="F129" i="1" s="1"/>
  <c r="E129" i="1" s="1"/>
  <c r="M128" i="1"/>
  <c r="J128" i="1"/>
  <c r="K128" i="1" s="1"/>
  <c r="D129" i="1"/>
  <c r="I129" i="1" l="1"/>
  <c r="L129" i="1"/>
  <c r="M129" i="1" s="1"/>
  <c r="H131" i="1"/>
  <c r="G130" i="1"/>
  <c r="F130" i="1" s="1"/>
  <c r="E130" i="1" s="1"/>
  <c r="J129" i="1"/>
  <c r="K129" i="1" s="1"/>
  <c r="D130" i="1"/>
  <c r="I130" i="1" l="1"/>
  <c r="L130" i="1"/>
  <c r="M130" i="1" s="1"/>
  <c r="H132" i="1"/>
  <c r="G131" i="1"/>
  <c r="F131" i="1" s="1"/>
  <c r="E131" i="1" s="1"/>
  <c r="J130" i="1"/>
  <c r="K130" i="1" s="1"/>
  <c r="D131" i="1"/>
  <c r="I131" i="1" l="1"/>
  <c r="L131" i="1"/>
  <c r="M131" i="1" s="1"/>
  <c r="G132" i="1"/>
  <c r="F132" i="1" s="1"/>
  <c r="E132" i="1" s="1"/>
  <c r="H133" i="1"/>
  <c r="J131" i="1"/>
  <c r="K131" i="1" s="1"/>
  <c r="D132" i="1"/>
  <c r="I132" i="1" l="1"/>
  <c r="L132" i="1"/>
  <c r="M132" i="1" s="1"/>
  <c r="H134" i="1"/>
  <c r="G133" i="1"/>
  <c r="F133" i="1" s="1"/>
  <c r="E133" i="1" s="1"/>
  <c r="J132" i="1"/>
  <c r="K132" i="1" s="1"/>
  <c r="D133" i="1"/>
  <c r="I133" i="1" l="1"/>
  <c r="L133" i="1"/>
  <c r="M133" i="1" s="1"/>
  <c r="H135" i="1"/>
  <c r="G134" i="1"/>
  <c r="F134" i="1" s="1"/>
  <c r="E134" i="1" s="1"/>
  <c r="J133" i="1"/>
  <c r="K133" i="1" s="1"/>
  <c r="D134" i="1"/>
  <c r="I134" i="1" l="1"/>
  <c r="L134" i="1"/>
  <c r="M134" i="1" s="1"/>
  <c r="H136" i="1"/>
  <c r="G135" i="1"/>
  <c r="F135" i="1" s="1"/>
  <c r="E135" i="1" s="1"/>
  <c r="J134" i="1"/>
  <c r="K134" i="1" s="1"/>
  <c r="D135" i="1"/>
  <c r="I135" i="1" l="1"/>
  <c r="L135" i="1"/>
  <c r="M135" i="1" s="1"/>
  <c r="G136" i="1"/>
  <c r="F136" i="1" s="1"/>
  <c r="E136" i="1" s="1"/>
  <c r="H137" i="1"/>
  <c r="J135" i="1"/>
  <c r="K135" i="1" s="1"/>
  <c r="D136" i="1"/>
  <c r="I136" i="1" l="1"/>
  <c r="L136" i="1"/>
  <c r="M136" i="1" s="1"/>
  <c r="H138" i="1"/>
  <c r="G137" i="1"/>
  <c r="F137" i="1" s="1"/>
  <c r="E137" i="1" s="1"/>
  <c r="J136" i="1"/>
  <c r="K136" i="1" s="1"/>
  <c r="D137" i="1"/>
  <c r="I137" i="1" l="1"/>
  <c r="L137" i="1"/>
  <c r="M137" i="1" s="1"/>
  <c r="H139" i="1"/>
  <c r="G138" i="1"/>
  <c r="F138" i="1" s="1"/>
  <c r="E138" i="1" s="1"/>
  <c r="J137" i="1"/>
  <c r="K137" i="1" s="1"/>
  <c r="D138" i="1"/>
  <c r="I138" i="1" l="1"/>
  <c r="L138" i="1"/>
  <c r="M138" i="1"/>
  <c r="H140" i="1"/>
  <c r="G139" i="1"/>
  <c r="F139" i="1" s="1"/>
  <c r="E139" i="1" s="1"/>
  <c r="J138" i="1"/>
  <c r="K138" i="1" s="1"/>
  <c r="D139" i="1"/>
  <c r="I139" i="1" l="1"/>
  <c r="L139" i="1"/>
  <c r="M139" i="1" s="1"/>
  <c r="G140" i="1"/>
  <c r="F140" i="1" s="1"/>
  <c r="E140" i="1" s="1"/>
  <c r="H141" i="1"/>
  <c r="J139" i="1"/>
  <c r="K139" i="1" s="1"/>
  <c r="D140" i="1"/>
  <c r="I140" i="1" l="1"/>
  <c r="L140" i="1"/>
  <c r="M140" i="1" s="1"/>
  <c r="H142" i="1"/>
  <c r="G141" i="1"/>
  <c r="F141" i="1" s="1"/>
  <c r="E141" i="1" s="1"/>
  <c r="J140" i="1"/>
  <c r="K140" i="1" s="1"/>
  <c r="D141" i="1"/>
  <c r="I141" i="1" l="1"/>
  <c r="L141" i="1"/>
  <c r="M141" i="1" s="1"/>
  <c r="H143" i="1"/>
  <c r="G142" i="1"/>
  <c r="F142" i="1" s="1"/>
  <c r="E142" i="1" s="1"/>
  <c r="J141" i="1"/>
  <c r="K141" i="1" s="1"/>
  <c r="D142" i="1"/>
  <c r="I142" i="1" l="1"/>
  <c r="L142" i="1"/>
  <c r="M142" i="1" s="1"/>
  <c r="H144" i="1"/>
  <c r="G143" i="1"/>
  <c r="F143" i="1" s="1"/>
  <c r="E143" i="1" s="1"/>
  <c r="J142" i="1"/>
  <c r="K142" i="1" s="1"/>
  <c r="D143" i="1"/>
  <c r="I143" i="1" l="1"/>
  <c r="L143" i="1"/>
  <c r="M143" i="1" s="1"/>
  <c r="G144" i="1"/>
  <c r="F144" i="1" s="1"/>
  <c r="E144" i="1" s="1"/>
  <c r="H145" i="1"/>
  <c r="J143" i="1"/>
  <c r="K143" i="1" s="1"/>
  <c r="D144" i="1"/>
  <c r="I144" i="1" l="1"/>
  <c r="L144" i="1"/>
  <c r="M144" i="1" s="1"/>
  <c r="H146" i="1"/>
  <c r="G145" i="1"/>
  <c r="F145" i="1" s="1"/>
  <c r="E145" i="1" s="1"/>
  <c r="L145" i="1" s="1"/>
  <c r="J144" i="1"/>
  <c r="K144" i="1" s="1"/>
  <c r="D145" i="1"/>
  <c r="M145" i="1" l="1"/>
  <c r="I145" i="1"/>
  <c r="H147" i="1"/>
  <c r="G146" i="1"/>
  <c r="F146" i="1" s="1"/>
  <c r="E146" i="1" s="1"/>
  <c r="J145" i="1"/>
  <c r="K145" i="1" s="1"/>
  <c r="D146" i="1"/>
  <c r="I146" i="1" l="1"/>
  <c r="L146" i="1"/>
  <c r="M146" i="1" s="1"/>
  <c r="H148" i="1"/>
  <c r="G147" i="1"/>
  <c r="F147" i="1" s="1"/>
  <c r="E147" i="1" s="1"/>
  <c r="J146" i="1"/>
  <c r="K146" i="1" s="1"/>
  <c r="D147" i="1"/>
  <c r="I147" i="1" l="1"/>
  <c r="L147" i="1"/>
  <c r="M147" i="1" s="1"/>
  <c r="G148" i="1"/>
  <c r="F148" i="1" s="1"/>
  <c r="E148" i="1" s="1"/>
  <c r="H149" i="1"/>
  <c r="J147" i="1"/>
  <c r="K147" i="1" s="1"/>
  <c r="D148" i="1"/>
  <c r="I148" i="1" l="1"/>
  <c r="L148" i="1"/>
  <c r="M148" i="1"/>
  <c r="H150" i="1"/>
  <c r="G149" i="1"/>
  <c r="F149" i="1" s="1"/>
  <c r="E149" i="1" s="1"/>
  <c r="J148" i="1"/>
  <c r="K148" i="1" s="1"/>
  <c r="D149" i="1"/>
  <c r="I149" i="1" l="1"/>
  <c r="L149" i="1"/>
  <c r="M149" i="1" s="1"/>
  <c r="H151" i="1"/>
  <c r="G150" i="1"/>
  <c r="F150" i="1" s="1"/>
  <c r="E150" i="1" s="1"/>
  <c r="J149" i="1"/>
  <c r="K149" i="1" s="1"/>
  <c r="D150" i="1"/>
  <c r="I150" i="1" l="1"/>
  <c r="L150" i="1"/>
  <c r="M150" i="1"/>
  <c r="H152" i="1"/>
  <c r="G151" i="1"/>
  <c r="F151" i="1" s="1"/>
  <c r="E151" i="1" s="1"/>
  <c r="J150" i="1"/>
  <c r="K150" i="1" s="1"/>
  <c r="D151" i="1"/>
  <c r="I151" i="1" l="1"/>
  <c r="L151" i="1"/>
  <c r="M151" i="1" s="1"/>
  <c r="G152" i="1"/>
  <c r="F152" i="1" s="1"/>
  <c r="E152" i="1" s="1"/>
  <c r="H153" i="1"/>
  <c r="J151" i="1"/>
  <c r="K151" i="1" s="1"/>
  <c r="D152" i="1"/>
  <c r="I152" i="1" l="1"/>
  <c r="L152" i="1"/>
  <c r="M152" i="1" s="1"/>
  <c r="H154" i="1"/>
  <c r="G153" i="1"/>
  <c r="F153" i="1" s="1"/>
  <c r="E153" i="1" s="1"/>
  <c r="J152" i="1"/>
  <c r="K152" i="1" s="1"/>
  <c r="D153" i="1"/>
  <c r="I153" i="1" l="1"/>
  <c r="L153" i="1"/>
  <c r="M153" i="1" s="1"/>
  <c r="H155" i="1"/>
  <c r="G154" i="1"/>
  <c r="F154" i="1" s="1"/>
  <c r="E154" i="1" s="1"/>
  <c r="J153" i="1"/>
  <c r="K153" i="1" s="1"/>
  <c r="D154" i="1"/>
  <c r="I154" i="1" l="1"/>
  <c r="L154" i="1"/>
  <c r="M154" i="1" s="1"/>
  <c r="H156" i="1"/>
  <c r="G155" i="1"/>
  <c r="F155" i="1" s="1"/>
  <c r="E155" i="1" s="1"/>
  <c r="J154" i="1"/>
  <c r="K154" i="1" s="1"/>
  <c r="D155" i="1"/>
  <c r="I155" i="1" l="1"/>
  <c r="L155" i="1"/>
  <c r="M155" i="1" s="1"/>
  <c r="G156" i="1"/>
  <c r="F156" i="1" s="1"/>
  <c r="E156" i="1" s="1"/>
  <c r="H157" i="1"/>
  <c r="J155" i="1"/>
  <c r="K155" i="1" s="1"/>
  <c r="D156" i="1"/>
  <c r="I156" i="1" l="1"/>
  <c r="L156" i="1"/>
  <c r="M156" i="1" s="1"/>
  <c r="H158" i="1"/>
  <c r="G157" i="1"/>
  <c r="F157" i="1" s="1"/>
  <c r="E157" i="1" s="1"/>
  <c r="J156" i="1"/>
  <c r="K156" i="1" s="1"/>
  <c r="D157" i="1"/>
  <c r="I157" i="1" l="1"/>
  <c r="L157" i="1"/>
  <c r="M157" i="1" s="1"/>
  <c r="H159" i="1"/>
  <c r="G158" i="1"/>
  <c r="F158" i="1" s="1"/>
  <c r="E158" i="1" s="1"/>
  <c r="J157" i="1"/>
  <c r="K157" i="1" s="1"/>
  <c r="D158" i="1"/>
  <c r="I158" i="1" l="1"/>
  <c r="L158" i="1"/>
  <c r="M158" i="1" s="1"/>
  <c r="H160" i="1"/>
  <c r="G159" i="1"/>
  <c r="F159" i="1" s="1"/>
  <c r="E159" i="1" s="1"/>
  <c r="J158" i="1"/>
  <c r="K158" i="1" s="1"/>
  <c r="D159" i="1"/>
  <c r="I159" i="1" l="1"/>
  <c r="L159" i="1"/>
  <c r="M159" i="1" s="1"/>
  <c r="G160" i="1"/>
  <c r="F160" i="1" s="1"/>
  <c r="E160" i="1" s="1"/>
  <c r="H161" i="1"/>
  <c r="J159" i="1"/>
  <c r="K159" i="1" s="1"/>
  <c r="D160" i="1"/>
  <c r="I160" i="1" l="1"/>
  <c r="L160" i="1"/>
  <c r="M160" i="1" s="1"/>
  <c r="H162" i="1"/>
  <c r="G161" i="1"/>
  <c r="F161" i="1" s="1"/>
  <c r="E161" i="1" s="1"/>
  <c r="J160" i="1"/>
  <c r="K160" i="1" s="1"/>
  <c r="D161" i="1"/>
  <c r="I161" i="1" l="1"/>
  <c r="L161" i="1"/>
  <c r="M161" i="1" s="1"/>
  <c r="H163" i="1"/>
  <c r="G162" i="1"/>
  <c r="F162" i="1" s="1"/>
  <c r="E162" i="1" s="1"/>
  <c r="J161" i="1"/>
  <c r="K161" i="1" s="1"/>
  <c r="D162" i="1"/>
  <c r="I162" i="1" l="1"/>
  <c r="L162" i="1"/>
  <c r="M162" i="1" s="1"/>
  <c r="H164" i="1"/>
  <c r="G163" i="1"/>
  <c r="F163" i="1" s="1"/>
  <c r="E163" i="1" s="1"/>
  <c r="J162" i="1"/>
  <c r="K162" i="1" s="1"/>
  <c r="D163" i="1"/>
  <c r="I163" i="1" l="1"/>
  <c r="L163" i="1"/>
  <c r="M163" i="1" s="1"/>
  <c r="G164" i="1"/>
  <c r="F164" i="1" s="1"/>
  <c r="E164" i="1" s="1"/>
  <c r="H165" i="1"/>
  <c r="J163" i="1"/>
  <c r="K163" i="1" s="1"/>
  <c r="D164" i="1"/>
  <c r="I164" i="1" l="1"/>
  <c r="L164" i="1"/>
  <c r="M164" i="1" s="1"/>
  <c r="H166" i="1"/>
  <c r="G165" i="1"/>
  <c r="F165" i="1" s="1"/>
  <c r="E165" i="1" s="1"/>
  <c r="J164" i="1"/>
  <c r="K164" i="1" s="1"/>
  <c r="D165" i="1"/>
  <c r="I165" i="1" l="1"/>
  <c r="L165" i="1"/>
  <c r="M165" i="1" s="1"/>
  <c r="H167" i="1"/>
  <c r="G166" i="1"/>
  <c r="F166" i="1" s="1"/>
  <c r="E166" i="1" s="1"/>
  <c r="J165" i="1"/>
  <c r="K165" i="1" s="1"/>
  <c r="D166" i="1"/>
  <c r="I166" i="1" l="1"/>
  <c r="L166" i="1"/>
  <c r="M166" i="1" s="1"/>
  <c r="H168" i="1"/>
  <c r="G167" i="1"/>
  <c r="F167" i="1" s="1"/>
  <c r="E167" i="1" s="1"/>
  <c r="J166" i="1"/>
  <c r="K166" i="1" s="1"/>
  <c r="D167" i="1"/>
  <c r="I167" i="1" l="1"/>
  <c r="L167" i="1"/>
  <c r="M167" i="1" s="1"/>
  <c r="G168" i="1"/>
  <c r="F168" i="1" s="1"/>
  <c r="E168" i="1" s="1"/>
  <c r="H169" i="1"/>
  <c r="J167" i="1"/>
  <c r="K167" i="1" s="1"/>
  <c r="D168" i="1"/>
  <c r="I168" i="1" l="1"/>
  <c r="L168" i="1"/>
  <c r="M168" i="1" s="1"/>
  <c r="H170" i="1"/>
  <c r="G169" i="1"/>
  <c r="F169" i="1" s="1"/>
  <c r="E169" i="1" s="1"/>
  <c r="J168" i="1"/>
  <c r="K168" i="1" s="1"/>
  <c r="D169" i="1"/>
  <c r="I169" i="1" l="1"/>
  <c r="L169" i="1"/>
  <c r="M169" i="1" s="1"/>
  <c r="H171" i="1"/>
  <c r="G170" i="1"/>
  <c r="F170" i="1" s="1"/>
  <c r="E170" i="1" s="1"/>
  <c r="J169" i="1"/>
  <c r="K169" i="1" s="1"/>
  <c r="D170" i="1"/>
  <c r="I170" i="1" l="1"/>
  <c r="L170" i="1"/>
  <c r="M170" i="1" s="1"/>
  <c r="H172" i="1"/>
  <c r="G171" i="1"/>
  <c r="F171" i="1" s="1"/>
  <c r="E171" i="1" s="1"/>
  <c r="J170" i="1"/>
  <c r="K170" i="1" s="1"/>
  <c r="D171" i="1"/>
  <c r="I171" i="1" l="1"/>
  <c r="L171" i="1"/>
  <c r="M171" i="1" s="1"/>
  <c r="G172" i="1"/>
  <c r="F172" i="1" s="1"/>
  <c r="E172" i="1" s="1"/>
  <c r="H173" i="1"/>
  <c r="J171" i="1"/>
  <c r="K171" i="1" s="1"/>
  <c r="D172" i="1"/>
  <c r="I172" i="1" l="1"/>
  <c r="L172" i="1"/>
  <c r="M172" i="1" s="1"/>
  <c r="H174" i="1"/>
  <c r="G173" i="1"/>
  <c r="F173" i="1" s="1"/>
  <c r="E173" i="1" s="1"/>
  <c r="J172" i="1"/>
  <c r="K172" i="1" s="1"/>
  <c r="D173" i="1"/>
  <c r="I173" i="1" l="1"/>
  <c r="L173" i="1"/>
  <c r="M173" i="1" s="1"/>
  <c r="H175" i="1"/>
  <c r="G174" i="1"/>
  <c r="F174" i="1" s="1"/>
  <c r="E174" i="1" s="1"/>
  <c r="J173" i="1"/>
  <c r="K173" i="1" s="1"/>
  <c r="D174" i="1"/>
  <c r="I174" i="1" l="1"/>
  <c r="L174" i="1"/>
  <c r="M174" i="1" s="1"/>
  <c r="H176" i="1"/>
  <c r="G175" i="1"/>
  <c r="F175" i="1" s="1"/>
  <c r="E175" i="1" s="1"/>
  <c r="J174" i="1"/>
  <c r="K174" i="1" s="1"/>
  <c r="D175" i="1"/>
  <c r="I175" i="1" l="1"/>
  <c r="L175" i="1"/>
  <c r="M175" i="1" s="1"/>
  <c r="G176" i="1"/>
  <c r="F176" i="1" s="1"/>
  <c r="E176" i="1" s="1"/>
  <c r="H177" i="1"/>
  <c r="J175" i="1"/>
  <c r="K175" i="1" s="1"/>
  <c r="D176" i="1"/>
  <c r="I176" i="1" l="1"/>
  <c r="L176" i="1"/>
  <c r="M176" i="1" s="1"/>
  <c r="H178" i="1"/>
  <c r="G177" i="1"/>
  <c r="F177" i="1" s="1"/>
  <c r="E177" i="1" s="1"/>
  <c r="J176" i="1"/>
  <c r="K176" i="1" s="1"/>
  <c r="D177" i="1"/>
  <c r="I177" i="1" l="1"/>
  <c r="L177" i="1"/>
  <c r="M177" i="1" s="1"/>
  <c r="H179" i="1"/>
  <c r="G178" i="1"/>
  <c r="F178" i="1" s="1"/>
  <c r="E178" i="1" s="1"/>
  <c r="J177" i="1"/>
  <c r="K177" i="1" s="1"/>
  <c r="D178" i="1"/>
  <c r="I178" i="1" l="1"/>
  <c r="L178" i="1"/>
  <c r="M178" i="1" s="1"/>
  <c r="H180" i="1"/>
  <c r="G179" i="1"/>
  <c r="F179" i="1" s="1"/>
  <c r="E179" i="1" s="1"/>
  <c r="J178" i="1"/>
  <c r="K178" i="1" s="1"/>
  <c r="D179" i="1"/>
  <c r="I179" i="1" l="1"/>
  <c r="L179" i="1"/>
  <c r="M179" i="1" s="1"/>
  <c r="G180" i="1"/>
  <c r="F180" i="1" s="1"/>
  <c r="E180" i="1" s="1"/>
  <c r="H181" i="1"/>
  <c r="J179" i="1"/>
  <c r="K179" i="1" s="1"/>
  <c r="D180" i="1"/>
  <c r="I180" i="1" l="1"/>
  <c r="L180" i="1"/>
  <c r="M180" i="1" s="1"/>
  <c r="H182" i="1"/>
  <c r="G181" i="1"/>
  <c r="F181" i="1" s="1"/>
  <c r="E181" i="1" s="1"/>
  <c r="J180" i="1"/>
  <c r="K180" i="1" s="1"/>
  <c r="D181" i="1"/>
  <c r="I181" i="1" l="1"/>
  <c r="L181" i="1"/>
  <c r="M181" i="1" s="1"/>
  <c r="H183" i="1"/>
  <c r="G182" i="1"/>
  <c r="F182" i="1" s="1"/>
  <c r="E182" i="1" s="1"/>
  <c r="J181" i="1"/>
  <c r="K181" i="1" s="1"/>
  <c r="D182" i="1"/>
  <c r="I182" i="1" l="1"/>
  <c r="L182" i="1"/>
  <c r="M182" i="1" s="1"/>
  <c r="H184" i="1"/>
  <c r="G183" i="1"/>
  <c r="F183" i="1" s="1"/>
  <c r="E183" i="1" s="1"/>
  <c r="J182" i="1"/>
  <c r="K182" i="1" s="1"/>
  <c r="D183" i="1"/>
  <c r="I183" i="1" l="1"/>
  <c r="L183" i="1"/>
  <c r="M183" i="1" s="1"/>
  <c r="G184" i="1"/>
  <c r="F184" i="1" s="1"/>
  <c r="E184" i="1" s="1"/>
  <c r="H185" i="1"/>
  <c r="J183" i="1"/>
  <c r="K183" i="1" s="1"/>
  <c r="D184" i="1"/>
  <c r="I184" i="1" l="1"/>
  <c r="L184" i="1"/>
  <c r="M184" i="1" s="1"/>
  <c r="H186" i="1"/>
  <c r="G185" i="1"/>
  <c r="F185" i="1" s="1"/>
  <c r="E185" i="1" s="1"/>
  <c r="J184" i="1"/>
  <c r="K184" i="1" s="1"/>
  <c r="D185" i="1"/>
  <c r="I185" i="1" l="1"/>
  <c r="L185" i="1"/>
  <c r="M185" i="1" s="1"/>
  <c r="H187" i="1"/>
  <c r="G186" i="1"/>
  <c r="F186" i="1" s="1"/>
  <c r="E186" i="1" s="1"/>
  <c r="J185" i="1"/>
  <c r="K185" i="1" s="1"/>
  <c r="D186" i="1"/>
  <c r="I186" i="1" l="1"/>
  <c r="L186" i="1"/>
  <c r="M186" i="1" s="1"/>
  <c r="H188" i="1"/>
  <c r="G187" i="1"/>
  <c r="F187" i="1" s="1"/>
  <c r="E187" i="1" s="1"/>
  <c r="J186" i="1"/>
  <c r="K186" i="1" s="1"/>
  <c r="D187" i="1"/>
  <c r="I187" i="1" l="1"/>
  <c r="L187" i="1"/>
  <c r="M187" i="1" s="1"/>
  <c r="G188" i="1"/>
  <c r="F188" i="1" s="1"/>
  <c r="E188" i="1" s="1"/>
  <c r="H189" i="1"/>
  <c r="J187" i="1"/>
  <c r="K187" i="1" s="1"/>
  <c r="D188" i="1"/>
  <c r="I188" i="1" l="1"/>
  <c r="L188" i="1"/>
  <c r="M188" i="1" s="1"/>
  <c r="H190" i="1"/>
  <c r="G189" i="1"/>
  <c r="F189" i="1" s="1"/>
  <c r="E189" i="1" s="1"/>
  <c r="J188" i="1"/>
  <c r="K188" i="1" s="1"/>
  <c r="D189" i="1"/>
  <c r="I189" i="1" l="1"/>
  <c r="L189" i="1"/>
  <c r="M189" i="1" s="1"/>
  <c r="H191" i="1"/>
  <c r="G190" i="1"/>
  <c r="F190" i="1" s="1"/>
  <c r="E190" i="1" s="1"/>
  <c r="J189" i="1"/>
  <c r="K189" i="1" s="1"/>
  <c r="D190" i="1"/>
  <c r="I190" i="1" l="1"/>
  <c r="L190" i="1"/>
  <c r="M190" i="1" s="1"/>
  <c r="H192" i="1"/>
  <c r="G191" i="1"/>
  <c r="F191" i="1" s="1"/>
  <c r="E191" i="1" s="1"/>
  <c r="J190" i="1"/>
  <c r="K190" i="1" s="1"/>
  <c r="D191" i="1"/>
  <c r="I191" i="1" l="1"/>
  <c r="L191" i="1"/>
  <c r="M191" i="1" s="1"/>
  <c r="G192" i="1"/>
  <c r="F192" i="1" s="1"/>
  <c r="E192" i="1" s="1"/>
  <c r="H193" i="1"/>
  <c r="J191" i="1"/>
  <c r="K191" i="1" s="1"/>
  <c r="D192" i="1"/>
  <c r="I192" i="1" l="1"/>
  <c r="L192" i="1"/>
  <c r="M192" i="1" s="1"/>
  <c r="H194" i="1"/>
  <c r="G193" i="1"/>
  <c r="F193" i="1" s="1"/>
  <c r="E193" i="1" s="1"/>
  <c r="J192" i="1"/>
  <c r="K192" i="1" s="1"/>
  <c r="D193" i="1"/>
  <c r="I193" i="1" l="1"/>
  <c r="L193" i="1"/>
  <c r="M193" i="1" s="1"/>
  <c r="H195" i="1"/>
  <c r="G194" i="1"/>
  <c r="F194" i="1" s="1"/>
  <c r="E194" i="1" s="1"/>
  <c r="J193" i="1"/>
  <c r="K193" i="1" s="1"/>
  <c r="D194" i="1"/>
  <c r="I194" i="1" l="1"/>
  <c r="L194" i="1"/>
  <c r="M194" i="1" s="1"/>
  <c r="H196" i="1"/>
  <c r="G195" i="1"/>
  <c r="F195" i="1" s="1"/>
  <c r="E195" i="1" s="1"/>
  <c r="L195" i="1" s="1"/>
  <c r="J194" i="1"/>
  <c r="K194" i="1" s="1"/>
  <c r="D195" i="1"/>
  <c r="M195" i="1" l="1"/>
  <c r="I195" i="1"/>
  <c r="G196" i="1"/>
  <c r="F196" i="1" s="1"/>
  <c r="E196" i="1" s="1"/>
  <c r="H197" i="1"/>
  <c r="J195" i="1"/>
  <c r="K195" i="1" s="1"/>
  <c r="D196" i="1"/>
  <c r="I196" i="1" l="1"/>
  <c r="L196" i="1"/>
  <c r="M196" i="1" s="1"/>
  <c r="H198" i="1"/>
  <c r="G197" i="1"/>
  <c r="F197" i="1" s="1"/>
  <c r="E197" i="1" s="1"/>
  <c r="L197" i="1" s="1"/>
  <c r="J196" i="1"/>
  <c r="K196" i="1" s="1"/>
  <c r="D197" i="1"/>
  <c r="M197" i="1" l="1"/>
  <c r="I197" i="1"/>
  <c r="H199" i="1"/>
  <c r="G198" i="1"/>
  <c r="F198" i="1" s="1"/>
  <c r="E198" i="1" s="1"/>
  <c r="J197" i="1"/>
  <c r="K197" i="1" s="1"/>
  <c r="D198" i="1"/>
  <c r="I198" i="1" l="1"/>
  <c r="L198" i="1"/>
  <c r="M198" i="1" s="1"/>
  <c r="H200" i="1"/>
  <c r="G199" i="1"/>
  <c r="F199" i="1" s="1"/>
  <c r="E199" i="1" s="1"/>
  <c r="L199" i="1" s="1"/>
  <c r="J198" i="1"/>
  <c r="K198" i="1" s="1"/>
  <c r="D199" i="1"/>
  <c r="M199" i="1" l="1"/>
  <c r="I199" i="1"/>
  <c r="G200" i="1"/>
  <c r="F200" i="1" s="1"/>
  <c r="E200" i="1" s="1"/>
  <c r="H201" i="1"/>
  <c r="J199" i="1"/>
  <c r="K199" i="1" s="1"/>
  <c r="D200" i="1"/>
  <c r="I200" i="1" l="1"/>
  <c r="L200" i="1"/>
  <c r="M200" i="1" s="1"/>
  <c r="H202" i="1"/>
  <c r="G201" i="1"/>
  <c r="F201" i="1" s="1"/>
  <c r="E201" i="1" s="1"/>
  <c r="L201" i="1" s="1"/>
  <c r="J200" i="1"/>
  <c r="K200" i="1" s="1"/>
  <c r="D201" i="1"/>
  <c r="M201" i="1" l="1"/>
  <c r="I201" i="1"/>
  <c r="H203" i="1"/>
  <c r="G202" i="1"/>
  <c r="F202" i="1" s="1"/>
  <c r="E202" i="1" s="1"/>
  <c r="J201" i="1"/>
  <c r="K201" i="1" s="1"/>
  <c r="D202" i="1"/>
  <c r="I202" i="1" l="1"/>
  <c r="L202" i="1"/>
  <c r="M202" i="1" s="1"/>
  <c r="H204" i="1"/>
  <c r="G203" i="1"/>
  <c r="F203" i="1" s="1"/>
  <c r="E203" i="1" s="1"/>
  <c r="J202" i="1"/>
  <c r="K202" i="1" s="1"/>
  <c r="D203" i="1"/>
  <c r="I203" i="1" l="1"/>
  <c r="L203" i="1"/>
  <c r="M203" i="1" s="1"/>
  <c r="G204" i="1"/>
  <c r="F204" i="1" s="1"/>
  <c r="E204" i="1" s="1"/>
  <c r="H205" i="1"/>
  <c r="J203" i="1"/>
  <c r="K203" i="1" s="1"/>
  <c r="D204" i="1"/>
  <c r="I204" i="1" l="1"/>
  <c r="L204" i="1"/>
  <c r="M204" i="1" s="1"/>
  <c r="H206" i="1"/>
  <c r="G205" i="1"/>
  <c r="F205" i="1" s="1"/>
  <c r="E205" i="1" s="1"/>
  <c r="J204" i="1"/>
  <c r="K204" i="1" s="1"/>
  <c r="D205" i="1"/>
  <c r="I205" i="1" l="1"/>
  <c r="L205" i="1"/>
  <c r="M205" i="1" s="1"/>
  <c r="H207" i="1"/>
  <c r="G206" i="1"/>
  <c r="F206" i="1" s="1"/>
  <c r="E206" i="1" s="1"/>
  <c r="J205" i="1"/>
  <c r="K205" i="1" s="1"/>
  <c r="D206" i="1"/>
  <c r="I206" i="1" l="1"/>
  <c r="L206" i="1"/>
  <c r="M206" i="1" s="1"/>
  <c r="H208" i="1"/>
  <c r="G207" i="1"/>
  <c r="F207" i="1" s="1"/>
  <c r="E207" i="1" s="1"/>
  <c r="J206" i="1"/>
  <c r="K206" i="1" s="1"/>
  <c r="D207" i="1"/>
  <c r="I207" i="1" l="1"/>
  <c r="L207" i="1"/>
  <c r="M207" i="1" s="1"/>
  <c r="G208" i="1"/>
  <c r="F208" i="1" s="1"/>
  <c r="E208" i="1" s="1"/>
  <c r="H209" i="1"/>
  <c r="J207" i="1"/>
  <c r="K207" i="1" s="1"/>
  <c r="D208" i="1"/>
  <c r="I208" i="1" l="1"/>
  <c r="L208" i="1"/>
  <c r="M208" i="1" s="1"/>
  <c r="H210" i="1"/>
  <c r="G209" i="1"/>
  <c r="F209" i="1" s="1"/>
  <c r="E209" i="1" s="1"/>
  <c r="J208" i="1"/>
  <c r="K208" i="1" s="1"/>
  <c r="D209" i="1"/>
  <c r="I209" i="1" l="1"/>
  <c r="L209" i="1"/>
  <c r="M209" i="1" s="1"/>
  <c r="H211" i="1"/>
  <c r="G210" i="1"/>
  <c r="F210" i="1" s="1"/>
  <c r="E210" i="1" s="1"/>
  <c r="J209" i="1"/>
  <c r="K209" i="1" s="1"/>
  <c r="D210" i="1"/>
  <c r="I210" i="1" l="1"/>
  <c r="L210" i="1"/>
  <c r="M210" i="1" s="1"/>
  <c r="H212" i="1"/>
  <c r="G211" i="1"/>
  <c r="F211" i="1" s="1"/>
  <c r="E211" i="1" s="1"/>
  <c r="J210" i="1"/>
  <c r="K210" i="1" s="1"/>
  <c r="D211" i="1"/>
  <c r="I211" i="1" l="1"/>
  <c r="L211" i="1"/>
  <c r="M211" i="1" s="1"/>
  <c r="G212" i="1"/>
  <c r="F212" i="1" s="1"/>
  <c r="E212" i="1" s="1"/>
  <c r="H213" i="1"/>
  <c r="J211" i="1"/>
  <c r="K211" i="1" s="1"/>
  <c r="D212" i="1"/>
  <c r="I212" i="1" l="1"/>
  <c r="L212" i="1"/>
  <c r="M212" i="1" s="1"/>
  <c r="H214" i="1"/>
  <c r="G213" i="1"/>
  <c r="F213" i="1" s="1"/>
  <c r="E213" i="1" s="1"/>
  <c r="J212" i="1"/>
  <c r="K212" i="1" s="1"/>
  <c r="D213" i="1"/>
  <c r="I213" i="1" l="1"/>
  <c r="L213" i="1"/>
  <c r="M213" i="1" s="1"/>
  <c r="H215" i="1"/>
  <c r="G214" i="1"/>
  <c r="F214" i="1" s="1"/>
  <c r="E214" i="1" s="1"/>
  <c r="J213" i="1"/>
  <c r="K213" i="1" s="1"/>
  <c r="D214" i="1"/>
  <c r="I214" i="1" l="1"/>
  <c r="L214" i="1"/>
  <c r="M214" i="1" s="1"/>
  <c r="H216" i="1"/>
  <c r="G215" i="1"/>
  <c r="F215" i="1" s="1"/>
  <c r="E215" i="1" s="1"/>
  <c r="J214" i="1"/>
  <c r="K214" i="1" s="1"/>
  <c r="D215" i="1"/>
  <c r="I215" i="1" l="1"/>
  <c r="L215" i="1"/>
  <c r="M215" i="1" s="1"/>
  <c r="G216" i="1"/>
  <c r="F216" i="1" s="1"/>
  <c r="E216" i="1" s="1"/>
  <c r="H217" i="1"/>
  <c r="J215" i="1"/>
  <c r="K215" i="1" s="1"/>
  <c r="D216" i="1"/>
  <c r="I216" i="1" l="1"/>
  <c r="L216" i="1"/>
  <c r="M216" i="1" s="1"/>
  <c r="H218" i="1"/>
  <c r="G217" i="1"/>
  <c r="F217" i="1" s="1"/>
  <c r="E217" i="1" s="1"/>
  <c r="J216" i="1"/>
  <c r="K216" i="1" s="1"/>
  <c r="D217" i="1"/>
  <c r="I217" i="1" l="1"/>
  <c r="L217" i="1"/>
  <c r="M217" i="1" s="1"/>
  <c r="H219" i="1"/>
  <c r="G218" i="1"/>
  <c r="F218" i="1" s="1"/>
  <c r="E218" i="1" s="1"/>
  <c r="J217" i="1"/>
  <c r="K217" i="1" s="1"/>
  <c r="D218" i="1"/>
  <c r="I218" i="1" l="1"/>
  <c r="L218" i="1"/>
  <c r="M218" i="1" s="1"/>
  <c r="H220" i="1"/>
  <c r="G219" i="1"/>
  <c r="F219" i="1" s="1"/>
  <c r="E219" i="1" s="1"/>
  <c r="J218" i="1"/>
  <c r="K218" i="1" s="1"/>
  <c r="D219" i="1"/>
  <c r="I219" i="1" l="1"/>
  <c r="L219" i="1"/>
  <c r="M219" i="1" s="1"/>
  <c r="G220" i="1"/>
  <c r="F220" i="1" s="1"/>
  <c r="E220" i="1" s="1"/>
  <c r="H221" i="1"/>
  <c r="J219" i="1"/>
  <c r="K219" i="1" s="1"/>
  <c r="D220" i="1"/>
  <c r="I220" i="1" l="1"/>
  <c r="L220" i="1"/>
  <c r="M220" i="1" s="1"/>
  <c r="H222" i="1"/>
  <c r="G221" i="1"/>
  <c r="F221" i="1" s="1"/>
  <c r="E221" i="1" s="1"/>
  <c r="J220" i="1"/>
  <c r="K220" i="1" s="1"/>
  <c r="D221" i="1"/>
  <c r="I221" i="1" l="1"/>
  <c r="L221" i="1"/>
  <c r="M221" i="1" s="1"/>
  <c r="H223" i="1"/>
  <c r="G222" i="1"/>
  <c r="F222" i="1" s="1"/>
  <c r="E222" i="1" s="1"/>
  <c r="J221" i="1"/>
  <c r="K221" i="1" s="1"/>
  <c r="D222" i="1"/>
  <c r="I222" i="1" l="1"/>
  <c r="L222" i="1"/>
  <c r="M222" i="1" s="1"/>
  <c r="H224" i="1"/>
  <c r="G223" i="1"/>
  <c r="F223" i="1" s="1"/>
  <c r="E223" i="1" s="1"/>
  <c r="J222" i="1"/>
  <c r="K222" i="1" s="1"/>
  <c r="D223" i="1"/>
  <c r="I223" i="1" l="1"/>
  <c r="L223" i="1"/>
  <c r="M223" i="1" s="1"/>
  <c r="G224" i="1"/>
  <c r="F224" i="1" s="1"/>
  <c r="E224" i="1" s="1"/>
  <c r="L224" i="1" s="1"/>
  <c r="H225" i="1"/>
  <c r="J223" i="1"/>
  <c r="K223" i="1" s="1"/>
  <c r="D224" i="1"/>
  <c r="M224" i="1" l="1"/>
  <c r="I224" i="1"/>
  <c r="H226" i="1"/>
  <c r="G225" i="1"/>
  <c r="F225" i="1" s="1"/>
  <c r="E225" i="1" s="1"/>
  <c r="L225" i="1" s="1"/>
  <c r="J224" i="1"/>
  <c r="K224" i="1" s="1"/>
  <c r="D225" i="1"/>
  <c r="M225" i="1" l="1"/>
  <c r="I225" i="1"/>
  <c r="H227" i="1"/>
  <c r="G226" i="1"/>
  <c r="F226" i="1" s="1"/>
  <c r="E226" i="1" s="1"/>
  <c r="L226" i="1" s="1"/>
  <c r="J225" i="1"/>
  <c r="K225" i="1" s="1"/>
  <c r="D226" i="1"/>
  <c r="M226" i="1" l="1"/>
  <c r="I226" i="1"/>
  <c r="G227" i="1"/>
  <c r="F227" i="1" s="1"/>
  <c r="E227" i="1" s="1"/>
  <c r="H228" i="1"/>
  <c r="J226" i="1"/>
  <c r="K226" i="1" s="1"/>
  <c r="D227" i="1"/>
  <c r="I227" i="1" l="1"/>
  <c r="L227" i="1"/>
  <c r="M227" i="1" s="1"/>
  <c r="G228" i="1"/>
  <c r="F228" i="1" s="1"/>
  <c r="E228" i="1" s="1"/>
  <c r="H229" i="1"/>
  <c r="J227" i="1"/>
  <c r="K227" i="1" s="1"/>
  <c r="D228" i="1"/>
  <c r="I228" i="1" l="1"/>
  <c r="L228" i="1"/>
  <c r="M228" i="1" s="1"/>
  <c r="H230" i="1"/>
  <c r="G229" i="1"/>
  <c r="F229" i="1" s="1"/>
  <c r="E229" i="1" s="1"/>
  <c r="J228" i="1"/>
  <c r="K228" i="1" s="1"/>
  <c r="D229" i="1"/>
  <c r="I229" i="1" l="1"/>
  <c r="L229" i="1"/>
  <c r="M229" i="1" s="1"/>
  <c r="H231" i="1"/>
  <c r="G230" i="1"/>
  <c r="F230" i="1" s="1"/>
  <c r="E230" i="1" s="1"/>
  <c r="L230" i="1" s="1"/>
  <c r="J229" i="1"/>
  <c r="K229" i="1" s="1"/>
  <c r="D230" i="1"/>
  <c r="M230" i="1" l="1"/>
  <c r="I230" i="1"/>
  <c r="H232" i="1"/>
  <c r="G231" i="1"/>
  <c r="F231" i="1" s="1"/>
  <c r="E231" i="1" s="1"/>
  <c r="J230" i="1"/>
  <c r="K230" i="1" s="1"/>
  <c r="D231" i="1"/>
  <c r="I231" i="1" l="1"/>
  <c r="L231" i="1"/>
  <c r="M231" i="1" s="1"/>
  <c r="G232" i="1"/>
  <c r="F232" i="1" s="1"/>
  <c r="E232" i="1" s="1"/>
  <c r="H233" i="1"/>
  <c r="J231" i="1"/>
  <c r="K231" i="1" s="1"/>
  <c r="D232" i="1"/>
  <c r="I232" i="1" l="1"/>
  <c r="L232" i="1"/>
  <c r="M232" i="1" s="1"/>
  <c r="H234" i="1"/>
  <c r="G233" i="1"/>
  <c r="F233" i="1" s="1"/>
  <c r="E233" i="1" s="1"/>
  <c r="J232" i="1"/>
  <c r="K232" i="1" s="1"/>
  <c r="D233" i="1"/>
  <c r="I233" i="1" l="1"/>
  <c r="L233" i="1"/>
  <c r="M233" i="1" s="1"/>
  <c r="H235" i="1"/>
  <c r="G234" i="1"/>
  <c r="F234" i="1" s="1"/>
  <c r="E234" i="1" s="1"/>
  <c r="J233" i="1"/>
  <c r="K233" i="1" s="1"/>
  <c r="D234" i="1"/>
  <c r="I234" i="1" l="1"/>
  <c r="L234" i="1"/>
  <c r="M234" i="1" s="1"/>
  <c r="G235" i="1"/>
  <c r="F235" i="1" s="1"/>
  <c r="E235" i="1" s="1"/>
  <c r="H236" i="1"/>
  <c r="J234" i="1"/>
  <c r="K234" i="1" s="1"/>
  <c r="D235" i="1"/>
  <c r="I235" i="1" l="1"/>
  <c r="L235" i="1"/>
  <c r="M235" i="1" s="1"/>
  <c r="G236" i="1"/>
  <c r="F236" i="1" s="1"/>
  <c r="E236" i="1" s="1"/>
  <c r="H237" i="1"/>
  <c r="J235" i="1"/>
  <c r="K235" i="1" s="1"/>
  <c r="D236" i="1"/>
  <c r="I236" i="1" l="1"/>
  <c r="L236" i="1"/>
  <c r="M236" i="1" s="1"/>
  <c r="H238" i="1"/>
  <c r="G237" i="1"/>
  <c r="F237" i="1" s="1"/>
  <c r="E237" i="1" s="1"/>
  <c r="J236" i="1"/>
  <c r="K236" i="1" s="1"/>
  <c r="D237" i="1"/>
  <c r="I237" i="1" l="1"/>
  <c r="L237" i="1"/>
  <c r="M237" i="1" s="1"/>
  <c r="H239" i="1"/>
  <c r="G238" i="1"/>
  <c r="F238" i="1" s="1"/>
  <c r="E238" i="1" s="1"/>
  <c r="J237" i="1"/>
  <c r="K237" i="1" s="1"/>
  <c r="D238" i="1"/>
  <c r="I238" i="1" l="1"/>
  <c r="L238" i="1"/>
  <c r="M238" i="1" s="1"/>
  <c r="H240" i="1"/>
  <c r="G239" i="1"/>
  <c r="F239" i="1" s="1"/>
  <c r="E239" i="1" s="1"/>
  <c r="J238" i="1"/>
  <c r="K238" i="1" s="1"/>
  <c r="D239" i="1"/>
  <c r="I239" i="1" l="1"/>
  <c r="L239" i="1"/>
  <c r="M239" i="1" s="1"/>
  <c r="G240" i="1"/>
  <c r="F240" i="1" s="1"/>
  <c r="E240" i="1" s="1"/>
  <c r="H241" i="1"/>
  <c r="J239" i="1"/>
  <c r="K239" i="1" s="1"/>
  <c r="D240" i="1"/>
  <c r="I240" i="1" l="1"/>
  <c r="L240" i="1"/>
  <c r="M240" i="1" s="1"/>
  <c r="H242" i="1"/>
  <c r="G241" i="1"/>
  <c r="F241" i="1" s="1"/>
  <c r="E241" i="1" s="1"/>
  <c r="J240" i="1"/>
  <c r="K240" i="1" s="1"/>
  <c r="D241" i="1"/>
  <c r="I241" i="1" l="1"/>
  <c r="L241" i="1"/>
  <c r="M241" i="1" s="1"/>
  <c r="H243" i="1"/>
  <c r="G242" i="1"/>
  <c r="F242" i="1" s="1"/>
  <c r="E242" i="1" s="1"/>
  <c r="J241" i="1"/>
  <c r="K241" i="1" s="1"/>
  <c r="D242" i="1"/>
  <c r="I242" i="1" l="1"/>
  <c r="L242" i="1"/>
  <c r="M242" i="1" s="1"/>
  <c r="G243" i="1"/>
  <c r="F243" i="1" s="1"/>
  <c r="E243" i="1" s="1"/>
  <c r="H244" i="1"/>
  <c r="J242" i="1"/>
  <c r="K242" i="1" s="1"/>
  <c r="D243" i="1"/>
  <c r="I243" i="1" l="1"/>
  <c r="L243" i="1"/>
  <c r="M243" i="1" s="1"/>
  <c r="G244" i="1"/>
  <c r="F244" i="1" s="1"/>
  <c r="E244" i="1" s="1"/>
  <c r="H245" i="1"/>
  <c r="J243" i="1"/>
  <c r="K243" i="1" s="1"/>
  <c r="D244" i="1"/>
  <c r="I244" i="1" l="1"/>
  <c r="L244" i="1"/>
  <c r="M244" i="1" s="1"/>
  <c r="H246" i="1"/>
  <c r="G245" i="1"/>
  <c r="F245" i="1" s="1"/>
  <c r="E245" i="1" s="1"/>
  <c r="J244" i="1"/>
  <c r="K244" i="1" s="1"/>
  <c r="D245" i="1"/>
  <c r="I245" i="1" l="1"/>
  <c r="L245" i="1"/>
  <c r="M245" i="1" s="1"/>
  <c r="H247" i="1"/>
  <c r="G246" i="1"/>
  <c r="F246" i="1" s="1"/>
  <c r="E246" i="1" s="1"/>
  <c r="J245" i="1"/>
  <c r="K245" i="1" s="1"/>
  <c r="D246" i="1"/>
  <c r="I246" i="1" l="1"/>
  <c r="L246" i="1"/>
  <c r="M246" i="1" s="1"/>
  <c r="H248" i="1"/>
  <c r="G247" i="1"/>
  <c r="F247" i="1" s="1"/>
  <c r="E247" i="1" s="1"/>
  <c r="J246" i="1"/>
  <c r="K246" i="1" s="1"/>
  <c r="D247" i="1"/>
  <c r="I247" i="1" l="1"/>
  <c r="L247" i="1"/>
  <c r="M247" i="1" s="1"/>
  <c r="G248" i="1"/>
  <c r="F248" i="1" s="1"/>
  <c r="E248" i="1" s="1"/>
  <c r="H249" i="1"/>
  <c r="J247" i="1"/>
  <c r="K247" i="1" s="1"/>
  <c r="D248" i="1"/>
  <c r="I248" i="1" l="1"/>
  <c r="L248" i="1"/>
  <c r="M248" i="1" s="1"/>
  <c r="H250" i="1"/>
  <c r="G249" i="1"/>
  <c r="F249" i="1" s="1"/>
  <c r="E249" i="1" s="1"/>
  <c r="J248" i="1"/>
  <c r="K248" i="1" s="1"/>
  <c r="D249" i="1"/>
  <c r="I249" i="1" l="1"/>
  <c r="L249" i="1"/>
  <c r="M249" i="1" s="1"/>
  <c r="H251" i="1"/>
  <c r="G250" i="1"/>
  <c r="F250" i="1" s="1"/>
  <c r="E250" i="1" s="1"/>
  <c r="J249" i="1"/>
  <c r="K249" i="1" s="1"/>
  <c r="D250" i="1"/>
  <c r="I250" i="1" l="1"/>
  <c r="L250" i="1"/>
  <c r="M250" i="1" s="1"/>
  <c r="G251" i="1"/>
  <c r="F251" i="1" s="1"/>
  <c r="E251" i="1" s="1"/>
  <c r="H252" i="1"/>
  <c r="J250" i="1"/>
  <c r="K250" i="1" s="1"/>
  <c r="D251" i="1"/>
  <c r="I251" i="1" l="1"/>
  <c r="L251" i="1"/>
  <c r="M251" i="1" s="1"/>
  <c r="G252" i="1"/>
  <c r="F252" i="1" s="1"/>
  <c r="E252" i="1" s="1"/>
  <c r="H253" i="1"/>
  <c r="J251" i="1"/>
  <c r="K251" i="1" s="1"/>
  <c r="D252" i="1"/>
  <c r="I252" i="1" l="1"/>
  <c r="L252" i="1"/>
  <c r="M252" i="1" s="1"/>
  <c r="H254" i="1"/>
  <c r="G253" i="1"/>
  <c r="F253" i="1" s="1"/>
  <c r="E253" i="1" s="1"/>
  <c r="L253" i="1" s="1"/>
  <c r="J252" i="1"/>
  <c r="K252" i="1" s="1"/>
  <c r="D253" i="1"/>
  <c r="M253" i="1" l="1"/>
  <c r="I253" i="1"/>
  <c r="H255" i="1"/>
  <c r="G254" i="1"/>
  <c r="F254" i="1" s="1"/>
  <c r="E254" i="1" s="1"/>
  <c r="J253" i="1"/>
  <c r="K253" i="1" s="1"/>
  <c r="D254" i="1"/>
  <c r="I254" i="1" l="1"/>
  <c r="L254" i="1"/>
  <c r="M254" i="1" s="1"/>
  <c r="H256" i="1"/>
  <c r="G255" i="1"/>
  <c r="F255" i="1" s="1"/>
  <c r="E255" i="1" s="1"/>
  <c r="J254" i="1"/>
  <c r="K254" i="1" s="1"/>
  <c r="D255" i="1"/>
  <c r="I255" i="1" l="1"/>
  <c r="L255" i="1"/>
  <c r="M255" i="1" s="1"/>
  <c r="G256" i="1"/>
  <c r="F256" i="1" s="1"/>
  <c r="E256" i="1" s="1"/>
  <c r="H257" i="1"/>
  <c r="J255" i="1"/>
  <c r="K255" i="1" s="1"/>
  <c r="D256" i="1"/>
  <c r="I256" i="1" l="1"/>
  <c r="L256" i="1"/>
  <c r="M256" i="1" s="1"/>
  <c r="H258" i="1"/>
  <c r="G257" i="1"/>
  <c r="F257" i="1" s="1"/>
  <c r="E257" i="1" s="1"/>
  <c r="J256" i="1"/>
  <c r="K256" i="1" s="1"/>
  <c r="D257" i="1"/>
  <c r="I257" i="1" l="1"/>
  <c r="L257" i="1"/>
  <c r="M257" i="1" s="1"/>
  <c r="H259" i="1"/>
  <c r="G259" i="1" s="1"/>
  <c r="F259" i="1" s="1"/>
  <c r="E259" i="1" s="1"/>
  <c r="G258" i="1"/>
  <c r="F258" i="1" s="1"/>
  <c r="E258" i="1" s="1"/>
  <c r="L258" i="1" s="1"/>
  <c r="J257" i="1"/>
  <c r="K257" i="1" s="1"/>
  <c r="D258" i="1"/>
  <c r="I259" i="1" l="1"/>
  <c r="L259" i="1"/>
  <c r="M258" i="1"/>
  <c r="I258" i="1"/>
  <c r="J258" i="1"/>
  <c r="K258" i="1" s="1"/>
  <c r="D259" i="1"/>
  <c r="M259" i="1" l="1"/>
  <c r="J259" i="1"/>
  <c r="K259" i="1" s="1"/>
  <c r="R22" i="1" s="1"/>
</calcChain>
</file>

<file path=xl/sharedStrings.xml><?xml version="1.0" encoding="utf-8"?>
<sst xmlns="http://schemas.openxmlformats.org/spreadsheetml/2006/main" count="39" uniqueCount="36">
  <si>
    <t>Constants:</t>
  </si>
  <si>
    <t>R0</t>
  </si>
  <si>
    <t>T0</t>
  </si>
  <si>
    <t>B</t>
  </si>
  <si>
    <t>T (K):</t>
  </si>
  <si>
    <t>VCC voltage divider</t>
  </si>
  <si>
    <t>Rseries</t>
  </si>
  <si>
    <t>R (Ohm):</t>
  </si>
  <si>
    <t>Vadc (V):</t>
  </si>
  <si>
    <t>Temperature Range:</t>
  </si>
  <si>
    <t>ADC val:</t>
  </si>
  <si>
    <t>Vref:</t>
  </si>
  <si>
    <t>Temp</t>
  </si>
  <si>
    <t>ADC</t>
  </si>
  <si>
    <t>Lookup</t>
  </si>
  <si>
    <t>(K):</t>
  </si>
  <si>
    <t>Error</t>
  </si>
  <si>
    <t>degrees C</t>
  </si>
  <si>
    <t>Max Error After -40</t>
  </si>
  <si>
    <t>Max Error Until -40:</t>
  </si>
  <si>
    <t>Slopes:</t>
  </si>
  <si>
    <t>Breakpoints:</t>
  </si>
  <si>
    <t>Coefficients:</t>
  </si>
  <si>
    <t>p1</t>
  </si>
  <si>
    <t>p2</t>
  </si>
  <si>
    <t>p3</t>
  </si>
  <si>
    <t>p4</t>
  </si>
  <si>
    <t>p5</t>
  </si>
  <si>
    <t>p6</t>
  </si>
  <si>
    <t>p7</t>
  </si>
  <si>
    <t>Taylor</t>
  </si>
  <si>
    <t>p8</t>
  </si>
  <si>
    <t>resolution:</t>
  </si>
  <si>
    <t>Temp w/ formula:</t>
  </si>
  <si>
    <t>Blue: Temperature vs ADC read Orange: The Lookup Table values</t>
  </si>
  <si>
    <t>The error of the polynomial method: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</si>
</sst>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0000000000000"/>
    <numFmt numFmtId="165" formatCode="0.000E+00"/>
    <numFmt numFmtId="166" formatCode="0.000000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0" xfId="0" applyNumberFormat="1"/>
    <xf numFmtId="165" fontId="0" fillId="0" borderId="0" xfId="0" applyNumberFormat="1"/>
    <xf numFmtId="166" fontId="0" fillId="0" borderId="3" xfId="0" applyNumberFormat="1" applyBorder="1"/>
    <xf numFmtId="166" fontId="0" fillId="0" borderId="5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Sheet1!$H$2:$H$3</c:f>
              <c:strCache>
                <c:ptCount val="2"/>
                <c:pt idx="0">
                  <c:v>Temp</c:v>
                </c:pt>
                <c:pt idx="1">
                  <c:v>T (K):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Sheet1!$E$4:$E$259</c:f>
              <c:numCache>
                <c:formatCode>General</c:formatCode>
                <c:ptCount val="256"/>
                <c:pt idx="0">
                  <c:v>40</c:v>
                </c:pt>
                <c:pt idx="1">
                  <c:v>43</c:v>
                </c:pt>
                <c:pt idx="2">
                  <c:v>47</c:v>
                </c:pt>
                <c:pt idx="3">
                  <c:v>50</c:v>
                </c:pt>
                <c:pt idx="4">
                  <c:v>54</c:v>
                </c:pt>
                <c:pt idx="5">
                  <c:v>58</c:v>
                </c:pt>
                <c:pt idx="6">
                  <c:v>62</c:v>
                </c:pt>
                <c:pt idx="7">
                  <c:v>67</c:v>
                </c:pt>
                <c:pt idx="8">
                  <c:v>72</c:v>
                </c:pt>
                <c:pt idx="9">
                  <c:v>77</c:v>
                </c:pt>
                <c:pt idx="10">
                  <c:v>82</c:v>
                </c:pt>
                <c:pt idx="11">
                  <c:v>88</c:v>
                </c:pt>
                <c:pt idx="12">
                  <c:v>94</c:v>
                </c:pt>
                <c:pt idx="13">
                  <c:v>100</c:v>
                </c:pt>
                <c:pt idx="14">
                  <c:v>107</c:v>
                </c:pt>
                <c:pt idx="15">
                  <c:v>114</c:v>
                </c:pt>
                <c:pt idx="16">
                  <c:v>122</c:v>
                </c:pt>
                <c:pt idx="17">
                  <c:v>130</c:v>
                </c:pt>
                <c:pt idx="18">
                  <c:v>138</c:v>
                </c:pt>
                <c:pt idx="19">
                  <c:v>147</c:v>
                </c:pt>
                <c:pt idx="20">
                  <c:v>157</c:v>
                </c:pt>
                <c:pt idx="21">
                  <c:v>166</c:v>
                </c:pt>
                <c:pt idx="22">
                  <c:v>177</c:v>
                </c:pt>
                <c:pt idx="23">
                  <c:v>188</c:v>
                </c:pt>
                <c:pt idx="24">
                  <c:v>199</c:v>
                </c:pt>
                <c:pt idx="25">
                  <c:v>211</c:v>
                </c:pt>
                <c:pt idx="26">
                  <c:v>223</c:v>
                </c:pt>
                <c:pt idx="27">
                  <c:v>236</c:v>
                </c:pt>
                <c:pt idx="28">
                  <c:v>250</c:v>
                </c:pt>
                <c:pt idx="29">
                  <c:v>264</c:v>
                </c:pt>
                <c:pt idx="30">
                  <c:v>279</c:v>
                </c:pt>
                <c:pt idx="31">
                  <c:v>295</c:v>
                </c:pt>
                <c:pt idx="32">
                  <c:v>311</c:v>
                </c:pt>
                <c:pt idx="33">
                  <c:v>328</c:v>
                </c:pt>
                <c:pt idx="34">
                  <c:v>345</c:v>
                </c:pt>
                <c:pt idx="35">
                  <c:v>363</c:v>
                </c:pt>
                <c:pt idx="36">
                  <c:v>382</c:v>
                </c:pt>
                <c:pt idx="37">
                  <c:v>402</c:v>
                </c:pt>
                <c:pt idx="38">
                  <c:v>422</c:v>
                </c:pt>
                <c:pt idx="39">
                  <c:v>443</c:v>
                </c:pt>
                <c:pt idx="40">
                  <c:v>465</c:v>
                </c:pt>
                <c:pt idx="41">
                  <c:v>488</c:v>
                </c:pt>
                <c:pt idx="42">
                  <c:v>511</c:v>
                </c:pt>
                <c:pt idx="43">
                  <c:v>535</c:v>
                </c:pt>
                <c:pt idx="44">
                  <c:v>560</c:v>
                </c:pt>
                <c:pt idx="45">
                  <c:v>586</c:v>
                </c:pt>
                <c:pt idx="46">
                  <c:v>612</c:v>
                </c:pt>
                <c:pt idx="47">
                  <c:v>640</c:v>
                </c:pt>
                <c:pt idx="48">
                  <c:v>668</c:v>
                </c:pt>
                <c:pt idx="49">
                  <c:v>696</c:v>
                </c:pt>
                <c:pt idx="50">
                  <c:v>726</c:v>
                </c:pt>
                <c:pt idx="51">
                  <c:v>756</c:v>
                </c:pt>
                <c:pt idx="52">
                  <c:v>787</c:v>
                </c:pt>
                <c:pt idx="53">
                  <c:v>818</c:v>
                </c:pt>
                <c:pt idx="54">
                  <c:v>851</c:v>
                </c:pt>
                <c:pt idx="55">
                  <c:v>883</c:v>
                </c:pt>
                <c:pt idx="56">
                  <c:v>917</c:v>
                </c:pt>
                <c:pt idx="57">
                  <c:v>951</c:v>
                </c:pt>
                <c:pt idx="58">
                  <c:v>986</c:v>
                </c:pt>
                <c:pt idx="59">
                  <c:v>1022</c:v>
                </c:pt>
                <c:pt idx="60">
                  <c:v>1058</c:v>
                </c:pt>
                <c:pt idx="61">
                  <c:v>1094</c:v>
                </c:pt>
                <c:pt idx="62">
                  <c:v>1131</c:v>
                </c:pt>
                <c:pt idx="63">
                  <c:v>1169</c:v>
                </c:pt>
                <c:pt idx="64">
                  <c:v>1207</c:v>
                </c:pt>
                <c:pt idx="65">
                  <c:v>1246</c:v>
                </c:pt>
                <c:pt idx="66">
                  <c:v>1285</c:v>
                </c:pt>
                <c:pt idx="67">
                  <c:v>1324</c:v>
                </c:pt>
                <c:pt idx="68">
                  <c:v>1363</c:v>
                </c:pt>
                <c:pt idx="69">
                  <c:v>1403</c:v>
                </c:pt>
                <c:pt idx="70">
                  <c:v>1444</c:v>
                </c:pt>
                <c:pt idx="71">
                  <c:v>1484</c:v>
                </c:pt>
                <c:pt idx="72">
                  <c:v>1524</c:v>
                </c:pt>
                <c:pt idx="73">
                  <c:v>1565</c:v>
                </c:pt>
                <c:pt idx="74">
                  <c:v>1606</c:v>
                </c:pt>
                <c:pt idx="75">
                  <c:v>1647</c:v>
                </c:pt>
                <c:pt idx="76">
                  <c:v>1688</c:v>
                </c:pt>
                <c:pt idx="77">
                  <c:v>1729</c:v>
                </c:pt>
                <c:pt idx="78">
                  <c:v>1770</c:v>
                </c:pt>
                <c:pt idx="79">
                  <c:v>1811</c:v>
                </c:pt>
                <c:pt idx="80">
                  <c:v>1852</c:v>
                </c:pt>
                <c:pt idx="81">
                  <c:v>1892</c:v>
                </c:pt>
                <c:pt idx="82">
                  <c:v>1933</c:v>
                </c:pt>
                <c:pt idx="83">
                  <c:v>1973</c:v>
                </c:pt>
                <c:pt idx="84">
                  <c:v>2014</c:v>
                </c:pt>
                <c:pt idx="85">
                  <c:v>2053</c:v>
                </c:pt>
                <c:pt idx="86">
                  <c:v>2093</c:v>
                </c:pt>
                <c:pt idx="87">
                  <c:v>2132</c:v>
                </c:pt>
                <c:pt idx="88">
                  <c:v>2171</c:v>
                </c:pt>
                <c:pt idx="89">
                  <c:v>2210</c:v>
                </c:pt>
                <c:pt idx="90">
                  <c:v>2248</c:v>
                </c:pt>
                <c:pt idx="91">
                  <c:v>2286</c:v>
                </c:pt>
                <c:pt idx="92">
                  <c:v>2324</c:v>
                </c:pt>
                <c:pt idx="93">
                  <c:v>2361</c:v>
                </c:pt>
                <c:pt idx="94">
                  <c:v>2398</c:v>
                </c:pt>
                <c:pt idx="95">
                  <c:v>2434</c:v>
                </c:pt>
                <c:pt idx="96">
                  <c:v>2469</c:v>
                </c:pt>
                <c:pt idx="97">
                  <c:v>2505</c:v>
                </c:pt>
                <c:pt idx="98">
                  <c:v>2539</c:v>
                </c:pt>
                <c:pt idx="99">
                  <c:v>2573</c:v>
                </c:pt>
                <c:pt idx="100">
                  <c:v>2607</c:v>
                </c:pt>
                <c:pt idx="101">
                  <c:v>2640</c:v>
                </c:pt>
                <c:pt idx="102">
                  <c:v>2673</c:v>
                </c:pt>
                <c:pt idx="103">
                  <c:v>2705</c:v>
                </c:pt>
                <c:pt idx="104">
                  <c:v>2736</c:v>
                </c:pt>
                <c:pt idx="105">
                  <c:v>2767</c:v>
                </c:pt>
                <c:pt idx="106">
                  <c:v>2798</c:v>
                </c:pt>
                <c:pt idx="107">
                  <c:v>2827</c:v>
                </c:pt>
                <c:pt idx="108">
                  <c:v>2857</c:v>
                </c:pt>
                <c:pt idx="109">
                  <c:v>2885</c:v>
                </c:pt>
                <c:pt idx="110">
                  <c:v>2913</c:v>
                </c:pt>
                <c:pt idx="111">
                  <c:v>2941</c:v>
                </c:pt>
                <c:pt idx="112">
                  <c:v>2968</c:v>
                </c:pt>
                <c:pt idx="113">
                  <c:v>2994</c:v>
                </c:pt>
                <c:pt idx="114">
                  <c:v>3020</c:v>
                </c:pt>
                <c:pt idx="115">
                  <c:v>3045</c:v>
                </c:pt>
                <c:pt idx="116">
                  <c:v>3070</c:v>
                </c:pt>
                <c:pt idx="117">
                  <c:v>3094</c:v>
                </c:pt>
                <c:pt idx="118">
                  <c:v>3118</c:v>
                </c:pt>
                <c:pt idx="119">
                  <c:v>3141</c:v>
                </c:pt>
                <c:pt idx="120">
                  <c:v>3164</c:v>
                </c:pt>
                <c:pt idx="121">
                  <c:v>3186</c:v>
                </c:pt>
                <c:pt idx="122">
                  <c:v>3208</c:v>
                </c:pt>
                <c:pt idx="123">
                  <c:v>3229</c:v>
                </c:pt>
                <c:pt idx="124">
                  <c:v>3249</c:v>
                </c:pt>
                <c:pt idx="125">
                  <c:v>3270</c:v>
                </c:pt>
                <c:pt idx="126">
                  <c:v>3289</c:v>
                </c:pt>
                <c:pt idx="127">
                  <c:v>3309</c:v>
                </c:pt>
                <c:pt idx="128">
                  <c:v>3327</c:v>
                </c:pt>
                <c:pt idx="129">
                  <c:v>3346</c:v>
                </c:pt>
                <c:pt idx="130">
                  <c:v>3363</c:v>
                </c:pt>
                <c:pt idx="131">
                  <c:v>3381</c:v>
                </c:pt>
                <c:pt idx="132">
                  <c:v>3398</c:v>
                </c:pt>
                <c:pt idx="133">
                  <c:v>3414</c:v>
                </c:pt>
                <c:pt idx="134">
                  <c:v>3431</c:v>
                </c:pt>
                <c:pt idx="135">
                  <c:v>3446</c:v>
                </c:pt>
                <c:pt idx="136">
                  <c:v>3462</c:v>
                </c:pt>
                <c:pt idx="137">
                  <c:v>3477</c:v>
                </c:pt>
                <c:pt idx="138">
                  <c:v>3491</c:v>
                </c:pt>
                <c:pt idx="139">
                  <c:v>3505</c:v>
                </c:pt>
                <c:pt idx="140">
                  <c:v>3519</c:v>
                </c:pt>
                <c:pt idx="141">
                  <c:v>3533</c:v>
                </c:pt>
                <c:pt idx="142">
                  <c:v>3546</c:v>
                </c:pt>
                <c:pt idx="143">
                  <c:v>3559</c:v>
                </c:pt>
                <c:pt idx="144">
                  <c:v>3571</c:v>
                </c:pt>
                <c:pt idx="145">
                  <c:v>3584</c:v>
                </c:pt>
                <c:pt idx="146">
                  <c:v>3596</c:v>
                </c:pt>
                <c:pt idx="147">
                  <c:v>3607</c:v>
                </c:pt>
                <c:pt idx="148">
                  <c:v>3618</c:v>
                </c:pt>
                <c:pt idx="149">
                  <c:v>3629</c:v>
                </c:pt>
                <c:pt idx="150">
                  <c:v>3640</c:v>
                </c:pt>
                <c:pt idx="151">
                  <c:v>3651</c:v>
                </c:pt>
                <c:pt idx="152">
                  <c:v>3661</c:v>
                </c:pt>
                <c:pt idx="153">
                  <c:v>3671</c:v>
                </c:pt>
                <c:pt idx="154">
                  <c:v>3680</c:v>
                </c:pt>
                <c:pt idx="155">
                  <c:v>3690</c:v>
                </c:pt>
                <c:pt idx="156">
                  <c:v>3699</c:v>
                </c:pt>
                <c:pt idx="157">
                  <c:v>3708</c:v>
                </c:pt>
                <c:pt idx="158">
                  <c:v>3717</c:v>
                </c:pt>
                <c:pt idx="159">
                  <c:v>3725</c:v>
                </c:pt>
                <c:pt idx="160">
                  <c:v>3734</c:v>
                </c:pt>
                <c:pt idx="161">
                  <c:v>3742</c:v>
                </c:pt>
                <c:pt idx="162">
                  <c:v>3749</c:v>
                </c:pt>
                <c:pt idx="163">
                  <c:v>3757</c:v>
                </c:pt>
                <c:pt idx="164">
                  <c:v>3765</c:v>
                </c:pt>
                <c:pt idx="165">
                  <c:v>3772</c:v>
                </c:pt>
                <c:pt idx="166">
                  <c:v>3779</c:v>
                </c:pt>
                <c:pt idx="167">
                  <c:v>3786</c:v>
                </c:pt>
                <c:pt idx="168">
                  <c:v>3793</c:v>
                </c:pt>
                <c:pt idx="169">
                  <c:v>3799</c:v>
                </c:pt>
                <c:pt idx="170">
                  <c:v>3806</c:v>
                </c:pt>
                <c:pt idx="171">
                  <c:v>3812</c:v>
                </c:pt>
                <c:pt idx="172">
                  <c:v>3818</c:v>
                </c:pt>
                <c:pt idx="173">
                  <c:v>3824</c:v>
                </c:pt>
                <c:pt idx="174">
                  <c:v>3830</c:v>
                </c:pt>
                <c:pt idx="175">
                  <c:v>3835</c:v>
                </c:pt>
                <c:pt idx="176">
                  <c:v>3841</c:v>
                </c:pt>
                <c:pt idx="177">
                  <c:v>3846</c:v>
                </c:pt>
                <c:pt idx="178">
                  <c:v>3851</c:v>
                </c:pt>
                <c:pt idx="179">
                  <c:v>3857</c:v>
                </c:pt>
                <c:pt idx="180">
                  <c:v>3862</c:v>
                </c:pt>
                <c:pt idx="181">
                  <c:v>3866</c:v>
                </c:pt>
                <c:pt idx="182">
                  <c:v>3871</c:v>
                </c:pt>
                <c:pt idx="183">
                  <c:v>3876</c:v>
                </c:pt>
                <c:pt idx="184">
                  <c:v>3880</c:v>
                </c:pt>
                <c:pt idx="185">
                  <c:v>3885</c:v>
                </c:pt>
                <c:pt idx="186">
                  <c:v>3889</c:v>
                </c:pt>
                <c:pt idx="187">
                  <c:v>3893</c:v>
                </c:pt>
                <c:pt idx="188">
                  <c:v>3897</c:v>
                </c:pt>
                <c:pt idx="189">
                  <c:v>3901</c:v>
                </c:pt>
                <c:pt idx="190">
                  <c:v>3905</c:v>
                </c:pt>
                <c:pt idx="191">
                  <c:v>3909</c:v>
                </c:pt>
                <c:pt idx="192">
                  <c:v>3913</c:v>
                </c:pt>
                <c:pt idx="193">
                  <c:v>3916</c:v>
                </c:pt>
                <c:pt idx="194">
                  <c:v>3920</c:v>
                </c:pt>
                <c:pt idx="195">
                  <c:v>3923</c:v>
                </c:pt>
                <c:pt idx="196">
                  <c:v>3927</c:v>
                </c:pt>
                <c:pt idx="197">
                  <c:v>3930</c:v>
                </c:pt>
                <c:pt idx="198">
                  <c:v>3933</c:v>
                </c:pt>
                <c:pt idx="199">
                  <c:v>3936</c:v>
                </c:pt>
                <c:pt idx="200">
                  <c:v>3939</c:v>
                </c:pt>
                <c:pt idx="201">
                  <c:v>3942</c:v>
                </c:pt>
                <c:pt idx="202">
                  <c:v>3945</c:v>
                </c:pt>
                <c:pt idx="203">
                  <c:v>3948</c:v>
                </c:pt>
                <c:pt idx="204">
                  <c:v>3951</c:v>
                </c:pt>
                <c:pt idx="205">
                  <c:v>3954</c:v>
                </c:pt>
                <c:pt idx="206">
                  <c:v>3956</c:v>
                </c:pt>
                <c:pt idx="207">
                  <c:v>3959</c:v>
                </c:pt>
                <c:pt idx="208">
                  <c:v>3961</c:v>
                </c:pt>
                <c:pt idx="209">
                  <c:v>3964</c:v>
                </c:pt>
                <c:pt idx="210">
                  <c:v>3966</c:v>
                </c:pt>
                <c:pt idx="211">
                  <c:v>3969</c:v>
                </c:pt>
                <c:pt idx="212">
                  <c:v>3971</c:v>
                </c:pt>
                <c:pt idx="213">
                  <c:v>3973</c:v>
                </c:pt>
                <c:pt idx="214">
                  <c:v>3976</c:v>
                </c:pt>
                <c:pt idx="215">
                  <c:v>3978</c:v>
                </c:pt>
                <c:pt idx="216">
                  <c:v>3980</c:v>
                </c:pt>
                <c:pt idx="217">
                  <c:v>3982</c:v>
                </c:pt>
                <c:pt idx="218">
                  <c:v>3984</c:v>
                </c:pt>
                <c:pt idx="219">
                  <c:v>3986</c:v>
                </c:pt>
                <c:pt idx="220">
                  <c:v>3988</c:v>
                </c:pt>
                <c:pt idx="221">
                  <c:v>3990</c:v>
                </c:pt>
                <c:pt idx="222">
                  <c:v>3992</c:v>
                </c:pt>
                <c:pt idx="223">
                  <c:v>3994</c:v>
                </c:pt>
                <c:pt idx="224">
                  <c:v>3995</c:v>
                </c:pt>
                <c:pt idx="225">
                  <c:v>3997</c:v>
                </c:pt>
                <c:pt idx="226">
                  <c:v>3999</c:v>
                </c:pt>
                <c:pt idx="227">
                  <c:v>4000</c:v>
                </c:pt>
                <c:pt idx="228">
                  <c:v>4002</c:v>
                </c:pt>
                <c:pt idx="229">
                  <c:v>4004</c:v>
                </c:pt>
                <c:pt idx="230">
                  <c:v>4005</c:v>
                </c:pt>
                <c:pt idx="231">
                  <c:v>4007</c:v>
                </c:pt>
                <c:pt idx="232">
                  <c:v>4008</c:v>
                </c:pt>
                <c:pt idx="233">
                  <c:v>4010</c:v>
                </c:pt>
                <c:pt idx="234">
                  <c:v>4011</c:v>
                </c:pt>
                <c:pt idx="235">
                  <c:v>4013</c:v>
                </c:pt>
                <c:pt idx="236">
                  <c:v>4014</c:v>
                </c:pt>
                <c:pt idx="237">
                  <c:v>4015</c:v>
                </c:pt>
                <c:pt idx="238">
                  <c:v>4017</c:v>
                </c:pt>
                <c:pt idx="239">
                  <c:v>4018</c:v>
                </c:pt>
                <c:pt idx="240">
                  <c:v>4019</c:v>
                </c:pt>
                <c:pt idx="241">
                  <c:v>4020</c:v>
                </c:pt>
                <c:pt idx="242">
                  <c:v>4022</c:v>
                </c:pt>
                <c:pt idx="243">
                  <c:v>4023</c:v>
                </c:pt>
                <c:pt idx="244">
                  <c:v>4024</c:v>
                </c:pt>
                <c:pt idx="245">
                  <c:v>4025</c:v>
                </c:pt>
                <c:pt idx="246">
                  <c:v>4026</c:v>
                </c:pt>
                <c:pt idx="247">
                  <c:v>4027</c:v>
                </c:pt>
                <c:pt idx="248">
                  <c:v>4028</c:v>
                </c:pt>
                <c:pt idx="249">
                  <c:v>4029</c:v>
                </c:pt>
                <c:pt idx="250">
                  <c:v>4030</c:v>
                </c:pt>
                <c:pt idx="251">
                  <c:v>4031</c:v>
                </c:pt>
                <c:pt idx="252">
                  <c:v>4032</c:v>
                </c:pt>
                <c:pt idx="253">
                  <c:v>4033</c:v>
                </c:pt>
                <c:pt idx="254">
                  <c:v>4034</c:v>
                </c:pt>
                <c:pt idx="255">
                  <c:v>4035</c:v>
                </c:pt>
              </c:numCache>
            </c:numRef>
          </c:xVal>
          <c:yVal>
            <c:numRef>
              <c:f>Sheet1!$H$4:$H$259</c:f>
              <c:numCache>
                <c:formatCode>General</c:formatCode>
                <c:ptCount val="256"/>
                <c:pt idx="0">
                  <c:v>213.15</c:v>
                </c:pt>
                <c:pt idx="1">
                  <c:v>214.15</c:v>
                </c:pt>
                <c:pt idx="2">
                  <c:v>215.15</c:v>
                </c:pt>
                <c:pt idx="3">
                  <c:v>216.15</c:v>
                </c:pt>
                <c:pt idx="4">
                  <c:v>217.15</c:v>
                </c:pt>
                <c:pt idx="5">
                  <c:v>218.15</c:v>
                </c:pt>
                <c:pt idx="6">
                  <c:v>219.15</c:v>
                </c:pt>
                <c:pt idx="7">
                  <c:v>220.15</c:v>
                </c:pt>
                <c:pt idx="8">
                  <c:v>221.15</c:v>
                </c:pt>
                <c:pt idx="9">
                  <c:v>222.15</c:v>
                </c:pt>
                <c:pt idx="10">
                  <c:v>223.15</c:v>
                </c:pt>
                <c:pt idx="11">
                  <c:v>224.15</c:v>
                </c:pt>
                <c:pt idx="12">
                  <c:v>225.15</c:v>
                </c:pt>
                <c:pt idx="13">
                  <c:v>226.15</c:v>
                </c:pt>
                <c:pt idx="14">
                  <c:v>227.15</c:v>
                </c:pt>
                <c:pt idx="15">
                  <c:v>228.15</c:v>
                </c:pt>
                <c:pt idx="16">
                  <c:v>229.15</c:v>
                </c:pt>
                <c:pt idx="17">
                  <c:v>230.15</c:v>
                </c:pt>
                <c:pt idx="18">
                  <c:v>231.15</c:v>
                </c:pt>
                <c:pt idx="19">
                  <c:v>232.15</c:v>
                </c:pt>
                <c:pt idx="20">
                  <c:v>233.15</c:v>
                </c:pt>
                <c:pt idx="21">
                  <c:v>234.15</c:v>
                </c:pt>
                <c:pt idx="22">
                  <c:v>235.15</c:v>
                </c:pt>
                <c:pt idx="23">
                  <c:v>236.15</c:v>
                </c:pt>
                <c:pt idx="24">
                  <c:v>237.15</c:v>
                </c:pt>
                <c:pt idx="25">
                  <c:v>238.15</c:v>
                </c:pt>
                <c:pt idx="26">
                  <c:v>239.15</c:v>
                </c:pt>
                <c:pt idx="27">
                  <c:v>240.15</c:v>
                </c:pt>
                <c:pt idx="28">
                  <c:v>241.15</c:v>
                </c:pt>
                <c:pt idx="29">
                  <c:v>242.15</c:v>
                </c:pt>
                <c:pt idx="30">
                  <c:v>243.15</c:v>
                </c:pt>
                <c:pt idx="31">
                  <c:v>244.15</c:v>
                </c:pt>
                <c:pt idx="32">
                  <c:v>245.15</c:v>
                </c:pt>
                <c:pt idx="33">
                  <c:v>246.15</c:v>
                </c:pt>
                <c:pt idx="34">
                  <c:v>247.15</c:v>
                </c:pt>
                <c:pt idx="35">
                  <c:v>248.15</c:v>
                </c:pt>
                <c:pt idx="36">
                  <c:v>249.15</c:v>
                </c:pt>
                <c:pt idx="37">
                  <c:v>250.15</c:v>
                </c:pt>
                <c:pt idx="38">
                  <c:v>251.15</c:v>
                </c:pt>
                <c:pt idx="39">
                  <c:v>252.15</c:v>
                </c:pt>
                <c:pt idx="40">
                  <c:v>253.15</c:v>
                </c:pt>
                <c:pt idx="41">
                  <c:v>254.15</c:v>
                </c:pt>
                <c:pt idx="42">
                  <c:v>255.15</c:v>
                </c:pt>
                <c:pt idx="43">
                  <c:v>256.14999999999998</c:v>
                </c:pt>
                <c:pt idx="44">
                  <c:v>257.14999999999998</c:v>
                </c:pt>
                <c:pt idx="45">
                  <c:v>258.14999999999998</c:v>
                </c:pt>
                <c:pt idx="46">
                  <c:v>259.14999999999998</c:v>
                </c:pt>
                <c:pt idx="47">
                  <c:v>260.14999999999998</c:v>
                </c:pt>
                <c:pt idx="48">
                  <c:v>261.14999999999998</c:v>
                </c:pt>
                <c:pt idx="49">
                  <c:v>262.14999999999998</c:v>
                </c:pt>
                <c:pt idx="50">
                  <c:v>263.14999999999998</c:v>
                </c:pt>
                <c:pt idx="51">
                  <c:v>264.14999999999998</c:v>
                </c:pt>
                <c:pt idx="52">
                  <c:v>265.14999999999998</c:v>
                </c:pt>
                <c:pt idx="53">
                  <c:v>266.14999999999998</c:v>
                </c:pt>
                <c:pt idx="54">
                  <c:v>267.14999999999998</c:v>
                </c:pt>
                <c:pt idx="55">
                  <c:v>268.14999999999998</c:v>
                </c:pt>
                <c:pt idx="56">
                  <c:v>269.14999999999998</c:v>
                </c:pt>
                <c:pt idx="57">
                  <c:v>270.14999999999998</c:v>
                </c:pt>
                <c:pt idx="58">
                  <c:v>271.14999999999998</c:v>
                </c:pt>
                <c:pt idx="59">
                  <c:v>272.14999999999998</c:v>
                </c:pt>
                <c:pt idx="60">
                  <c:v>273.14999999999998</c:v>
                </c:pt>
                <c:pt idx="61">
                  <c:v>274.14999999999998</c:v>
                </c:pt>
                <c:pt idx="62">
                  <c:v>275.14999999999998</c:v>
                </c:pt>
                <c:pt idx="63">
                  <c:v>276.14999999999998</c:v>
                </c:pt>
                <c:pt idx="64">
                  <c:v>277.14999999999998</c:v>
                </c:pt>
                <c:pt idx="65">
                  <c:v>278.14999999999998</c:v>
                </c:pt>
                <c:pt idx="66">
                  <c:v>279.14999999999998</c:v>
                </c:pt>
                <c:pt idx="67">
                  <c:v>280.14999999999998</c:v>
                </c:pt>
                <c:pt idx="68">
                  <c:v>281.14999999999998</c:v>
                </c:pt>
                <c:pt idx="69">
                  <c:v>282.14999999999998</c:v>
                </c:pt>
                <c:pt idx="70">
                  <c:v>283.14999999999998</c:v>
                </c:pt>
                <c:pt idx="71">
                  <c:v>284.14999999999998</c:v>
                </c:pt>
                <c:pt idx="72">
                  <c:v>285.14999999999998</c:v>
                </c:pt>
                <c:pt idx="73">
                  <c:v>286.14999999999998</c:v>
                </c:pt>
                <c:pt idx="74">
                  <c:v>287.14999999999998</c:v>
                </c:pt>
                <c:pt idx="75">
                  <c:v>288.14999999999998</c:v>
                </c:pt>
                <c:pt idx="76">
                  <c:v>289.14999999999998</c:v>
                </c:pt>
                <c:pt idx="77">
                  <c:v>290.14999999999998</c:v>
                </c:pt>
                <c:pt idx="78">
                  <c:v>291.14999999999998</c:v>
                </c:pt>
                <c:pt idx="79">
                  <c:v>292.14999999999998</c:v>
                </c:pt>
                <c:pt idx="80">
                  <c:v>293.14999999999998</c:v>
                </c:pt>
                <c:pt idx="81">
                  <c:v>294.14999999999998</c:v>
                </c:pt>
                <c:pt idx="82">
                  <c:v>295.14999999999998</c:v>
                </c:pt>
                <c:pt idx="83">
                  <c:v>296.14999999999998</c:v>
                </c:pt>
                <c:pt idx="84">
                  <c:v>297.14999999999998</c:v>
                </c:pt>
                <c:pt idx="85">
                  <c:v>298.14999999999998</c:v>
                </c:pt>
                <c:pt idx="86">
                  <c:v>299.14999999999998</c:v>
                </c:pt>
                <c:pt idx="87">
                  <c:v>300.14999999999998</c:v>
                </c:pt>
                <c:pt idx="88">
                  <c:v>301.14999999999998</c:v>
                </c:pt>
                <c:pt idx="89">
                  <c:v>302.14999999999998</c:v>
                </c:pt>
                <c:pt idx="90">
                  <c:v>303.14999999999998</c:v>
                </c:pt>
                <c:pt idx="91">
                  <c:v>304.14999999999998</c:v>
                </c:pt>
                <c:pt idx="92">
                  <c:v>305.14999999999998</c:v>
                </c:pt>
                <c:pt idx="93">
                  <c:v>306.14999999999998</c:v>
                </c:pt>
                <c:pt idx="94">
                  <c:v>307.14999999999998</c:v>
                </c:pt>
                <c:pt idx="95">
                  <c:v>308.14999999999998</c:v>
                </c:pt>
                <c:pt idx="96">
                  <c:v>309.14999999999998</c:v>
                </c:pt>
                <c:pt idx="97">
                  <c:v>310.14999999999998</c:v>
                </c:pt>
                <c:pt idx="98">
                  <c:v>311.14999999999998</c:v>
                </c:pt>
                <c:pt idx="99">
                  <c:v>312.14999999999998</c:v>
                </c:pt>
                <c:pt idx="100">
                  <c:v>313.14999999999998</c:v>
                </c:pt>
                <c:pt idx="101">
                  <c:v>314.14999999999998</c:v>
                </c:pt>
                <c:pt idx="102">
                  <c:v>315.14999999999998</c:v>
                </c:pt>
                <c:pt idx="103">
                  <c:v>316.14999999999998</c:v>
                </c:pt>
                <c:pt idx="104">
                  <c:v>317.14999999999998</c:v>
                </c:pt>
                <c:pt idx="105">
                  <c:v>318.14999999999998</c:v>
                </c:pt>
                <c:pt idx="106">
                  <c:v>319.14999999999998</c:v>
                </c:pt>
                <c:pt idx="107">
                  <c:v>320.14999999999998</c:v>
                </c:pt>
                <c:pt idx="108">
                  <c:v>321.14999999999998</c:v>
                </c:pt>
                <c:pt idx="109">
                  <c:v>322.14999999999998</c:v>
                </c:pt>
                <c:pt idx="110">
                  <c:v>323.14999999999998</c:v>
                </c:pt>
                <c:pt idx="111">
                  <c:v>324.14999999999998</c:v>
                </c:pt>
                <c:pt idx="112">
                  <c:v>325.14999999999998</c:v>
                </c:pt>
                <c:pt idx="113">
                  <c:v>326.14999999999998</c:v>
                </c:pt>
                <c:pt idx="114">
                  <c:v>327.14999999999998</c:v>
                </c:pt>
                <c:pt idx="115">
                  <c:v>328.15</c:v>
                </c:pt>
                <c:pt idx="116">
                  <c:v>329.15</c:v>
                </c:pt>
                <c:pt idx="117">
                  <c:v>330.15</c:v>
                </c:pt>
                <c:pt idx="118">
                  <c:v>331.15</c:v>
                </c:pt>
                <c:pt idx="119">
                  <c:v>332.15</c:v>
                </c:pt>
                <c:pt idx="120">
                  <c:v>333.15</c:v>
                </c:pt>
                <c:pt idx="121">
                  <c:v>334.15</c:v>
                </c:pt>
                <c:pt idx="122">
                  <c:v>335.15</c:v>
                </c:pt>
                <c:pt idx="123">
                  <c:v>336.15</c:v>
                </c:pt>
                <c:pt idx="124">
                  <c:v>337.15</c:v>
                </c:pt>
                <c:pt idx="125">
                  <c:v>338.15</c:v>
                </c:pt>
                <c:pt idx="126">
                  <c:v>339.15</c:v>
                </c:pt>
                <c:pt idx="127">
                  <c:v>340.15</c:v>
                </c:pt>
                <c:pt idx="128">
                  <c:v>341.15</c:v>
                </c:pt>
                <c:pt idx="129">
                  <c:v>342.15</c:v>
                </c:pt>
                <c:pt idx="130">
                  <c:v>343.15</c:v>
                </c:pt>
                <c:pt idx="131">
                  <c:v>344.15</c:v>
                </c:pt>
                <c:pt idx="132">
                  <c:v>345.15</c:v>
                </c:pt>
                <c:pt idx="133">
                  <c:v>346.15</c:v>
                </c:pt>
                <c:pt idx="134">
                  <c:v>347.15</c:v>
                </c:pt>
                <c:pt idx="135">
                  <c:v>348.15</c:v>
                </c:pt>
                <c:pt idx="136">
                  <c:v>349.15</c:v>
                </c:pt>
                <c:pt idx="137">
                  <c:v>350.15</c:v>
                </c:pt>
                <c:pt idx="138">
                  <c:v>351.15</c:v>
                </c:pt>
                <c:pt idx="139">
                  <c:v>352.15</c:v>
                </c:pt>
                <c:pt idx="140">
                  <c:v>353.15</c:v>
                </c:pt>
                <c:pt idx="141">
                  <c:v>354.15</c:v>
                </c:pt>
                <c:pt idx="142">
                  <c:v>355.15</c:v>
                </c:pt>
                <c:pt idx="143">
                  <c:v>356.15</c:v>
                </c:pt>
                <c:pt idx="144">
                  <c:v>357.15</c:v>
                </c:pt>
                <c:pt idx="145">
                  <c:v>358.15</c:v>
                </c:pt>
                <c:pt idx="146">
                  <c:v>359.15</c:v>
                </c:pt>
                <c:pt idx="147">
                  <c:v>360.15</c:v>
                </c:pt>
                <c:pt idx="148">
                  <c:v>361.15</c:v>
                </c:pt>
                <c:pt idx="149">
                  <c:v>362.15</c:v>
                </c:pt>
                <c:pt idx="150">
                  <c:v>363.15</c:v>
                </c:pt>
                <c:pt idx="151">
                  <c:v>364.15</c:v>
                </c:pt>
                <c:pt idx="152">
                  <c:v>365.15</c:v>
                </c:pt>
                <c:pt idx="153">
                  <c:v>366.15</c:v>
                </c:pt>
                <c:pt idx="154">
                  <c:v>367.15</c:v>
                </c:pt>
                <c:pt idx="155">
                  <c:v>368.15</c:v>
                </c:pt>
                <c:pt idx="156">
                  <c:v>369.15</c:v>
                </c:pt>
                <c:pt idx="157">
                  <c:v>370.15</c:v>
                </c:pt>
                <c:pt idx="158">
                  <c:v>371.15</c:v>
                </c:pt>
                <c:pt idx="159">
                  <c:v>372.15</c:v>
                </c:pt>
                <c:pt idx="160">
                  <c:v>373.15</c:v>
                </c:pt>
                <c:pt idx="161">
                  <c:v>374.15</c:v>
                </c:pt>
                <c:pt idx="162">
                  <c:v>375.15</c:v>
                </c:pt>
                <c:pt idx="163">
                  <c:v>376.15</c:v>
                </c:pt>
                <c:pt idx="164">
                  <c:v>377.15</c:v>
                </c:pt>
                <c:pt idx="165">
                  <c:v>378.15</c:v>
                </c:pt>
                <c:pt idx="166">
                  <c:v>379.15</c:v>
                </c:pt>
                <c:pt idx="167">
                  <c:v>380.15</c:v>
                </c:pt>
                <c:pt idx="168">
                  <c:v>381.15</c:v>
                </c:pt>
                <c:pt idx="169">
                  <c:v>382.15</c:v>
                </c:pt>
                <c:pt idx="170">
                  <c:v>383.15</c:v>
                </c:pt>
                <c:pt idx="171">
                  <c:v>384.15</c:v>
                </c:pt>
                <c:pt idx="172">
                  <c:v>385.15</c:v>
                </c:pt>
                <c:pt idx="173">
                  <c:v>386.15</c:v>
                </c:pt>
                <c:pt idx="174">
                  <c:v>387.15</c:v>
                </c:pt>
                <c:pt idx="175">
                  <c:v>388.15</c:v>
                </c:pt>
                <c:pt idx="176">
                  <c:v>389.15</c:v>
                </c:pt>
                <c:pt idx="177">
                  <c:v>390.15</c:v>
                </c:pt>
                <c:pt idx="178">
                  <c:v>391.15</c:v>
                </c:pt>
                <c:pt idx="179">
                  <c:v>392.15</c:v>
                </c:pt>
                <c:pt idx="180">
                  <c:v>393.15</c:v>
                </c:pt>
                <c:pt idx="181">
                  <c:v>394.15</c:v>
                </c:pt>
                <c:pt idx="182">
                  <c:v>395.15</c:v>
                </c:pt>
                <c:pt idx="183">
                  <c:v>396.15</c:v>
                </c:pt>
                <c:pt idx="184">
                  <c:v>397.15</c:v>
                </c:pt>
                <c:pt idx="185">
                  <c:v>398.15</c:v>
                </c:pt>
                <c:pt idx="186">
                  <c:v>399.15</c:v>
                </c:pt>
                <c:pt idx="187">
                  <c:v>400.15</c:v>
                </c:pt>
                <c:pt idx="188">
                  <c:v>401.15</c:v>
                </c:pt>
                <c:pt idx="189">
                  <c:v>402.15</c:v>
                </c:pt>
                <c:pt idx="190">
                  <c:v>403.15</c:v>
                </c:pt>
                <c:pt idx="191">
                  <c:v>404.15</c:v>
                </c:pt>
                <c:pt idx="192">
                  <c:v>405.15</c:v>
                </c:pt>
                <c:pt idx="193">
                  <c:v>406.15</c:v>
                </c:pt>
                <c:pt idx="194">
                  <c:v>407.15</c:v>
                </c:pt>
                <c:pt idx="195">
                  <c:v>408.15</c:v>
                </c:pt>
                <c:pt idx="196">
                  <c:v>409.15</c:v>
                </c:pt>
                <c:pt idx="197">
                  <c:v>410.15</c:v>
                </c:pt>
                <c:pt idx="198">
                  <c:v>411.15</c:v>
                </c:pt>
                <c:pt idx="199">
                  <c:v>412.15</c:v>
                </c:pt>
                <c:pt idx="200">
                  <c:v>413.15</c:v>
                </c:pt>
                <c:pt idx="201">
                  <c:v>414.15</c:v>
                </c:pt>
                <c:pt idx="202">
                  <c:v>415.15</c:v>
                </c:pt>
                <c:pt idx="203">
                  <c:v>416.15</c:v>
                </c:pt>
                <c:pt idx="204">
                  <c:v>417.15</c:v>
                </c:pt>
                <c:pt idx="205">
                  <c:v>418.15</c:v>
                </c:pt>
                <c:pt idx="206">
                  <c:v>419.15</c:v>
                </c:pt>
                <c:pt idx="207">
                  <c:v>420.15</c:v>
                </c:pt>
                <c:pt idx="208">
                  <c:v>421.15</c:v>
                </c:pt>
                <c:pt idx="209">
                  <c:v>422.15</c:v>
                </c:pt>
                <c:pt idx="210">
                  <c:v>423.15</c:v>
                </c:pt>
                <c:pt idx="211">
                  <c:v>424.15</c:v>
                </c:pt>
                <c:pt idx="212">
                  <c:v>425.15</c:v>
                </c:pt>
                <c:pt idx="213">
                  <c:v>426.15</c:v>
                </c:pt>
                <c:pt idx="214">
                  <c:v>427.15</c:v>
                </c:pt>
                <c:pt idx="215">
                  <c:v>428.15</c:v>
                </c:pt>
                <c:pt idx="216">
                  <c:v>429.15</c:v>
                </c:pt>
                <c:pt idx="217">
                  <c:v>430.15</c:v>
                </c:pt>
                <c:pt idx="218">
                  <c:v>431.15</c:v>
                </c:pt>
                <c:pt idx="219">
                  <c:v>432.15</c:v>
                </c:pt>
                <c:pt idx="220">
                  <c:v>433.15</c:v>
                </c:pt>
                <c:pt idx="221">
                  <c:v>434.15</c:v>
                </c:pt>
                <c:pt idx="222">
                  <c:v>435.15</c:v>
                </c:pt>
                <c:pt idx="223">
                  <c:v>436.15</c:v>
                </c:pt>
                <c:pt idx="224">
                  <c:v>437.15</c:v>
                </c:pt>
                <c:pt idx="225">
                  <c:v>438.15</c:v>
                </c:pt>
                <c:pt idx="226">
                  <c:v>439.15</c:v>
                </c:pt>
                <c:pt idx="227">
                  <c:v>440.15</c:v>
                </c:pt>
                <c:pt idx="228">
                  <c:v>441.15</c:v>
                </c:pt>
                <c:pt idx="229">
                  <c:v>442.15</c:v>
                </c:pt>
                <c:pt idx="230">
                  <c:v>443.15</c:v>
                </c:pt>
                <c:pt idx="231">
                  <c:v>444.15</c:v>
                </c:pt>
                <c:pt idx="232">
                  <c:v>445.15</c:v>
                </c:pt>
                <c:pt idx="233">
                  <c:v>446.15</c:v>
                </c:pt>
                <c:pt idx="234">
                  <c:v>447.15</c:v>
                </c:pt>
                <c:pt idx="235">
                  <c:v>448.15</c:v>
                </c:pt>
                <c:pt idx="236">
                  <c:v>449.15</c:v>
                </c:pt>
                <c:pt idx="237">
                  <c:v>450.15</c:v>
                </c:pt>
                <c:pt idx="238">
                  <c:v>451.15</c:v>
                </c:pt>
                <c:pt idx="239">
                  <c:v>452.15</c:v>
                </c:pt>
                <c:pt idx="240">
                  <c:v>453.15</c:v>
                </c:pt>
                <c:pt idx="241">
                  <c:v>454.15</c:v>
                </c:pt>
                <c:pt idx="242">
                  <c:v>455.15</c:v>
                </c:pt>
                <c:pt idx="243">
                  <c:v>456.15</c:v>
                </c:pt>
                <c:pt idx="244">
                  <c:v>457.15</c:v>
                </c:pt>
                <c:pt idx="245">
                  <c:v>458.15</c:v>
                </c:pt>
                <c:pt idx="246">
                  <c:v>459.15</c:v>
                </c:pt>
                <c:pt idx="247">
                  <c:v>460.15</c:v>
                </c:pt>
                <c:pt idx="248">
                  <c:v>461.15</c:v>
                </c:pt>
                <c:pt idx="249">
                  <c:v>462.15</c:v>
                </c:pt>
                <c:pt idx="250">
                  <c:v>463.15</c:v>
                </c:pt>
                <c:pt idx="251">
                  <c:v>464.15</c:v>
                </c:pt>
                <c:pt idx="252">
                  <c:v>465.15</c:v>
                </c:pt>
                <c:pt idx="253">
                  <c:v>466.15</c:v>
                </c:pt>
                <c:pt idx="254">
                  <c:v>467.15</c:v>
                </c:pt>
                <c:pt idx="255">
                  <c:v>468.15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E-4AAA-ABDE-E1F794A3F99C}"/>
            </c:ext>
          </c:extLst>
        </c:ser>
        <c:ser>
          <c:idx val="1"/>
          <c:order val="1"/>
          <c:tx>
            <c:v>Lookup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Sheet1!$E$4:$E$259</c:f>
              <c:numCache>
                <c:formatCode>General</c:formatCode>
                <c:ptCount val="256"/>
                <c:pt idx="0">
                  <c:v>40</c:v>
                </c:pt>
                <c:pt idx="1">
                  <c:v>43</c:v>
                </c:pt>
                <c:pt idx="2">
                  <c:v>47</c:v>
                </c:pt>
                <c:pt idx="3">
                  <c:v>50</c:v>
                </c:pt>
                <c:pt idx="4">
                  <c:v>54</c:v>
                </c:pt>
                <c:pt idx="5">
                  <c:v>58</c:v>
                </c:pt>
                <c:pt idx="6">
                  <c:v>62</c:v>
                </c:pt>
                <c:pt idx="7">
                  <c:v>67</c:v>
                </c:pt>
                <c:pt idx="8">
                  <c:v>72</c:v>
                </c:pt>
                <c:pt idx="9">
                  <c:v>77</c:v>
                </c:pt>
                <c:pt idx="10">
                  <c:v>82</c:v>
                </c:pt>
                <c:pt idx="11">
                  <c:v>88</c:v>
                </c:pt>
                <c:pt idx="12">
                  <c:v>94</c:v>
                </c:pt>
                <c:pt idx="13">
                  <c:v>100</c:v>
                </c:pt>
                <c:pt idx="14">
                  <c:v>107</c:v>
                </c:pt>
                <c:pt idx="15">
                  <c:v>114</c:v>
                </c:pt>
                <c:pt idx="16">
                  <c:v>122</c:v>
                </c:pt>
                <c:pt idx="17">
                  <c:v>130</c:v>
                </c:pt>
                <c:pt idx="18">
                  <c:v>138</c:v>
                </c:pt>
                <c:pt idx="19">
                  <c:v>147</c:v>
                </c:pt>
                <c:pt idx="20">
                  <c:v>157</c:v>
                </c:pt>
                <c:pt idx="21">
                  <c:v>166</c:v>
                </c:pt>
                <c:pt idx="22">
                  <c:v>177</c:v>
                </c:pt>
                <c:pt idx="23">
                  <c:v>188</c:v>
                </c:pt>
                <c:pt idx="24">
                  <c:v>199</c:v>
                </c:pt>
                <c:pt idx="25">
                  <c:v>211</c:v>
                </c:pt>
                <c:pt idx="26">
                  <c:v>223</c:v>
                </c:pt>
                <c:pt idx="27">
                  <c:v>236</c:v>
                </c:pt>
                <c:pt idx="28">
                  <c:v>250</c:v>
                </c:pt>
                <c:pt idx="29">
                  <c:v>264</c:v>
                </c:pt>
                <c:pt idx="30">
                  <c:v>279</c:v>
                </c:pt>
                <c:pt idx="31">
                  <c:v>295</c:v>
                </c:pt>
                <c:pt idx="32">
                  <c:v>311</c:v>
                </c:pt>
                <c:pt idx="33">
                  <c:v>328</c:v>
                </c:pt>
                <c:pt idx="34">
                  <c:v>345</c:v>
                </c:pt>
                <c:pt idx="35">
                  <c:v>363</c:v>
                </c:pt>
                <c:pt idx="36">
                  <c:v>382</c:v>
                </c:pt>
                <c:pt idx="37">
                  <c:v>402</c:v>
                </c:pt>
                <c:pt idx="38">
                  <c:v>422</c:v>
                </c:pt>
                <c:pt idx="39">
                  <c:v>443</c:v>
                </c:pt>
                <c:pt idx="40">
                  <c:v>465</c:v>
                </c:pt>
                <c:pt idx="41">
                  <c:v>488</c:v>
                </c:pt>
                <c:pt idx="42">
                  <c:v>511</c:v>
                </c:pt>
                <c:pt idx="43">
                  <c:v>535</c:v>
                </c:pt>
                <c:pt idx="44">
                  <c:v>560</c:v>
                </c:pt>
                <c:pt idx="45">
                  <c:v>586</c:v>
                </c:pt>
                <c:pt idx="46">
                  <c:v>612</c:v>
                </c:pt>
                <c:pt idx="47">
                  <c:v>640</c:v>
                </c:pt>
                <c:pt idx="48">
                  <c:v>668</c:v>
                </c:pt>
                <c:pt idx="49">
                  <c:v>696</c:v>
                </c:pt>
                <c:pt idx="50">
                  <c:v>726</c:v>
                </c:pt>
                <c:pt idx="51">
                  <c:v>756</c:v>
                </c:pt>
                <c:pt idx="52">
                  <c:v>787</c:v>
                </c:pt>
                <c:pt idx="53">
                  <c:v>818</c:v>
                </c:pt>
                <c:pt idx="54">
                  <c:v>851</c:v>
                </c:pt>
                <c:pt idx="55">
                  <c:v>883</c:v>
                </c:pt>
                <c:pt idx="56">
                  <c:v>917</c:v>
                </c:pt>
                <c:pt idx="57">
                  <c:v>951</c:v>
                </c:pt>
                <c:pt idx="58">
                  <c:v>986</c:v>
                </c:pt>
                <c:pt idx="59">
                  <c:v>1022</c:v>
                </c:pt>
                <c:pt idx="60">
                  <c:v>1058</c:v>
                </c:pt>
                <c:pt idx="61">
                  <c:v>1094</c:v>
                </c:pt>
                <c:pt idx="62">
                  <c:v>1131</c:v>
                </c:pt>
                <c:pt idx="63">
                  <c:v>1169</c:v>
                </c:pt>
                <c:pt idx="64">
                  <c:v>1207</c:v>
                </c:pt>
                <c:pt idx="65">
                  <c:v>1246</c:v>
                </c:pt>
                <c:pt idx="66">
                  <c:v>1285</c:v>
                </c:pt>
                <c:pt idx="67">
                  <c:v>1324</c:v>
                </c:pt>
                <c:pt idx="68">
                  <c:v>1363</c:v>
                </c:pt>
                <c:pt idx="69">
                  <c:v>1403</c:v>
                </c:pt>
                <c:pt idx="70">
                  <c:v>1444</c:v>
                </c:pt>
                <c:pt idx="71">
                  <c:v>1484</c:v>
                </c:pt>
                <c:pt idx="72">
                  <c:v>1524</c:v>
                </c:pt>
                <c:pt idx="73">
                  <c:v>1565</c:v>
                </c:pt>
                <c:pt idx="74">
                  <c:v>1606</c:v>
                </c:pt>
                <c:pt idx="75">
                  <c:v>1647</c:v>
                </c:pt>
                <c:pt idx="76">
                  <c:v>1688</c:v>
                </c:pt>
                <c:pt idx="77">
                  <c:v>1729</c:v>
                </c:pt>
                <c:pt idx="78">
                  <c:v>1770</c:v>
                </c:pt>
                <c:pt idx="79">
                  <c:v>1811</c:v>
                </c:pt>
                <c:pt idx="80">
                  <c:v>1852</c:v>
                </c:pt>
                <c:pt idx="81">
                  <c:v>1892</c:v>
                </c:pt>
                <c:pt idx="82">
                  <c:v>1933</c:v>
                </c:pt>
                <c:pt idx="83">
                  <c:v>1973</c:v>
                </c:pt>
                <c:pt idx="84">
                  <c:v>2014</c:v>
                </c:pt>
                <c:pt idx="85">
                  <c:v>2053</c:v>
                </c:pt>
                <c:pt idx="86">
                  <c:v>2093</c:v>
                </c:pt>
                <c:pt idx="87">
                  <c:v>2132</c:v>
                </c:pt>
                <c:pt idx="88">
                  <c:v>2171</c:v>
                </c:pt>
                <c:pt idx="89">
                  <c:v>2210</c:v>
                </c:pt>
                <c:pt idx="90">
                  <c:v>2248</c:v>
                </c:pt>
                <c:pt idx="91">
                  <c:v>2286</c:v>
                </c:pt>
                <c:pt idx="92">
                  <c:v>2324</c:v>
                </c:pt>
                <c:pt idx="93">
                  <c:v>2361</c:v>
                </c:pt>
                <c:pt idx="94">
                  <c:v>2398</c:v>
                </c:pt>
                <c:pt idx="95">
                  <c:v>2434</c:v>
                </c:pt>
                <c:pt idx="96">
                  <c:v>2469</c:v>
                </c:pt>
                <c:pt idx="97">
                  <c:v>2505</c:v>
                </c:pt>
                <c:pt idx="98">
                  <c:v>2539</c:v>
                </c:pt>
                <c:pt idx="99">
                  <c:v>2573</c:v>
                </c:pt>
                <c:pt idx="100">
                  <c:v>2607</c:v>
                </c:pt>
                <c:pt idx="101">
                  <c:v>2640</c:v>
                </c:pt>
                <c:pt idx="102">
                  <c:v>2673</c:v>
                </c:pt>
                <c:pt idx="103">
                  <c:v>2705</c:v>
                </c:pt>
                <c:pt idx="104">
                  <c:v>2736</c:v>
                </c:pt>
                <c:pt idx="105">
                  <c:v>2767</c:v>
                </c:pt>
                <c:pt idx="106">
                  <c:v>2798</c:v>
                </c:pt>
                <c:pt idx="107">
                  <c:v>2827</c:v>
                </c:pt>
                <c:pt idx="108">
                  <c:v>2857</c:v>
                </c:pt>
                <c:pt idx="109">
                  <c:v>2885</c:v>
                </c:pt>
                <c:pt idx="110">
                  <c:v>2913</c:v>
                </c:pt>
                <c:pt idx="111">
                  <c:v>2941</c:v>
                </c:pt>
                <c:pt idx="112">
                  <c:v>2968</c:v>
                </c:pt>
                <c:pt idx="113">
                  <c:v>2994</c:v>
                </c:pt>
                <c:pt idx="114">
                  <c:v>3020</c:v>
                </c:pt>
                <c:pt idx="115">
                  <c:v>3045</c:v>
                </c:pt>
                <c:pt idx="116">
                  <c:v>3070</c:v>
                </c:pt>
                <c:pt idx="117">
                  <c:v>3094</c:v>
                </c:pt>
                <c:pt idx="118">
                  <c:v>3118</c:v>
                </c:pt>
                <c:pt idx="119">
                  <c:v>3141</c:v>
                </c:pt>
                <c:pt idx="120">
                  <c:v>3164</c:v>
                </c:pt>
                <c:pt idx="121">
                  <c:v>3186</c:v>
                </c:pt>
                <c:pt idx="122">
                  <c:v>3208</c:v>
                </c:pt>
                <c:pt idx="123">
                  <c:v>3229</c:v>
                </c:pt>
                <c:pt idx="124">
                  <c:v>3249</c:v>
                </c:pt>
                <c:pt idx="125">
                  <c:v>3270</c:v>
                </c:pt>
                <c:pt idx="126">
                  <c:v>3289</c:v>
                </c:pt>
                <c:pt idx="127">
                  <c:v>3309</c:v>
                </c:pt>
                <c:pt idx="128">
                  <c:v>3327</c:v>
                </c:pt>
                <c:pt idx="129">
                  <c:v>3346</c:v>
                </c:pt>
                <c:pt idx="130">
                  <c:v>3363</c:v>
                </c:pt>
                <c:pt idx="131">
                  <c:v>3381</c:v>
                </c:pt>
                <c:pt idx="132">
                  <c:v>3398</c:v>
                </c:pt>
                <c:pt idx="133">
                  <c:v>3414</c:v>
                </c:pt>
                <c:pt idx="134">
                  <c:v>3431</c:v>
                </c:pt>
                <c:pt idx="135">
                  <c:v>3446</c:v>
                </c:pt>
                <c:pt idx="136">
                  <c:v>3462</c:v>
                </c:pt>
                <c:pt idx="137">
                  <c:v>3477</c:v>
                </c:pt>
                <c:pt idx="138">
                  <c:v>3491</c:v>
                </c:pt>
                <c:pt idx="139">
                  <c:v>3505</c:v>
                </c:pt>
                <c:pt idx="140">
                  <c:v>3519</c:v>
                </c:pt>
                <c:pt idx="141">
                  <c:v>3533</c:v>
                </c:pt>
                <c:pt idx="142">
                  <c:v>3546</c:v>
                </c:pt>
                <c:pt idx="143">
                  <c:v>3559</c:v>
                </c:pt>
                <c:pt idx="144">
                  <c:v>3571</c:v>
                </c:pt>
                <c:pt idx="145">
                  <c:v>3584</c:v>
                </c:pt>
                <c:pt idx="146">
                  <c:v>3596</c:v>
                </c:pt>
                <c:pt idx="147">
                  <c:v>3607</c:v>
                </c:pt>
                <c:pt idx="148">
                  <c:v>3618</c:v>
                </c:pt>
                <c:pt idx="149">
                  <c:v>3629</c:v>
                </c:pt>
                <c:pt idx="150">
                  <c:v>3640</c:v>
                </c:pt>
                <c:pt idx="151">
                  <c:v>3651</c:v>
                </c:pt>
                <c:pt idx="152">
                  <c:v>3661</c:v>
                </c:pt>
                <c:pt idx="153">
                  <c:v>3671</c:v>
                </c:pt>
                <c:pt idx="154">
                  <c:v>3680</c:v>
                </c:pt>
                <c:pt idx="155">
                  <c:v>3690</c:v>
                </c:pt>
                <c:pt idx="156">
                  <c:v>3699</c:v>
                </c:pt>
                <c:pt idx="157">
                  <c:v>3708</c:v>
                </c:pt>
                <c:pt idx="158">
                  <c:v>3717</c:v>
                </c:pt>
                <c:pt idx="159">
                  <c:v>3725</c:v>
                </c:pt>
                <c:pt idx="160">
                  <c:v>3734</c:v>
                </c:pt>
                <c:pt idx="161">
                  <c:v>3742</c:v>
                </c:pt>
                <c:pt idx="162">
                  <c:v>3749</c:v>
                </c:pt>
                <c:pt idx="163">
                  <c:v>3757</c:v>
                </c:pt>
                <c:pt idx="164">
                  <c:v>3765</c:v>
                </c:pt>
                <c:pt idx="165">
                  <c:v>3772</c:v>
                </c:pt>
                <c:pt idx="166">
                  <c:v>3779</c:v>
                </c:pt>
                <c:pt idx="167">
                  <c:v>3786</c:v>
                </c:pt>
                <c:pt idx="168">
                  <c:v>3793</c:v>
                </c:pt>
                <c:pt idx="169">
                  <c:v>3799</c:v>
                </c:pt>
                <c:pt idx="170">
                  <c:v>3806</c:v>
                </c:pt>
                <c:pt idx="171">
                  <c:v>3812</c:v>
                </c:pt>
                <c:pt idx="172">
                  <c:v>3818</c:v>
                </c:pt>
                <c:pt idx="173">
                  <c:v>3824</c:v>
                </c:pt>
                <c:pt idx="174">
                  <c:v>3830</c:v>
                </c:pt>
                <c:pt idx="175">
                  <c:v>3835</c:v>
                </c:pt>
                <c:pt idx="176">
                  <c:v>3841</c:v>
                </c:pt>
                <c:pt idx="177">
                  <c:v>3846</c:v>
                </c:pt>
                <c:pt idx="178">
                  <c:v>3851</c:v>
                </c:pt>
                <c:pt idx="179">
                  <c:v>3857</c:v>
                </c:pt>
                <c:pt idx="180">
                  <c:v>3862</c:v>
                </c:pt>
                <c:pt idx="181">
                  <c:v>3866</c:v>
                </c:pt>
                <c:pt idx="182">
                  <c:v>3871</c:v>
                </c:pt>
                <c:pt idx="183">
                  <c:v>3876</c:v>
                </c:pt>
                <c:pt idx="184">
                  <c:v>3880</c:v>
                </c:pt>
                <c:pt idx="185">
                  <c:v>3885</c:v>
                </c:pt>
                <c:pt idx="186">
                  <c:v>3889</c:v>
                </c:pt>
                <c:pt idx="187">
                  <c:v>3893</c:v>
                </c:pt>
                <c:pt idx="188">
                  <c:v>3897</c:v>
                </c:pt>
                <c:pt idx="189">
                  <c:v>3901</c:v>
                </c:pt>
                <c:pt idx="190">
                  <c:v>3905</c:v>
                </c:pt>
                <c:pt idx="191">
                  <c:v>3909</c:v>
                </c:pt>
                <c:pt idx="192">
                  <c:v>3913</c:v>
                </c:pt>
                <c:pt idx="193">
                  <c:v>3916</c:v>
                </c:pt>
                <c:pt idx="194">
                  <c:v>3920</c:v>
                </c:pt>
                <c:pt idx="195">
                  <c:v>3923</c:v>
                </c:pt>
                <c:pt idx="196">
                  <c:v>3927</c:v>
                </c:pt>
                <c:pt idx="197">
                  <c:v>3930</c:v>
                </c:pt>
                <c:pt idx="198">
                  <c:v>3933</c:v>
                </c:pt>
                <c:pt idx="199">
                  <c:v>3936</c:v>
                </c:pt>
                <c:pt idx="200">
                  <c:v>3939</c:v>
                </c:pt>
                <c:pt idx="201">
                  <c:v>3942</c:v>
                </c:pt>
                <c:pt idx="202">
                  <c:v>3945</c:v>
                </c:pt>
                <c:pt idx="203">
                  <c:v>3948</c:v>
                </c:pt>
                <c:pt idx="204">
                  <c:v>3951</c:v>
                </c:pt>
                <c:pt idx="205">
                  <c:v>3954</c:v>
                </c:pt>
                <c:pt idx="206">
                  <c:v>3956</c:v>
                </c:pt>
                <c:pt idx="207">
                  <c:v>3959</c:v>
                </c:pt>
                <c:pt idx="208">
                  <c:v>3961</c:v>
                </c:pt>
                <c:pt idx="209">
                  <c:v>3964</c:v>
                </c:pt>
                <c:pt idx="210">
                  <c:v>3966</c:v>
                </c:pt>
                <c:pt idx="211">
                  <c:v>3969</c:v>
                </c:pt>
                <c:pt idx="212">
                  <c:v>3971</c:v>
                </c:pt>
                <c:pt idx="213">
                  <c:v>3973</c:v>
                </c:pt>
                <c:pt idx="214">
                  <c:v>3976</c:v>
                </c:pt>
                <c:pt idx="215">
                  <c:v>3978</c:v>
                </c:pt>
                <c:pt idx="216">
                  <c:v>3980</c:v>
                </c:pt>
                <c:pt idx="217">
                  <c:v>3982</c:v>
                </c:pt>
                <c:pt idx="218">
                  <c:v>3984</c:v>
                </c:pt>
                <c:pt idx="219">
                  <c:v>3986</c:v>
                </c:pt>
                <c:pt idx="220">
                  <c:v>3988</c:v>
                </c:pt>
                <c:pt idx="221">
                  <c:v>3990</c:v>
                </c:pt>
                <c:pt idx="222">
                  <c:v>3992</c:v>
                </c:pt>
                <c:pt idx="223">
                  <c:v>3994</c:v>
                </c:pt>
                <c:pt idx="224">
                  <c:v>3995</c:v>
                </c:pt>
                <c:pt idx="225">
                  <c:v>3997</c:v>
                </c:pt>
                <c:pt idx="226">
                  <c:v>3999</c:v>
                </c:pt>
                <c:pt idx="227">
                  <c:v>4000</c:v>
                </c:pt>
                <c:pt idx="228">
                  <c:v>4002</c:v>
                </c:pt>
                <c:pt idx="229">
                  <c:v>4004</c:v>
                </c:pt>
                <c:pt idx="230">
                  <c:v>4005</c:v>
                </c:pt>
                <c:pt idx="231">
                  <c:v>4007</c:v>
                </c:pt>
                <c:pt idx="232">
                  <c:v>4008</c:v>
                </c:pt>
                <c:pt idx="233">
                  <c:v>4010</c:v>
                </c:pt>
                <c:pt idx="234">
                  <c:v>4011</c:v>
                </c:pt>
                <c:pt idx="235">
                  <c:v>4013</c:v>
                </c:pt>
                <c:pt idx="236">
                  <c:v>4014</c:v>
                </c:pt>
                <c:pt idx="237">
                  <c:v>4015</c:v>
                </c:pt>
                <c:pt idx="238">
                  <c:v>4017</c:v>
                </c:pt>
                <c:pt idx="239">
                  <c:v>4018</c:v>
                </c:pt>
                <c:pt idx="240">
                  <c:v>4019</c:v>
                </c:pt>
                <c:pt idx="241">
                  <c:v>4020</c:v>
                </c:pt>
                <c:pt idx="242">
                  <c:v>4022</c:v>
                </c:pt>
                <c:pt idx="243">
                  <c:v>4023</c:v>
                </c:pt>
                <c:pt idx="244">
                  <c:v>4024</c:v>
                </c:pt>
                <c:pt idx="245">
                  <c:v>4025</c:v>
                </c:pt>
                <c:pt idx="246">
                  <c:v>4026</c:v>
                </c:pt>
                <c:pt idx="247">
                  <c:v>4027</c:v>
                </c:pt>
                <c:pt idx="248">
                  <c:v>4028</c:v>
                </c:pt>
                <c:pt idx="249">
                  <c:v>4029</c:v>
                </c:pt>
                <c:pt idx="250">
                  <c:v>4030</c:v>
                </c:pt>
                <c:pt idx="251">
                  <c:v>4031</c:v>
                </c:pt>
                <c:pt idx="252">
                  <c:v>4032</c:v>
                </c:pt>
                <c:pt idx="253">
                  <c:v>4033</c:v>
                </c:pt>
                <c:pt idx="254">
                  <c:v>4034</c:v>
                </c:pt>
                <c:pt idx="255">
                  <c:v>4035</c:v>
                </c:pt>
              </c:numCache>
            </c:numRef>
          </c:xVal>
          <c:yVal>
            <c:numRef>
              <c:f>Sheet1!$J$4:$J$259</c:f>
              <c:numCache>
                <c:formatCode>General</c:formatCode>
                <c:ptCount val="256"/>
                <c:pt idx="0">
                  <c:v>225.87881355932203</c:v>
                </c:pt>
                <c:pt idx="1">
                  <c:v>226.06525423728814</c:v>
                </c:pt>
                <c:pt idx="2">
                  <c:v>226.3138418079096</c:v>
                </c:pt>
                <c:pt idx="3">
                  <c:v>226.50028248587572</c:v>
                </c:pt>
                <c:pt idx="4">
                  <c:v>226.74887005649717</c:v>
                </c:pt>
                <c:pt idx="5">
                  <c:v>226.99745762711865</c:v>
                </c:pt>
                <c:pt idx="6">
                  <c:v>227.24604519774013</c:v>
                </c:pt>
                <c:pt idx="7">
                  <c:v>227.55677966101695</c:v>
                </c:pt>
                <c:pt idx="8">
                  <c:v>227.86751412429379</c:v>
                </c:pt>
                <c:pt idx="9">
                  <c:v>228.17824858757064</c:v>
                </c:pt>
                <c:pt idx="10">
                  <c:v>228.48898305084745</c:v>
                </c:pt>
                <c:pt idx="11">
                  <c:v>228.86186440677966</c:v>
                </c:pt>
                <c:pt idx="12">
                  <c:v>229.23474576271187</c:v>
                </c:pt>
                <c:pt idx="13">
                  <c:v>229.60762711864407</c:v>
                </c:pt>
                <c:pt idx="14">
                  <c:v>230.04265536723165</c:v>
                </c:pt>
                <c:pt idx="15">
                  <c:v>230.47768361581922</c:v>
                </c:pt>
                <c:pt idx="16">
                  <c:v>230.97485875706215</c:v>
                </c:pt>
                <c:pt idx="17">
                  <c:v>231.47203389830509</c:v>
                </c:pt>
                <c:pt idx="18">
                  <c:v>231.96920903954802</c:v>
                </c:pt>
                <c:pt idx="19">
                  <c:v>232.52853107344635</c:v>
                </c:pt>
                <c:pt idx="20">
                  <c:v>233.15</c:v>
                </c:pt>
                <c:pt idx="21">
                  <c:v>233.7093220338983</c:v>
                </c:pt>
                <c:pt idx="22">
                  <c:v>234.39293785310736</c:v>
                </c:pt>
                <c:pt idx="23">
                  <c:v>235.07655367231638</c:v>
                </c:pt>
                <c:pt idx="24">
                  <c:v>235.76016949152543</c:v>
                </c:pt>
                <c:pt idx="25">
                  <c:v>236.50593220338985</c:v>
                </c:pt>
                <c:pt idx="26">
                  <c:v>237.25169491525423</c:v>
                </c:pt>
                <c:pt idx="27">
                  <c:v>238.05960451977401</c:v>
                </c:pt>
                <c:pt idx="28">
                  <c:v>238.92966101694915</c:v>
                </c:pt>
                <c:pt idx="29">
                  <c:v>239.7997175141243</c:v>
                </c:pt>
                <c:pt idx="30">
                  <c:v>240.7319209039548</c:v>
                </c:pt>
                <c:pt idx="31">
                  <c:v>241.72627118644067</c:v>
                </c:pt>
                <c:pt idx="32">
                  <c:v>242.72062146892657</c:v>
                </c:pt>
                <c:pt idx="33">
                  <c:v>243.7771186440678</c:v>
                </c:pt>
                <c:pt idx="34">
                  <c:v>244.83361581920906</c:v>
                </c:pt>
                <c:pt idx="35">
                  <c:v>245.95225988700565</c:v>
                </c:pt>
                <c:pt idx="36">
                  <c:v>247.13305084745764</c:v>
                </c:pt>
                <c:pt idx="37">
                  <c:v>248.37598870056499</c:v>
                </c:pt>
                <c:pt idx="38">
                  <c:v>249.61892655367234</c:v>
                </c:pt>
                <c:pt idx="39">
                  <c:v>250.92401129943502</c:v>
                </c:pt>
                <c:pt idx="40">
                  <c:v>252.2912429378531</c:v>
                </c:pt>
                <c:pt idx="41">
                  <c:v>253.72062146892657</c:v>
                </c:pt>
                <c:pt idx="42">
                  <c:v>255.15</c:v>
                </c:pt>
                <c:pt idx="43">
                  <c:v>255.94843444227007</c:v>
                </c:pt>
                <c:pt idx="44">
                  <c:v>256.78013698630139</c:v>
                </c:pt>
                <c:pt idx="45">
                  <c:v>257.64510763209393</c:v>
                </c:pt>
                <c:pt idx="46">
                  <c:v>258.51007827788652</c:v>
                </c:pt>
                <c:pt idx="47">
                  <c:v>259.44158512720156</c:v>
                </c:pt>
                <c:pt idx="48">
                  <c:v>260.3730919765166</c:v>
                </c:pt>
                <c:pt idx="49">
                  <c:v>261.3045988258317</c:v>
                </c:pt>
                <c:pt idx="50">
                  <c:v>262.30264187866925</c:v>
                </c:pt>
                <c:pt idx="51">
                  <c:v>263.30068493150685</c:v>
                </c:pt>
                <c:pt idx="52">
                  <c:v>264.33199608610568</c:v>
                </c:pt>
                <c:pt idx="53">
                  <c:v>265.3633072407045</c:v>
                </c:pt>
                <c:pt idx="54">
                  <c:v>266.46115459882583</c:v>
                </c:pt>
                <c:pt idx="55">
                  <c:v>267.52573385518588</c:v>
                </c:pt>
                <c:pt idx="56">
                  <c:v>268.65684931506848</c:v>
                </c:pt>
                <c:pt idx="57">
                  <c:v>269.78796477495104</c:v>
                </c:pt>
                <c:pt idx="58">
                  <c:v>270.95234833659487</c:v>
                </c:pt>
                <c:pt idx="59">
                  <c:v>272.14999999999998</c:v>
                </c:pt>
                <c:pt idx="60">
                  <c:v>273.06784702549572</c:v>
                </c:pt>
                <c:pt idx="61">
                  <c:v>273.98569405099147</c:v>
                </c:pt>
                <c:pt idx="62">
                  <c:v>274.92903682719543</c:v>
                </c:pt>
                <c:pt idx="63">
                  <c:v>275.89787535410761</c:v>
                </c:pt>
                <c:pt idx="64">
                  <c:v>276.86671388101979</c:v>
                </c:pt>
                <c:pt idx="65">
                  <c:v>277.86104815864019</c:v>
                </c:pt>
                <c:pt idx="66">
                  <c:v>278.85538243626058</c:v>
                </c:pt>
                <c:pt idx="67">
                  <c:v>279.84971671388098</c:v>
                </c:pt>
                <c:pt idx="68">
                  <c:v>280.84405099150138</c:v>
                </c:pt>
                <c:pt idx="69">
                  <c:v>281.86388101982999</c:v>
                </c:pt>
                <c:pt idx="70">
                  <c:v>282.90920679886682</c:v>
                </c:pt>
                <c:pt idx="71">
                  <c:v>283.92903682719543</c:v>
                </c:pt>
                <c:pt idx="72">
                  <c:v>284.94886685552405</c:v>
                </c:pt>
                <c:pt idx="73">
                  <c:v>285.99419263456087</c:v>
                </c:pt>
                <c:pt idx="74">
                  <c:v>287.0395184135977</c:v>
                </c:pt>
                <c:pt idx="75">
                  <c:v>288.08484419263453</c:v>
                </c:pt>
                <c:pt idx="76">
                  <c:v>289.13016997167136</c:v>
                </c:pt>
                <c:pt idx="77">
                  <c:v>290.17549575070819</c:v>
                </c:pt>
                <c:pt idx="78">
                  <c:v>291.22082152974502</c:v>
                </c:pt>
                <c:pt idx="79">
                  <c:v>292.26614730878185</c:v>
                </c:pt>
                <c:pt idx="80">
                  <c:v>293.31147308781868</c:v>
                </c:pt>
                <c:pt idx="81">
                  <c:v>294.3313031161473</c:v>
                </c:pt>
                <c:pt idx="82">
                  <c:v>295.37662889518413</c:v>
                </c:pt>
                <c:pt idx="83">
                  <c:v>296.39645892351274</c:v>
                </c:pt>
                <c:pt idx="84">
                  <c:v>297.44178470254957</c:v>
                </c:pt>
                <c:pt idx="85">
                  <c:v>298.43611898016997</c:v>
                </c:pt>
                <c:pt idx="86">
                  <c:v>299.45594900849858</c:v>
                </c:pt>
                <c:pt idx="87">
                  <c:v>300.45028328611897</c:v>
                </c:pt>
                <c:pt idx="88">
                  <c:v>301.44461756373937</c:v>
                </c:pt>
                <c:pt idx="89">
                  <c:v>302.43895184135977</c:v>
                </c:pt>
                <c:pt idx="90">
                  <c:v>303.40779036827195</c:v>
                </c:pt>
                <c:pt idx="91">
                  <c:v>304.37662889518413</c:v>
                </c:pt>
                <c:pt idx="92">
                  <c:v>305.34546742209631</c:v>
                </c:pt>
                <c:pt idx="93">
                  <c:v>306.28881019830027</c:v>
                </c:pt>
                <c:pt idx="94">
                  <c:v>307.23215297450423</c:v>
                </c:pt>
                <c:pt idx="95">
                  <c:v>308.14999999999998</c:v>
                </c:pt>
                <c:pt idx="96">
                  <c:v>309.28481228668937</c:v>
                </c:pt>
                <c:pt idx="97">
                  <c:v>310.45204778156995</c:v>
                </c:pt>
                <c:pt idx="98">
                  <c:v>311.55443686006822</c:v>
                </c:pt>
                <c:pt idx="99">
                  <c:v>312.65682593856656</c:v>
                </c:pt>
                <c:pt idx="100">
                  <c:v>313.75921501706483</c:v>
                </c:pt>
                <c:pt idx="101">
                  <c:v>314.82918088737199</c:v>
                </c:pt>
                <c:pt idx="102">
                  <c:v>315.89914675767915</c:v>
                </c:pt>
                <c:pt idx="103">
                  <c:v>316.93668941979519</c:v>
                </c:pt>
                <c:pt idx="104">
                  <c:v>317.94180887372011</c:v>
                </c:pt>
                <c:pt idx="105">
                  <c:v>318.94692832764503</c:v>
                </c:pt>
                <c:pt idx="106">
                  <c:v>319.95204778156995</c:v>
                </c:pt>
                <c:pt idx="107">
                  <c:v>320.89232081911263</c:v>
                </c:pt>
                <c:pt idx="108">
                  <c:v>321.86501706484637</c:v>
                </c:pt>
                <c:pt idx="109">
                  <c:v>322.77286689419793</c:v>
                </c:pt>
                <c:pt idx="110">
                  <c:v>323.68071672354944</c:v>
                </c:pt>
                <c:pt idx="111">
                  <c:v>324.588566552901</c:v>
                </c:pt>
                <c:pt idx="112">
                  <c:v>325.46399317406139</c:v>
                </c:pt>
                <c:pt idx="113">
                  <c:v>326.30699658703071</c:v>
                </c:pt>
                <c:pt idx="114">
                  <c:v>327.14999999999998</c:v>
                </c:pt>
                <c:pt idx="115">
                  <c:v>328.4386597938144</c:v>
                </c:pt>
                <c:pt idx="116">
                  <c:v>329.72731958762887</c:v>
                </c:pt>
                <c:pt idx="117">
                  <c:v>330.96443298969069</c:v>
                </c:pt>
                <c:pt idx="118">
                  <c:v>332.20154639175257</c:v>
                </c:pt>
                <c:pt idx="119">
                  <c:v>333.38711340206186</c:v>
                </c:pt>
                <c:pt idx="120">
                  <c:v>334.57268041237108</c:v>
                </c:pt>
                <c:pt idx="121">
                  <c:v>335.70670103092783</c:v>
                </c:pt>
                <c:pt idx="122">
                  <c:v>336.84072164948452</c:v>
                </c:pt>
                <c:pt idx="123">
                  <c:v>337.92319587628862</c:v>
                </c:pt>
                <c:pt idx="124">
                  <c:v>338.95412371134017</c:v>
                </c:pt>
                <c:pt idx="125">
                  <c:v>340.03659793814433</c:v>
                </c:pt>
                <c:pt idx="126">
                  <c:v>341.01597938144329</c:v>
                </c:pt>
                <c:pt idx="127">
                  <c:v>342.04690721649484</c:v>
                </c:pt>
                <c:pt idx="128">
                  <c:v>342.97474226804121</c:v>
                </c:pt>
                <c:pt idx="129">
                  <c:v>343.95412371134017</c:v>
                </c:pt>
                <c:pt idx="130">
                  <c:v>344.830412371134</c:v>
                </c:pt>
                <c:pt idx="131">
                  <c:v>345.75824742268037</c:v>
                </c:pt>
                <c:pt idx="132">
                  <c:v>346.6345360824742</c:v>
                </c:pt>
                <c:pt idx="133">
                  <c:v>347.45927835051543</c:v>
                </c:pt>
                <c:pt idx="134">
                  <c:v>348.33556701030926</c:v>
                </c:pt>
                <c:pt idx="135">
                  <c:v>349.1087628865979</c:v>
                </c:pt>
                <c:pt idx="136">
                  <c:v>349.93350515463914</c:v>
                </c:pt>
                <c:pt idx="137">
                  <c:v>350.70670103092783</c:v>
                </c:pt>
                <c:pt idx="138">
                  <c:v>351.42835051546388</c:v>
                </c:pt>
                <c:pt idx="139">
                  <c:v>352.15</c:v>
                </c:pt>
                <c:pt idx="140">
                  <c:v>353.37680412371134</c:v>
                </c:pt>
                <c:pt idx="141">
                  <c:v>354.60360824742264</c:v>
                </c:pt>
                <c:pt idx="142">
                  <c:v>355.74278350515459</c:v>
                </c:pt>
                <c:pt idx="143">
                  <c:v>356.8819587628866</c:v>
                </c:pt>
                <c:pt idx="144">
                  <c:v>357.93350515463914</c:v>
                </c:pt>
                <c:pt idx="145">
                  <c:v>359.07268041237108</c:v>
                </c:pt>
                <c:pt idx="146">
                  <c:v>360.12422680412368</c:v>
                </c:pt>
                <c:pt idx="147">
                  <c:v>361.08814432989686</c:v>
                </c:pt>
                <c:pt idx="148">
                  <c:v>362.0520618556701</c:v>
                </c:pt>
                <c:pt idx="149">
                  <c:v>363.01597938144329</c:v>
                </c:pt>
                <c:pt idx="150">
                  <c:v>363.97989690721647</c:v>
                </c:pt>
                <c:pt idx="151">
                  <c:v>364.94381443298965</c:v>
                </c:pt>
                <c:pt idx="152">
                  <c:v>365.82010309278348</c:v>
                </c:pt>
                <c:pt idx="153">
                  <c:v>366.69639175257731</c:v>
                </c:pt>
                <c:pt idx="154">
                  <c:v>367.48505154639173</c:v>
                </c:pt>
                <c:pt idx="155">
                  <c:v>368.36134020618556</c:v>
                </c:pt>
                <c:pt idx="156">
                  <c:v>369.15</c:v>
                </c:pt>
                <c:pt idx="157">
                  <c:v>370.51046511627902</c:v>
                </c:pt>
                <c:pt idx="158">
                  <c:v>371.87093023255812</c:v>
                </c:pt>
                <c:pt idx="159">
                  <c:v>373.08023255813953</c:v>
                </c:pt>
                <c:pt idx="160">
                  <c:v>374.44069767441857</c:v>
                </c:pt>
                <c:pt idx="161">
                  <c:v>375.65</c:v>
                </c:pt>
                <c:pt idx="162">
                  <c:v>376.70813953488368</c:v>
                </c:pt>
                <c:pt idx="163">
                  <c:v>377.91744186046509</c:v>
                </c:pt>
                <c:pt idx="164">
                  <c:v>379.12674418604649</c:v>
                </c:pt>
                <c:pt idx="165">
                  <c:v>380.1848837209302</c:v>
                </c:pt>
                <c:pt idx="166">
                  <c:v>381.24302325581391</c:v>
                </c:pt>
                <c:pt idx="167">
                  <c:v>382.30116279069767</c:v>
                </c:pt>
                <c:pt idx="168">
                  <c:v>383.35930232558138</c:v>
                </c:pt>
                <c:pt idx="169">
                  <c:v>384.26627906976739</c:v>
                </c:pt>
                <c:pt idx="170">
                  <c:v>385.32441860465116</c:v>
                </c:pt>
                <c:pt idx="171">
                  <c:v>386.23139534883717</c:v>
                </c:pt>
                <c:pt idx="172">
                  <c:v>387.13837209302324</c:v>
                </c:pt>
                <c:pt idx="173">
                  <c:v>388.0453488372093</c:v>
                </c:pt>
                <c:pt idx="174">
                  <c:v>388.95232558139531</c:v>
                </c:pt>
                <c:pt idx="175">
                  <c:v>389.70813953488368</c:v>
                </c:pt>
                <c:pt idx="176">
                  <c:v>390.61511627906975</c:v>
                </c:pt>
                <c:pt idx="177">
                  <c:v>391.37093023255812</c:v>
                </c:pt>
                <c:pt idx="178">
                  <c:v>392.12674418604649</c:v>
                </c:pt>
                <c:pt idx="179">
                  <c:v>393.03372093023256</c:v>
                </c:pt>
                <c:pt idx="180">
                  <c:v>393.78953488372093</c:v>
                </c:pt>
                <c:pt idx="181">
                  <c:v>394.39418604651161</c:v>
                </c:pt>
                <c:pt idx="182">
                  <c:v>395.15</c:v>
                </c:pt>
                <c:pt idx="183">
                  <c:v>396.53554216867468</c:v>
                </c:pt>
                <c:pt idx="184">
                  <c:v>397.64397590361443</c:v>
                </c:pt>
                <c:pt idx="185">
                  <c:v>399.02951807228914</c:v>
                </c:pt>
                <c:pt idx="186">
                  <c:v>400.13795180722889</c:v>
                </c:pt>
                <c:pt idx="187">
                  <c:v>401.24638554216864</c:v>
                </c:pt>
                <c:pt idx="188">
                  <c:v>402.35481927710839</c:v>
                </c:pt>
                <c:pt idx="189">
                  <c:v>403.4632530120482</c:v>
                </c:pt>
                <c:pt idx="190">
                  <c:v>404.57168674698795</c:v>
                </c:pt>
                <c:pt idx="191">
                  <c:v>405.6801204819277</c:v>
                </c:pt>
                <c:pt idx="192">
                  <c:v>406.78855421686745</c:v>
                </c:pt>
                <c:pt idx="193">
                  <c:v>407.61987951807225</c:v>
                </c:pt>
                <c:pt idx="194">
                  <c:v>408.728313253012</c:v>
                </c:pt>
                <c:pt idx="195">
                  <c:v>409.55963855421686</c:v>
                </c:pt>
                <c:pt idx="196">
                  <c:v>410.66807228915661</c:v>
                </c:pt>
                <c:pt idx="197">
                  <c:v>411.49939759036141</c:v>
                </c:pt>
                <c:pt idx="198">
                  <c:v>412.33072289156627</c:v>
                </c:pt>
                <c:pt idx="199">
                  <c:v>413.16204819277107</c:v>
                </c:pt>
                <c:pt idx="200">
                  <c:v>413.99337349397587</c:v>
                </c:pt>
                <c:pt idx="201">
                  <c:v>414.82469879518072</c:v>
                </c:pt>
                <c:pt idx="202">
                  <c:v>415.65602409638552</c:v>
                </c:pt>
                <c:pt idx="203">
                  <c:v>416.48734939759032</c:v>
                </c:pt>
                <c:pt idx="204">
                  <c:v>417.31867469879518</c:v>
                </c:pt>
                <c:pt idx="205">
                  <c:v>418.15</c:v>
                </c:pt>
                <c:pt idx="206">
                  <c:v>419.38456790123456</c:v>
                </c:pt>
                <c:pt idx="207">
                  <c:v>421.23641975308641</c:v>
                </c:pt>
                <c:pt idx="208">
                  <c:v>422.47098765432099</c:v>
                </c:pt>
                <c:pt idx="209">
                  <c:v>424.32283950617284</c:v>
                </c:pt>
                <c:pt idx="210">
                  <c:v>425.55740740740737</c:v>
                </c:pt>
                <c:pt idx="211">
                  <c:v>427.40925925925922</c:v>
                </c:pt>
                <c:pt idx="212">
                  <c:v>428.6438271604938</c:v>
                </c:pt>
                <c:pt idx="213">
                  <c:v>429.87839506172838</c:v>
                </c:pt>
                <c:pt idx="214">
                  <c:v>431.73024691358023</c:v>
                </c:pt>
                <c:pt idx="215">
                  <c:v>432.96481481481482</c:v>
                </c:pt>
                <c:pt idx="216">
                  <c:v>434.19938271604934</c:v>
                </c:pt>
                <c:pt idx="217">
                  <c:v>435.43395061728393</c:v>
                </c:pt>
                <c:pt idx="218">
                  <c:v>436.66851851851851</c:v>
                </c:pt>
                <c:pt idx="219">
                  <c:v>437.90308641975304</c:v>
                </c:pt>
                <c:pt idx="220">
                  <c:v>439.13765432098762</c:v>
                </c:pt>
                <c:pt idx="221">
                  <c:v>440.37222222222221</c:v>
                </c:pt>
                <c:pt idx="222">
                  <c:v>441.60679012345679</c:v>
                </c:pt>
                <c:pt idx="223">
                  <c:v>442.84135802469132</c:v>
                </c:pt>
                <c:pt idx="224">
                  <c:v>443.45864197530864</c:v>
                </c:pt>
                <c:pt idx="225">
                  <c:v>444.69320987654316</c:v>
                </c:pt>
                <c:pt idx="226">
                  <c:v>445.92777777777775</c:v>
                </c:pt>
                <c:pt idx="227">
                  <c:v>446.54506172839501</c:v>
                </c:pt>
                <c:pt idx="228">
                  <c:v>447.7796296296296</c:v>
                </c:pt>
                <c:pt idx="229">
                  <c:v>449.01419753086418</c:v>
                </c:pt>
                <c:pt idx="230">
                  <c:v>449.63148148148144</c:v>
                </c:pt>
                <c:pt idx="231">
                  <c:v>450.86604938271603</c:v>
                </c:pt>
                <c:pt idx="232">
                  <c:v>451.48333333333329</c:v>
                </c:pt>
                <c:pt idx="233">
                  <c:v>452.71790123456788</c:v>
                </c:pt>
                <c:pt idx="234">
                  <c:v>453.33518518518514</c:v>
                </c:pt>
                <c:pt idx="235">
                  <c:v>454.56975308641972</c:v>
                </c:pt>
                <c:pt idx="236">
                  <c:v>455.18703703703704</c:v>
                </c:pt>
                <c:pt idx="237">
                  <c:v>455.80432098765431</c:v>
                </c:pt>
                <c:pt idx="238">
                  <c:v>457.03888888888889</c:v>
                </c:pt>
                <c:pt idx="239">
                  <c:v>457.65617283950616</c:v>
                </c:pt>
                <c:pt idx="240">
                  <c:v>458.27345679012342</c:v>
                </c:pt>
                <c:pt idx="241">
                  <c:v>458.89074074074074</c:v>
                </c:pt>
                <c:pt idx="242">
                  <c:v>460.12530864197527</c:v>
                </c:pt>
                <c:pt idx="243">
                  <c:v>460.74259259259259</c:v>
                </c:pt>
                <c:pt idx="244">
                  <c:v>461.35987654320985</c:v>
                </c:pt>
                <c:pt idx="245">
                  <c:v>461.97716049382711</c:v>
                </c:pt>
                <c:pt idx="246">
                  <c:v>462.59444444444443</c:v>
                </c:pt>
                <c:pt idx="247">
                  <c:v>463.2117283950617</c:v>
                </c:pt>
                <c:pt idx="248">
                  <c:v>463.82901234567896</c:v>
                </c:pt>
                <c:pt idx="249">
                  <c:v>464.44629629629628</c:v>
                </c:pt>
                <c:pt idx="250">
                  <c:v>465.06358024691355</c:v>
                </c:pt>
                <c:pt idx="251">
                  <c:v>465.68086419753081</c:v>
                </c:pt>
                <c:pt idx="252">
                  <c:v>466.29814814814813</c:v>
                </c:pt>
                <c:pt idx="253">
                  <c:v>466.91543209876539</c:v>
                </c:pt>
                <c:pt idx="254">
                  <c:v>467.53271604938271</c:v>
                </c:pt>
                <c:pt idx="255">
                  <c:v>468.15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CE-4AAA-ABDE-E1F794A3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53696"/>
        <c:axId val="598946136"/>
      </c:scatterChart>
      <c:valAx>
        <c:axId val="5989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8946136"/>
        <c:crosses val="autoZero"/>
        <c:crossBetween val="midCat"/>
      </c:valAx>
      <c:valAx>
        <c:axId val="598946136"/>
        <c:scaling>
          <c:orientation val="minMax"/>
          <c:max val="468.15000000000003"/>
          <c:min val="213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895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</a:t>
            </a:r>
            <a:r>
              <a:rPr lang="en-US" baseline="0"/>
              <a:t>l </a:t>
            </a:r>
            <a:r>
              <a:rPr lang="en-US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Sheet1!$E$4:$E$259</c:f>
              <c:numCache>
                <c:formatCode>General</c:formatCode>
                <c:ptCount val="256"/>
                <c:pt idx="0">
                  <c:v>40</c:v>
                </c:pt>
                <c:pt idx="1">
                  <c:v>43</c:v>
                </c:pt>
                <c:pt idx="2">
                  <c:v>47</c:v>
                </c:pt>
                <c:pt idx="3">
                  <c:v>50</c:v>
                </c:pt>
                <c:pt idx="4">
                  <c:v>54</c:v>
                </c:pt>
                <c:pt idx="5">
                  <c:v>58</c:v>
                </c:pt>
                <c:pt idx="6">
                  <c:v>62</c:v>
                </c:pt>
                <c:pt idx="7">
                  <c:v>67</c:v>
                </c:pt>
                <c:pt idx="8">
                  <c:v>72</c:v>
                </c:pt>
                <c:pt idx="9">
                  <c:v>77</c:v>
                </c:pt>
                <c:pt idx="10">
                  <c:v>82</c:v>
                </c:pt>
                <c:pt idx="11">
                  <c:v>88</c:v>
                </c:pt>
                <c:pt idx="12">
                  <c:v>94</c:v>
                </c:pt>
                <c:pt idx="13">
                  <c:v>100</c:v>
                </c:pt>
                <c:pt idx="14">
                  <c:v>107</c:v>
                </c:pt>
                <c:pt idx="15">
                  <c:v>114</c:v>
                </c:pt>
                <c:pt idx="16">
                  <c:v>122</c:v>
                </c:pt>
                <c:pt idx="17">
                  <c:v>130</c:v>
                </c:pt>
                <c:pt idx="18">
                  <c:v>138</c:v>
                </c:pt>
                <c:pt idx="19">
                  <c:v>147</c:v>
                </c:pt>
                <c:pt idx="20">
                  <c:v>157</c:v>
                </c:pt>
                <c:pt idx="21">
                  <c:v>166</c:v>
                </c:pt>
                <c:pt idx="22">
                  <c:v>177</c:v>
                </c:pt>
                <c:pt idx="23">
                  <c:v>188</c:v>
                </c:pt>
                <c:pt idx="24">
                  <c:v>199</c:v>
                </c:pt>
                <c:pt idx="25">
                  <c:v>211</c:v>
                </c:pt>
                <c:pt idx="26">
                  <c:v>223</c:v>
                </c:pt>
                <c:pt idx="27">
                  <c:v>236</c:v>
                </c:pt>
                <c:pt idx="28">
                  <c:v>250</c:v>
                </c:pt>
                <c:pt idx="29">
                  <c:v>264</c:v>
                </c:pt>
                <c:pt idx="30">
                  <c:v>279</c:v>
                </c:pt>
                <c:pt idx="31">
                  <c:v>295</c:v>
                </c:pt>
                <c:pt idx="32">
                  <c:v>311</c:v>
                </c:pt>
                <c:pt idx="33">
                  <c:v>328</c:v>
                </c:pt>
                <c:pt idx="34">
                  <c:v>345</c:v>
                </c:pt>
                <c:pt idx="35">
                  <c:v>363</c:v>
                </c:pt>
                <c:pt idx="36">
                  <c:v>382</c:v>
                </c:pt>
                <c:pt idx="37">
                  <c:v>402</c:v>
                </c:pt>
                <c:pt idx="38">
                  <c:v>422</c:v>
                </c:pt>
                <c:pt idx="39">
                  <c:v>443</c:v>
                </c:pt>
                <c:pt idx="40">
                  <c:v>465</c:v>
                </c:pt>
                <c:pt idx="41">
                  <c:v>488</c:v>
                </c:pt>
                <c:pt idx="42">
                  <c:v>511</c:v>
                </c:pt>
                <c:pt idx="43">
                  <c:v>535</c:v>
                </c:pt>
                <c:pt idx="44">
                  <c:v>560</c:v>
                </c:pt>
                <c:pt idx="45">
                  <c:v>586</c:v>
                </c:pt>
                <c:pt idx="46">
                  <c:v>612</c:v>
                </c:pt>
                <c:pt idx="47">
                  <c:v>640</c:v>
                </c:pt>
                <c:pt idx="48">
                  <c:v>668</c:v>
                </c:pt>
                <c:pt idx="49">
                  <c:v>696</c:v>
                </c:pt>
                <c:pt idx="50">
                  <c:v>726</c:v>
                </c:pt>
                <c:pt idx="51">
                  <c:v>756</c:v>
                </c:pt>
                <c:pt idx="52">
                  <c:v>787</c:v>
                </c:pt>
                <c:pt idx="53">
                  <c:v>818</c:v>
                </c:pt>
                <c:pt idx="54">
                  <c:v>851</c:v>
                </c:pt>
                <c:pt idx="55">
                  <c:v>883</c:v>
                </c:pt>
                <c:pt idx="56">
                  <c:v>917</c:v>
                </c:pt>
                <c:pt idx="57">
                  <c:v>951</c:v>
                </c:pt>
                <c:pt idx="58">
                  <c:v>986</c:v>
                </c:pt>
                <c:pt idx="59">
                  <c:v>1022</c:v>
                </c:pt>
                <c:pt idx="60">
                  <c:v>1058</c:v>
                </c:pt>
                <c:pt idx="61">
                  <c:v>1094</c:v>
                </c:pt>
                <c:pt idx="62">
                  <c:v>1131</c:v>
                </c:pt>
                <c:pt idx="63">
                  <c:v>1169</c:v>
                </c:pt>
                <c:pt idx="64">
                  <c:v>1207</c:v>
                </c:pt>
                <c:pt idx="65">
                  <c:v>1246</c:v>
                </c:pt>
                <c:pt idx="66">
                  <c:v>1285</c:v>
                </c:pt>
                <c:pt idx="67">
                  <c:v>1324</c:v>
                </c:pt>
                <c:pt idx="68">
                  <c:v>1363</c:v>
                </c:pt>
                <c:pt idx="69">
                  <c:v>1403</c:v>
                </c:pt>
                <c:pt idx="70">
                  <c:v>1444</c:v>
                </c:pt>
                <c:pt idx="71">
                  <c:v>1484</c:v>
                </c:pt>
                <c:pt idx="72">
                  <c:v>1524</c:v>
                </c:pt>
                <c:pt idx="73">
                  <c:v>1565</c:v>
                </c:pt>
                <c:pt idx="74">
                  <c:v>1606</c:v>
                </c:pt>
                <c:pt idx="75">
                  <c:v>1647</c:v>
                </c:pt>
                <c:pt idx="76">
                  <c:v>1688</c:v>
                </c:pt>
                <c:pt idx="77">
                  <c:v>1729</c:v>
                </c:pt>
                <c:pt idx="78">
                  <c:v>1770</c:v>
                </c:pt>
                <c:pt idx="79">
                  <c:v>1811</c:v>
                </c:pt>
                <c:pt idx="80">
                  <c:v>1852</c:v>
                </c:pt>
                <c:pt idx="81">
                  <c:v>1892</c:v>
                </c:pt>
                <c:pt idx="82">
                  <c:v>1933</c:v>
                </c:pt>
                <c:pt idx="83">
                  <c:v>1973</c:v>
                </c:pt>
                <c:pt idx="84">
                  <c:v>2014</c:v>
                </c:pt>
                <c:pt idx="85">
                  <c:v>2053</c:v>
                </c:pt>
                <c:pt idx="86">
                  <c:v>2093</c:v>
                </c:pt>
                <c:pt idx="87">
                  <c:v>2132</c:v>
                </c:pt>
                <c:pt idx="88">
                  <c:v>2171</c:v>
                </c:pt>
                <c:pt idx="89">
                  <c:v>2210</c:v>
                </c:pt>
                <c:pt idx="90">
                  <c:v>2248</c:v>
                </c:pt>
                <c:pt idx="91">
                  <c:v>2286</c:v>
                </c:pt>
                <c:pt idx="92">
                  <c:v>2324</c:v>
                </c:pt>
                <c:pt idx="93">
                  <c:v>2361</c:v>
                </c:pt>
                <c:pt idx="94">
                  <c:v>2398</c:v>
                </c:pt>
                <c:pt idx="95">
                  <c:v>2434</c:v>
                </c:pt>
                <c:pt idx="96">
                  <c:v>2469</c:v>
                </c:pt>
                <c:pt idx="97">
                  <c:v>2505</c:v>
                </c:pt>
                <c:pt idx="98">
                  <c:v>2539</c:v>
                </c:pt>
                <c:pt idx="99">
                  <c:v>2573</c:v>
                </c:pt>
                <c:pt idx="100">
                  <c:v>2607</c:v>
                </c:pt>
                <c:pt idx="101">
                  <c:v>2640</c:v>
                </c:pt>
                <c:pt idx="102">
                  <c:v>2673</c:v>
                </c:pt>
                <c:pt idx="103">
                  <c:v>2705</c:v>
                </c:pt>
                <c:pt idx="104">
                  <c:v>2736</c:v>
                </c:pt>
                <c:pt idx="105">
                  <c:v>2767</c:v>
                </c:pt>
                <c:pt idx="106">
                  <c:v>2798</c:v>
                </c:pt>
                <c:pt idx="107">
                  <c:v>2827</c:v>
                </c:pt>
                <c:pt idx="108">
                  <c:v>2857</c:v>
                </c:pt>
                <c:pt idx="109">
                  <c:v>2885</c:v>
                </c:pt>
                <c:pt idx="110">
                  <c:v>2913</c:v>
                </c:pt>
                <c:pt idx="111">
                  <c:v>2941</c:v>
                </c:pt>
                <c:pt idx="112">
                  <c:v>2968</c:v>
                </c:pt>
                <c:pt idx="113">
                  <c:v>2994</c:v>
                </c:pt>
                <c:pt idx="114">
                  <c:v>3020</c:v>
                </c:pt>
                <c:pt idx="115">
                  <c:v>3045</c:v>
                </c:pt>
                <c:pt idx="116">
                  <c:v>3070</c:v>
                </c:pt>
                <c:pt idx="117">
                  <c:v>3094</c:v>
                </c:pt>
                <c:pt idx="118">
                  <c:v>3118</c:v>
                </c:pt>
                <c:pt idx="119">
                  <c:v>3141</c:v>
                </c:pt>
                <c:pt idx="120">
                  <c:v>3164</c:v>
                </c:pt>
                <c:pt idx="121">
                  <c:v>3186</c:v>
                </c:pt>
                <c:pt idx="122">
                  <c:v>3208</c:v>
                </c:pt>
                <c:pt idx="123">
                  <c:v>3229</c:v>
                </c:pt>
                <c:pt idx="124">
                  <c:v>3249</c:v>
                </c:pt>
                <c:pt idx="125">
                  <c:v>3270</c:v>
                </c:pt>
                <c:pt idx="126">
                  <c:v>3289</c:v>
                </c:pt>
                <c:pt idx="127">
                  <c:v>3309</c:v>
                </c:pt>
                <c:pt idx="128">
                  <c:v>3327</c:v>
                </c:pt>
                <c:pt idx="129">
                  <c:v>3346</c:v>
                </c:pt>
                <c:pt idx="130">
                  <c:v>3363</c:v>
                </c:pt>
                <c:pt idx="131">
                  <c:v>3381</c:v>
                </c:pt>
                <c:pt idx="132">
                  <c:v>3398</c:v>
                </c:pt>
                <c:pt idx="133">
                  <c:v>3414</c:v>
                </c:pt>
                <c:pt idx="134">
                  <c:v>3431</c:v>
                </c:pt>
                <c:pt idx="135">
                  <c:v>3446</c:v>
                </c:pt>
                <c:pt idx="136">
                  <c:v>3462</c:v>
                </c:pt>
                <c:pt idx="137">
                  <c:v>3477</c:v>
                </c:pt>
                <c:pt idx="138">
                  <c:v>3491</c:v>
                </c:pt>
                <c:pt idx="139">
                  <c:v>3505</c:v>
                </c:pt>
                <c:pt idx="140">
                  <c:v>3519</c:v>
                </c:pt>
                <c:pt idx="141">
                  <c:v>3533</c:v>
                </c:pt>
                <c:pt idx="142">
                  <c:v>3546</c:v>
                </c:pt>
                <c:pt idx="143">
                  <c:v>3559</c:v>
                </c:pt>
                <c:pt idx="144">
                  <c:v>3571</c:v>
                </c:pt>
                <c:pt idx="145">
                  <c:v>3584</c:v>
                </c:pt>
                <c:pt idx="146">
                  <c:v>3596</c:v>
                </c:pt>
                <c:pt idx="147">
                  <c:v>3607</c:v>
                </c:pt>
                <c:pt idx="148">
                  <c:v>3618</c:v>
                </c:pt>
                <c:pt idx="149">
                  <c:v>3629</c:v>
                </c:pt>
                <c:pt idx="150">
                  <c:v>3640</c:v>
                </c:pt>
                <c:pt idx="151">
                  <c:v>3651</c:v>
                </c:pt>
                <c:pt idx="152">
                  <c:v>3661</c:v>
                </c:pt>
                <c:pt idx="153">
                  <c:v>3671</c:v>
                </c:pt>
                <c:pt idx="154">
                  <c:v>3680</c:v>
                </c:pt>
                <c:pt idx="155">
                  <c:v>3690</c:v>
                </c:pt>
                <c:pt idx="156">
                  <c:v>3699</c:v>
                </c:pt>
                <c:pt idx="157">
                  <c:v>3708</c:v>
                </c:pt>
                <c:pt idx="158">
                  <c:v>3717</c:v>
                </c:pt>
                <c:pt idx="159">
                  <c:v>3725</c:v>
                </c:pt>
                <c:pt idx="160">
                  <c:v>3734</c:v>
                </c:pt>
                <c:pt idx="161">
                  <c:v>3742</c:v>
                </c:pt>
                <c:pt idx="162">
                  <c:v>3749</c:v>
                </c:pt>
                <c:pt idx="163">
                  <c:v>3757</c:v>
                </c:pt>
                <c:pt idx="164">
                  <c:v>3765</c:v>
                </c:pt>
                <c:pt idx="165">
                  <c:v>3772</c:v>
                </c:pt>
                <c:pt idx="166">
                  <c:v>3779</c:v>
                </c:pt>
                <c:pt idx="167">
                  <c:v>3786</c:v>
                </c:pt>
                <c:pt idx="168">
                  <c:v>3793</c:v>
                </c:pt>
                <c:pt idx="169">
                  <c:v>3799</c:v>
                </c:pt>
                <c:pt idx="170">
                  <c:v>3806</c:v>
                </c:pt>
                <c:pt idx="171">
                  <c:v>3812</c:v>
                </c:pt>
                <c:pt idx="172">
                  <c:v>3818</c:v>
                </c:pt>
                <c:pt idx="173">
                  <c:v>3824</c:v>
                </c:pt>
                <c:pt idx="174">
                  <c:v>3830</c:v>
                </c:pt>
                <c:pt idx="175">
                  <c:v>3835</c:v>
                </c:pt>
                <c:pt idx="176">
                  <c:v>3841</c:v>
                </c:pt>
                <c:pt idx="177">
                  <c:v>3846</c:v>
                </c:pt>
                <c:pt idx="178">
                  <c:v>3851</c:v>
                </c:pt>
                <c:pt idx="179">
                  <c:v>3857</c:v>
                </c:pt>
                <c:pt idx="180">
                  <c:v>3862</c:v>
                </c:pt>
                <c:pt idx="181">
                  <c:v>3866</c:v>
                </c:pt>
                <c:pt idx="182">
                  <c:v>3871</c:v>
                </c:pt>
                <c:pt idx="183">
                  <c:v>3876</c:v>
                </c:pt>
                <c:pt idx="184">
                  <c:v>3880</c:v>
                </c:pt>
                <c:pt idx="185">
                  <c:v>3885</c:v>
                </c:pt>
                <c:pt idx="186">
                  <c:v>3889</c:v>
                </c:pt>
                <c:pt idx="187">
                  <c:v>3893</c:v>
                </c:pt>
                <c:pt idx="188">
                  <c:v>3897</c:v>
                </c:pt>
                <c:pt idx="189">
                  <c:v>3901</c:v>
                </c:pt>
                <c:pt idx="190">
                  <c:v>3905</c:v>
                </c:pt>
                <c:pt idx="191">
                  <c:v>3909</c:v>
                </c:pt>
                <c:pt idx="192">
                  <c:v>3913</c:v>
                </c:pt>
                <c:pt idx="193">
                  <c:v>3916</c:v>
                </c:pt>
                <c:pt idx="194">
                  <c:v>3920</c:v>
                </c:pt>
                <c:pt idx="195">
                  <c:v>3923</c:v>
                </c:pt>
                <c:pt idx="196">
                  <c:v>3927</c:v>
                </c:pt>
                <c:pt idx="197">
                  <c:v>3930</c:v>
                </c:pt>
                <c:pt idx="198">
                  <c:v>3933</c:v>
                </c:pt>
                <c:pt idx="199">
                  <c:v>3936</c:v>
                </c:pt>
                <c:pt idx="200">
                  <c:v>3939</c:v>
                </c:pt>
                <c:pt idx="201">
                  <c:v>3942</c:v>
                </c:pt>
                <c:pt idx="202">
                  <c:v>3945</c:v>
                </c:pt>
                <c:pt idx="203">
                  <c:v>3948</c:v>
                </c:pt>
                <c:pt idx="204">
                  <c:v>3951</c:v>
                </c:pt>
                <c:pt idx="205">
                  <c:v>3954</c:v>
                </c:pt>
                <c:pt idx="206">
                  <c:v>3956</c:v>
                </c:pt>
                <c:pt idx="207">
                  <c:v>3959</c:v>
                </c:pt>
                <c:pt idx="208">
                  <c:v>3961</c:v>
                </c:pt>
                <c:pt idx="209">
                  <c:v>3964</c:v>
                </c:pt>
                <c:pt idx="210">
                  <c:v>3966</c:v>
                </c:pt>
                <c:pt idx="211">
                  <c:v>3969</c:v>
                </c:pt>
                <c:pt idx="212">
                  <c:v>3971</c:v>
                </c:pt>
                <c:pt idx="213">
                  <c:v>3973</c:v>
                </c:pt>
                <c:pt idx="214">
                  <c:v>3976</c:v>
                </c:pt>
                <c:pt idx="215">
                  <c:v>3978</c:v>
                </c:pt>
                <c:pt idx="216">
                  <c:v>3980</c:v>
                </c:pt>
                <c:pt idx="217">
                  <c:v>3982</c:v>
                </c:pt>
                <c:pt idx="218">
                  <c:v>3984</c:v>
                </c:pt>
                <c:pt idx="219">
                  <c:v>3986</c:v>
                </c:pt>
                <c:pt idx="220">
                  <c:v>3988</c:v>
                </c:pt>
                <c:pt idx="221">
                  <c:v>3990</c:v>
                </c:pt>
                <c:pt idx="222">
                  <c:v>3992</c:v>
                </c:pt>
                <c:pt idx="223">
                  <c:v>3994</c:v>
                </c:pt>
                <c:pt idx="224">
                  <c:v>3995</c:v>
                </c:pt>
                <c:pt idx="225">
                  <c:v>3997</c:v>
                </c:pt>
                <c:pt idx="226">
                  <c:v>3999</c:v>
                </c:pt>
                <c:pt idx="227">
                  <c:v>4000</c:v>
                </c:pt>
                <c:pt idx="228">
                  <c:v>4002</c:v>
                </c:pt>
                <c:pt idx="229">
                  <c:v>4004</c:v>
                </c:pt>
                <c:pt idx="230">
                  <c:v>4005</c:v>
                </c:pt>
                <c:pt idx="231">
                  <c:v>4007</c:v>
                </c:pt>
                <c:pt idx="232">
                  <c:v>4008</c:v>
                </c:pt>
                <c:pt idx="233">
                  <c:v>4010</c:v>
                </c:pt>
                <c:pt idx="234">
                  <c:v>4011</c:v>
                </c:pt>
                <c:pt idx="235">
                  <c:v>4013</c:v>
                </c:pt>
                <c:pt idx="236">
                  <c:v>4014</c:v>
                </c:pt>
                <c:pt idx="237">
                  <c:v>4015</c:v>
                </c:pt>
                <c:pt idx="238">
                  <c:v>4017</c:v>
                </c:pt>
                <c:pt idx="239">
                  <c:v>4018</c:v>
                </c:pt>
                <c:pt idx="240">
                  <c:v>4019</c:v>
                </c:pt>
                <c:pt idx="241">
                  <c:v>4020</c:v>
                </c:pt>
                <c:pt idx="242">
                  <c:v>4022</c:v>
                </c:pt>
                <c:pt idx="243">
                  <c:v>4023</c:v>
                </c:pt>
                <c:pt idx="244">
                  <c:v>4024</c:v>
                </c:pt>
                <c:pt idx="245">
                  <c:v>4025</c:v>
                </c:pt>
                <c:pt idx="246">
                  <c:v>4026</c:v>
                </c:pt>
                <c:pt idx="247">
                  <c:v>4027</c:v>
                </c:pt>
                <c:pt idx="248">
                  <c:v>4028</c:v>
                </c:pt>
                <c:pt idx="249">
                  <c:v>4029</c:v>
                </c:pt>
                <c:pt idx="250">
                  <c:v>4030</c:v>
                </c:pt>
                <c:pt idx="251">
                  <c:v>4031</c:v>
                </c:pt>
                <c:pt idx="252">
                  <c:v>4032</c:v>
                </c:pt>
                <c:pt idx="253">
                  <c:v>4033</c:v>
                </c:pt>
                <c:pt idx="254">
                  <c:v>4034</c:v>
                </c:pt>
                <c:pt idx="255">
                  <c:v>4035</c:v>
                </c:pt>
              </c:numCache>
            </c:numRef>
          </c:xVal>
          <c:yVal>
            <c:numRef>
              <c:f>Sheet1!$M$4:$M$259</c:f>
              <c:numCache>
                <c:formatCode>General</c:formatCode>
                <c:ptCount val="256"/>
                <c:pt idx="0">
                  <c:v>0.67623739355204293</c:v>
                </c:pt>
                <c:pt idx="1">
                  <c:v>0.3225504785387443</c:v>
                </c:pt>
                <c:pt idx="2">
                  <c:v>0.17040472424903896</c:v>
                </c:pt>
                <c:pt idx="3">
                  <c:v>0.20398884085625468</c:v>
                </c:pt>
                <c:pt idx="4">
                  <c:v>0.38335862820599687</c:v>
                </c:pt>
                <c:pt idx="5">
                  <c:v>0.57794348552818064</c:v>
                </c:pt>
                <c:pt idx="6">
                  <c:v>0.78749853572927009</c:v>
                </c:pt>
                <c:pt idx="7">
                  <c:v>0.82012561883612989</c:v>
                </c:pt>
                <c:pt idx="8">
                  <c:v>0.87529874063392299</c:v>
                </c:pt>
                <c:pt idx="9">
                  <c:v>0.95255775659097708</c:v>
                </c:pt>
                <c:pt idx="10">
                  <c:v>1.051449120473734</c:v>
                </c:pt>
                <c:pt idx="11">
                  <c:v>0.99804452107571251</c:v>
                </c:pt>
                <c:pt idx="12">
                  <c:v>0.97438700378128829</c:v>
                </c:pt>
                <c:pt idx="13">
                  <c:v>0.97972968959999207</c:v>
                </c:pt>
                <c:pt idx="14">
                  <c:v>0.85497098960962603</c:v>
                </c:pt>
                <c:pt idx="15">
                  <c:v>0.76754365411142089</c:v>
                </c:pt>
                <c:pt idx="16">
                  <c:v>0.56904673444307718</c:v>
                </c:pt>
                <c:pt idx="17">
                  <c:v>0.41621465005459868</c:v>
                </c:pt>
                <c:pt idx="18">
                  <c:v>0.30745320807929488</c:v>
                </c:pt>
                <c:pt idx="19">
                  <c:v>0.11083934357418457</c:v>
                </c:pt>
                <c:pt idx="20">
                  <c:v>0.15824425520693808</c:v>
                </c:pt>
                <c:pt idx="21">
                  <c:v>0.24827366580541366</c:v>
                </c:pt>
                <c:pt idx="22">
                  <c:v>0.5165084933412345</c:v>
                </c:pt>
                <c:pt idx="23">
                  <c:v>0.71768941929920516</c:v>
                </c:pt>
                <c:pt idx="24">
                  <c:v>0.8552862859053505</c:v>
                </c:pt>
                <c:pt idx="25">
                  <c:v>1.0277139200224781</c:v>
                </c:pt>
                <c:pt idx="26">
                  <c:v>1.1326365111752352</c:v>
                </c:pt>
                <c:pt idx="27">
                  <c:v>1.2581154761703885</c:v>
                </c:pt>
                <c:pt idx="28">
                  <c:v>1.3924526367187582</c:v>
                </c:pt>
                <c:pt idx="29">
                  <c:v>1.4518871219635514</c:v>
                </c:pt>
                <c:pt idx="30">
                  <c:v>1.5101832334943026</c:v>
                </c:pt>
                <c:pt idx="31">
                  <c:v>1.5585864975021195</c:v>
                </c:pt>
                <c:pt idx="32">
                  <c:v>1.5312263398573123</c:v>
                </c:pt>
                <c:pt idx="33">
                  <c:v>1.4894721472774108</c:v>
                </c:pt>
                <c:pt idx="34">
                  <c:v>1.3779834593292719</c:v>
                </c:pt>
                <c:pt idx="35">
                  <c:v>1.2509461218403146</c:v>
                </c:pt>
                <c:pt idx="36">
                  <c:v>1.1055739007201453</c:v>
                </c:pt>
                <c:pt idx="37">
                  <c:v>0.94061518046567016</c:v>
                </c:pt>
                <c:pt idx="38">
                  <c:v>0.71880403830874684</c:v>
                </c:pt>
                <c:pt idx="39">
                  <c:v>0.48425439668716308</c:v>
                </c:pt>
                <c:pt idx="40">
                  <c:v>0.23924341860907816</c:v>
                </c:pt>
                <c:pt idx="41">
                  <c:v>1.2611278550423322E-2</c:v>
                </c:pt>
                <c:pt idx="42">
                  <c:v>0.2969766413442585</c:v>
                </c:pt>
                <c:pt idx="43">
                  <c:v>0.57560204756941857</c:v>
                </c:pt>
                <c:pt idx="44">
                  <c:v>0.84265718386421895</c:v>
                </c:pt>
                <c:pt idx="45">
                  <c:v>1.091588864700725</c:v>
                </c:pt>
                <c:pt idx="46">
                  <c:v>1.3441114696307181</c:v>
                </c:pt>
                <c:pt idx="47">
                  <c:v>1.5356238316217627</c:v>
                </c:pt>
                <c:pt idx="48">
                  <c:v>1.7170517388031499</c:v>
                </c:pt>
                <c:pt idx="49">
                  <c:v>1.883272170688258</c:v>
                </c:pt>
                <c:pt idx="50">
                  <c:v>1.9688059440748589</c:v>
                </c:pt>
                <c:pt idx="51">
                  <c:v>2.0294791318369221</c:v>
                </c:pt>
                <c:pt idx="52">
                  <c:v>2.0309435809718934</c:v>
                </c:pt>
                <c:pt idx="53">
                  <c:v>2.0035838702033288</c:v>
                </c:pt>
                <c:pt idx="54">
                  <c:v>1.8790953299777016</c:v>
                </c:pt>
                <c:pt idx="55">
                  <c:v>1.760283408573514</c:v>
                </c:pt>
                <c:pt idx="56">
                  <c:v>1.5441999628754388</c:v>
                </c:pt>
                <c:pt idx="57">
                  <c:v>1.3042929076565315</c:v>
                </c:pt>
                <c:pt idx="58">
                  <c:v>1.0084833149871315</c:v>
                </c:pt>
                <c:pt idx="59">
                  <c:v>0.66156755987202587</c:v>
                </c:pt>
                <c:pt idx="60">
                  <c:v>0.30746609278008918</c:v>
                </c:pt>
                <c:pt idx="61">
                  <c:v>4.6483249920186154E-2</c:v>
                </c:pt>
                <c:pt idx="62">
                  <c:v>0.43019792664875922</c:v>
                </c:pt>
                <c:pt idx="63">
                  <c:v>0.83502260164277686</c:v>
                </c:pt>
                <c:pt idx="64">
                  <c:v>1.2155348952414897</c:v>
                </c:pt>
                <c:pt idx="65">
                  <c:v>1.5995110068452618</c:v>
                </c:pt>
                <c:pt idx="66">
                  <c:v>1.9433082164421194</c:v>
                </c:pt>
                <c:pt idx="67">
                  <c:v>2.240992852508839</c:v>
                </c:pt>
                <c:pt idx="68">
                  <c:v>2.4877570303278276</c:v>
                </c:pt>
                <c:pt idx="69">
                  <c:v>2.7098270582956729</c:v>
                </c:pt>
                <c:pt idx="70">
                  <c:v>2.9003077567098217</c:v>
                </c:pt>
                <c:pt idx="71">
                  <c:v>3.0000260591746155</c:v>
                </c:pt>
                <c:pt idx="72">
                  <c:v>3.0391338939598427</c:v>
                </c:pt>
                <c:pt idx="73">
                  <c:v>3.0431629837788137</c:v>
                </c:pt>
                <c:pt idx="74">
                  <c:v>2.9887225795219479</c:v>
                </c:pt>
                <c:pt idx="75">
                  <c:v>2.8805808768051975</c:v>
                </c:pt>
                <c:pt idx="76">
                  <c:v>2.724814376537438</c:v>
                </c:pt>
                <c:pt idx="77">
                  <c:v>2.5286873128277989</c:v>
                </c:pt>
                <c:pt idx="78">
                  <c:v>2.300513736382527</c:v>
                </c:pt>
                <c:pt idx="79">
                  <c:v>2.049504711215036</c:v>
                </c:pt>
                <c:pt idx="80">
                  <c:v>1.7856030825072366</c:v>
                </c:pt>
                <c:pt idx="81">
                  <c:v>1.5013568327806865</c:v>
                </c:pt>
                <c:pt idx="82">
                  <c:v>1.2432040906173256</c:v>
                </c:pt>
                <c:pt idx="83">
                  <c:v>0.98544043082824828</c:v>
                </c:pt>
                <c:pt idx="84">
                  <c:v>0.77601306733947695</c:v>
                </c:pt>
                <c:pt idx="85">
                  <c:v>0.56584694971519411</c:v>
                </c:pt>
                <c:pt idx="86">
                  <c:v>0.42388648053554334</c:v>
                </c:pt>
                <c:pt idx="87">
                  <c:v>0.31600688462839344</c:v>
                </c:pt>
                <c:pt idx="88">
                  <c:v>0.27102400316232433</c:v>
                </c:pt>
                <c:pt idx="89">
                  <c:v>0.29621151805542922</c:v>
                </c:pt>
                <c:pt idx="90">
                  <c:v>0.36874412382314858</c:v>
                </c:pt>
                <c:pt idx="91">
                  <c:v>0.51907881880629247</c:v>
                </c:pt>
                <c:pt idx="92">
                  <c:v>0.75134237469944765</c:v>
                </c:pt>
                <c:pt idx="93">
                  <c:v>1.0328620575106697</c:v>
                </c:pt>
                <c:pt idx="94">
                  <c:v>1.3968733346385989</c:v>
                </c:pt>
                <c:pt idx="95">
                  <c:v>1.8040152069332862</c:v>
                </c:pt>
                <c:pt idx="96">
                  <c:v>2.247565964592809</c:v>
                </c:pt>
                <c:pt idx="97">
                  <c:v>2.8089354838876943</c:v>
                </c:pt>
                <c:pt idx="98">
                  <c:v>3.3530481576100328</c:v>
                </c:pt>
                <c:pt idx="99">
                  <c:v>3.962139614681405</c:v>
                </c:pt>
                <c:pt idx="100">
                  <c:v>4.6330061838403935</c:v>
                </c:pt>
                <c:pt idx="101">
                  <c:v>5.310128961452051</c:v>
                </c:pt>
                <c:pt idx="102">
                  <c:v>6.0376576143827378</c:v>
                </c:pt>
                <c:pt idx="103">
                  <c:v>6.7565896118786668</c:v>
                </c:pt>
                <c:pt idx="104">
                  <c:v>7.4584695095705911</c:v>
                </c:pt>
                <c:pt idx="105">
                  <c:v>8.1918708409858709</c:v>
                </c:pt>
                <c:pt idx="106">
                  <c:v>8.9520494361028113</c:v>
                </c:pt>
                <c:pt idx="107">
                  <c:v>9.6185699399212581</c:v>
                </c:pt>
                <c:pt idx="108">
                  <c:v>10.358368369229197</c:v>
                </c:pt>
                <c:pt idx="109">
                  <c:v>10.992763621366635</c:v>
                </c:pt>
                <c:pt idx="110">
                  <c:v>11.633705828482221</c:v>
                </c:pt>
                <c:pt idx="111">
                  <c:v>12.277749234586395</c:v>
                </c:pt>
                <c:pt idx="112">
                  <c:v>12.862984617686948</c:v>
                </c:pt>
                <c:pt idx="113">
                  <c:v>13.386915466182131</c:v>
                </c:pt>
                <c:pt idx="114">
                  <c:v>13.906189600353741</c:v>
                </c:pt>
                <c:pt idx="115">
                  <c:v>14.361009288382434</c:v>
                </c:pt>
                <c:pt idx="116">
                  <c:v>14.808705043357463</c:v>
                </c:pt>
                <c:pt idx="117">
                  <c:v>15.191045502279508</c:v>
                </c:pt>
                <c:pt idx="118">
                  <c:v>15.565777302159063</c:v>
                </c:pt>
                <c:pt idx="119">
                  <c:v>15.876216150110508</c:v>
                </c:pt>
                <c:pt idx="120">
                  <c:v>16.180352986973617</c:v>
                </c:pt>
                <c:pt idx="121">
                  <c:v>16.422835339518883</c:v>
                </c:pt>
                <c:pt idx="122">
                  <c:v>16.661835897427977</c:v>
                </c:pt>
                <c:pt idx="123">
                  <c:v>16.842939835083257</c:v>
                </c:pt>
                <c:pt idx="124">
                  <c:v>16.96824216247262</c:v>
                </c:pt>
                <c:pt idx="125">
                  <c:v>17.152658748696581</c:v>
                </c:pt>
                <c:pt idx="126">
                  <c:v>17.229224563181219</c:v>
                </c:pt>
                <c:pt idx="127">
                  <c:v>17.37046586110921</c:v>
                </c:pt>
                <c:pt idx="128">
                  <c:v>17.40743012981477</c:v>
                </c:pt>
                <c:pt idx="129">
                  <c:v>17.515422977290314</c:v>
                </c:pt>
                <c:pt idx="130">
                  <c:v>17.521529864541321</c:v>
                </c:pt>
                <c:pt idx="131">
                  <c:v>17.605513112926587</c:v>
                </c:pt>
                <c:pt idx="132">
                  <c:v>17.650470038246226</c:v>
                </c:pt>
                <c:pt idx="133">
                  <c:v>17.656149128118727</c:v>
                </c:pt>
                <c:pt idx="134">
                  <c:v>17.752112424402753</c:v>
                </c:pt>
                <c:pt idx="135">
                  <c:v>17.746042849006358</c:v>
                </c:pt>
                <c:pt idx="136">
                  <c:v>17.837874016513183</c:v>
                </c:pt>
                <c:pt idx="137">
                  <c:v>17.894841325529001</c:v>
                </c:pt>
                <c:pt idx="138">
                  <c:v>17.913883066428411</c:v>
                </c:pt>
                <c:pt idx="139">
                  <c:v>17.967689495858963</c:v>
                </c:pt>
                <c:pt idx="140">
                  <c:v>18.059738960864365</c:v>
                </c:pt>
                <c:pt idx="141">
                  <c:v>18.193722047036886</c:v>
                </c:pt>
                <c:pt idx="142">
                  <c:v>18.287668527909432</c:v>
                </c:pt>
                <c:pt idx="143">
                  <c:v>18.424447754530433</c:v>
                </c:pt>
                <c:pt idx="144">
                  <c:v>18.514806910033826</c:v>
                </c:pt>
                <c:pt idx="145">
                  <c:v>18.743895641631411</c:v>
                </c:pt>
                <c:pt idx="146">
                  <c:v>18.925850044213462</c:v>
                </c:pt>
                <c:pt idx="147">
                  <c:v>19.052060681036551</c:v>
                </c:pt>
                <c:pt idx="148">
                  <c:v>19.221777098287589</c:v>
                </c:pt>
                <c:pt idx="149">
                  <c:v>19.437640060133731</c:v>
                </c:pt>
                <c:pt idx="150">
                  <c:v>19.702396067955874</c:v>
                </c:pt>
                <c:pt idx="151">
                  <c:v>20.018899987369537</c:v>
                </c:pt>
                <c:pt idx="152">
                  <c:v>20.263120500201353</c:v>
                </c:pt>
                <c:pt idx="153">
                  <c:v>20.554867471227794</c:v>
                </c:pt>
                <c:pt idx="154">
                  <c:v>20.760047853456513</c:v>
                </c:pt>
                <c:pt idx="155">
                  <c:v>21.148744272491626</c:v>
                </c:pt>
                <c:pt idx="156">
                  <c:v>21.44524814593899</c:v>
                </c:pt>
                <c:pt idx="157">
                  <c:v>21.787955245532089</c:v>
                </c:pt>
                <c:pt idx="158">
                  <c:v>22.178835572563571</c:v>
                </c:pt>
                <c:pt idx="159">
                  <c:v>22.457253127022</c:v>
                </c:pt>
                <c:pt idx="160">
                  <c:v>22.944706551142758</c:v>
                </c:pt>
                <c:pt idx="161">
                  <c:v>23.312313406678754</c:v>
                </c:pt>
                <c:pt idx="162">
                  <c:v>23.545304409695405</c:v>
                </c:pt>
                <c:pt idx="163">
                  <c:v>23.997381004382646</c:v>
                </c:pt>
                <c:pt idx="164">
                  <c:v>24.496813675921317</c:v>
                </c:pt>
                <c:pt idx="165">
                  <c:v>24.848964041773456</c:v>
                </c:pt>
                <c:pt idx="166">
                  <c:v>25.23977179326323</c:v>
                </c:pt>
                <c:pt idx="167">
                  <c:v>25.670394828078884</c:v>
                </c:pt>
                <c:pt idx="168">
                  <c:v>26.142015324823319</c:v>
                </c:pt>
                <c:pt idx="169">
                  <c:v>26.436949052023579</c:v>
                </c:pt>
                <c:pt idx="170">
                  <c:v>26.987928293075697</c:v>
                </c:pt>
                <c:pt idx="171">
                  <c:v>27.352718711817602</c:v>
                </c:pt>
                <c:pt idx="172">
                  <c:v>27.75101559244797</c:v>
                </c:pt>
                <c:pt idx="173">
                  <c:v>28.183637162813852</c:v>
                </c:pt>
                <c:pt idx="174">
                  <c:v>28.651415779515105</c:v>
                </c:pt>
                <c:pt idx="175">
                  <c:v>28.902031084323994</c:v>
                </c:pt>
                <c:pt idx="176">
                  <c:v>29.436473637944459</c:v>
                </c:pt>
                <c:pt idx="177">
                  <c:v>29.743855546557484</c:v>
                </c:pt>
                <c:pt idx="178">
                  <c:v>30.077856998164521</c:v>
                </c:pt>
                <c:pt idx="179">
                  <c:v>30.714529719525331</c:v>
                </c:pt>
                <c:pt idx="180">
                  <c:v>31.108936059261055</c:v>
                </c:pt>
                <c:pt idx="181">
                  <c:v>31.244818565422634</c:v>
                </c:pt>
                <c:pt idx="182">
                  <c:v>31.690574655700061</c:v>
                </c:pt>
                <c:pt idx="183">
                  <c:v>32.165625271505291</c:v>
                </c:pt>
                <c:pt idx="184">
                  <c:v>32.367132062879705</c:v>
                </c:pt>
                <c:pt idx="185">
                  <c:v>32.896322277521563</c:v>
                </c:pt>
                <c:pt idx="186">
                  <c:v>33.14187612848184</c:v>
                </c:pt>
                <c:pt idx="187">
                  <c:v>33.407485149671288</c:v>
                </c:pt>
                <c:pt idx="188">
                  <c:v>33.693448423707764</c:v>
                </c:pt>
                <c:pt idx="189">
                  <c:v>34.000068238537665</c:v>
                </c:pt>
                <c:pt idx="190">
                  <c:v>34.32765011070444</c:v>
                </c:pt>
                <c:pt idx="191">
                  <c:v>34.676502808427927</c:v>
                </c:pt>
                <c:pt idx="192">
                  <c:v>35.046938375011109</c:v>
                </c:pt>
                <c:pt idx="193">
                  <c:v>35.089118380748573</c:v>
                </c:pt>
                <c:pt idx="194">
                  <c:v>35.498084756445337</c:v>
                </c:pt>
                <c:pt idx="195">
                  <c:v>35.56952995395261</c:v>
                </c:pt>
                <c:pt idx="196">
                  <c:v>36.018010736269957</c:v>
                </c:pt>
                <c:pt idx="197">
                  <c:v>36.119465579309349</c:v>
                </c:pt>
                <c:pt idx="198">
                  <c:v>36.234012966940668</c:v>
                </c:pt>
                <c:pt idx="199">
                  <c:v>36.361793221470748</c:v>
                </c:pt>
                <c:pt idx="200">
                  <c:v>36.502947754177171</c:v>
                </c:pt>
                <c:pt idx="201">
                  <c:v>36.657619070605165</c:v>
                </c:pt>
                <c:pt idx="202">
                  <c:v>36.825950776650302</c:v>
                </c:pt>
                <c:pt idx="203">
                  <c:v>37.008087584175541</c:v>
                </c:pt>
                <c:pt idx="204">
                  <c:v>37.204175316715578</c:v>
                </c:pt>
                <c:pt idx="205">
                  <c:v>37.414360915464954</c:v>
                </c:pt>
                <c:pt idx="206">
                  <c:v>37.229056534366123</c:v>
                </c:pt>
                <c:pt idx="207">
                  <c:v>37.463068166225298</c:v>
                </c:pt>
                <c:pt idx="208">
                  <c:v>37.293786182870122</c:v>
                </c:pt>
                <c:pt idx="209">
                  <c:v>37.552040377298567</c:v>
                </c:pt>
                <c:pt idx="210">
                  <c:v>37.399060234567173</c:v>
                </c:pt>
                <c:pt idx="211">
                  <c:v>37.681978802983963</c:v>
                </c:pt>
                <c:pt idx="212">
                  <c:v>37.545583480308437</c:v>
                </c:pt>
                <c:pt idx="213">
                  <c:v>37.415902117778046</c:v>
                </c:pt>
                <c:pt idx="214">
                  <c:v>37.734069605177524</c:v>
                </c:pt>
                <c:pt idx="215">
                  <c:v>37.621375232987361</c:v>
                </c:pt>
                <c:pt idx="216">
                  <c:v>37.515557099331659</c:v>
                </c:pt>
                <c:pt idx="217">
                  <c:v>37.416662090815976</c:v>
                </c:pt>
                <c:pt idx="218">
                  <c:v>37.324737327320349</c:v>
                </c:pt>
                <c:pt idx="219">
                  <c:v>37.239830162639578</c:v>
                </c:pt>
                <c:pt idx="220">
                  <c:v>37.16198818531268</c:v>
                </c:pt>
                <c:pt idx="221">
                  <c:v>37.091259219619701</c:v>
                </c:pt>
                <c:pt idx="222">
                  <c:v>37.027691325974615</c:v>
                </c:pt>
                <c:pt idx="223">
                  <c:v>36.971332802089478</c:v>
                </c:pt>
                <c:pt idx="224">
                  <c:v>36.445872211881237</c:v>
                </c:pt>
                <c:pt idx="225">
                  <c:v>36.400418821527296</c:v>
                </c:pt>
                <c:pt idx="226">
                  <c:v>36.362296588007325</c:v>
                </c:pt>
                <c:pt idx="227">
                  <c:v>35.845999999991932</c:v>
                </c:pt>
                <c:pt idx="228">
                  <c:v>35.818966703148931</c:v>
                </c:pt>
                <c:pt idx="229">
                  <c:v>35.799387849985237</c:v>
                </c:pt>
                <c:pt idx="230">
                  <c:v>35.292409373186842</c:v>
                </c:pt>
                <c:pt idx="231">
                  <c:v>35.28410551901618</c:v>
                </c:pt>
                <c:pt idx="232">
                  <c:v>34.782792667088529</c:v>
                </c:pt>
                <c:pt idx="233">
                  <c:v>34.785876541647326</c:v>
                </c:pt>
                <c:pt idx="234">
                  <c:v>34.290285885175422</c:v>
                </c:pt>
                <c:pt idx="235">
                  <c:v>34.304871042318723</c:v>
                </c:pt>
                <c:pt idx="236">
                  <c:v>33.815059565038268</c:v>
                </c:pt>
                <c:pt idx="237">
                  <c:v>33.327187215576146</c:v>
                </c:pt>
                <c:pt idx="238">
                  <c:v>33.357285487816284</c:v>
                </c:pt>
                <c:pt idx="239">
                  <c:v>32.875268942074058</c:v>
                </c:pt>
                <c:pt idx="240">
                  <c:v>32.395217189297568</c:v>
                </c:pt>
                <c:pt idx="241">
                  <c:v>31.917136684498132</c:v>
                </c:pt>
                <c:pt idx="242">
                  <c:v>31.966915316873951</c:v>
                </c:pt>
                <c:pt idx="243">
                  <c:v>31.494787441982794</c:v>
                </c:pt>
                <c:pt idx="244">
                  <c:v>31.024656791139591</c:v>
                </c:pt>
                <c:pt idx="245">
                  <c:v>30.55652989734665</c:v>
                </c:pt>
                <c:pt idx="246">
                  <c:v>30.090413309460587</c:v>
                </c:pt>
                <c:pt idx="247">
                  <c:v>29.626313591879466</c:v>
                </c:pt>
                <c:pt idx="248">
                  <c:v>29.164237324928422</c:v>
                </c:pt>
                <c:pt idx="249">
                  <c:v>28.704191104546794</c:v>
                </c:pt>
                <c:pt idx="250">
                  <c:v>28.24618154249913</c:v>
                </c:pt>
                <c:pt idx="251">
                  <c:v>27.790215266382461</c:v>
                </c:pt>
                <c:pt idx="252">
                  <c:v>27.336298919684509</c:v>
                </c:pt>
                <c:pt idx="253">
                  <c:v>26.88443916171093</c:v>
                </c:pt>
                <c:pt idx="254">
                  <c:v>26.434642667548928</c:v>
                </c:pt>
                <c:pt idx="255">
                  <c:v>25.986916128460166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D-479E-B9CE-40E5CA823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99688"/>
        <c:axId val="596606528"/>
      </c:scatterChart>
      <c:valAx>
        <c:axId val="59659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6606528"/>
        <c:crosses val="autoZero"/>
        <c:crossBetween val="midCat"/>
      </c:valAx>
      <c:valAx>
        <c:axId val="5966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659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6060</xdr:colOff>
      <xdr:row>10</xdr:row>
      <xdr:rowOff>7504</xdr:rowOff>
    </xdr:from>
    <xdr:to>
      <xdr:col>35</xdr:col>
      <xdr:colOff>21937</xdr:colOff>
      <xdr:row>41</xdr:row>
      <xdr:rowOff>153554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925EDE-2D93-EC47-3DA7-52B3E2B65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9524</xdr:colOff>
      <xdr:row>46</xdr:row>
      <xdr:rowOff>11545</xdr:rowOff>
    </xdr:from>
    <xdr:to>
      <xdr:col>34</xdr:col>
      <xdr:colOff>588818</xdr:colOff>
      <xdr:row>62</xdr:row>
      <xdr:rowOff>155864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30AE5B-CD58-735D-71AF-0C1D0D9E3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E88D8-9160-48F2-88A6-41E99AB3D385}">
  <dimension ref="B1:AI260"/>
  <sheetViews>
    <sheetView tabSelected="1" topLeftCell="A241" zoomScale="115" zoomScaleNormal="115" workbookViewId="0">
      <selection activeCell="O257" sqref="O257"/>
    </sheetView>
  </sheetViews>
  <sheetFormatPr defaultRowHeight="15" x14ac:dyDescent="0.25"/>
  <cols>
    <col min="2" max="2" width="9.5703125" bestFit="1" customWidth="1"/>
    <col min="7" max="7" width="10.140625" bestFit="1" customWidth="1"/>
    <col min="9" max="9" width="15.85546875" bestFit="1" customWidth="1"/>
    <col min="12" max="12" width="34.85546875" bestFit="1" customWidth="1"/>
    <col min="22" max="22" width="37.140625" style="8" bestFit="1" customWidth="1"/>
  </cols>
  <sheetData>
    <row r="1" spans="2:35" ht="15.75" thickBot="1" x14ac:dyDescent="0.3"/>
    <row r="2" spans="2:35" x14ac:dyDescent="0.25">
      <c r="B2" s="12" t="s">
        <v>0</v>
      </c>
      <c r="C2" s="12"/>
      <c r="E2" t="s">
        <v>13</v>
      </c>
      <c r="H2" t="s">
        <v>12</v>
      </c>
      <c r="I2" t="s">
        <v>33</v>
      </c>
      <c r="J2" s="2" t="s">
        <v>14</v>
      </c>
      <c r="K2" s="3" t="s">
        <v>16</v>
      </c>
      <c r="L2" s="2" t="s">
        <v>30</v>
      </c>
      <c r="M2" s="3" t="s">
        <v>16</v>
      </c>
      <c r="Q2" s="12" t="s">
        <v>21</v>
      </c>
      <c r="R2" s="12"/>
      <c r="T2" t="s">
        <v>20</v>
      </c>
      <c r="V2" s="8" t="s">
        <v>22</v>
      </c>
    </row>
    <row r="3" spans="2:35" x14ac:dyDescent="0.25">
      <c r="B3" t="s">
        <v>1</v>
      </c>
      <c r="C3">
        <v>10000</v>
      </c>
      <c r="D3" t="s">
        <v>17</v>
      </c>
      <c r="E3" t="s">
        <v>10</v>
      </c>
      <c r="F3" t="s">
        <v>8</v>
      </c>
      <c r="G3" t="s">
        <v>7</v>
      </c>
      <c r="H3" t="s">
        <v>4</v>
      </c>
      <c r="I3" t="s">
        <v>15</v>
      </c>
      <c r="J3" s="4" t="s">
        <v>15</v>
      </c>
      <c r="K3" s="5"/>
      <c r="L3" s="4" t="s">
        <v>15</v>
      </c>
      <c r="M3" s="5"/>
      <c r="Q3">
        <v>157</v>
      </c>
      <c r="R3">
        <v>233.15</v>
      </c>
      <c r="T3">
        <f>(_temp1-_temp0)/(_adc1-_adc0)</f>
        <v>6.2146892655367235E-2</v>
      </c>
      <c r="V3" s="9">
        <v>2.5040000000000001E-21</v>
      </c>
      <c r="W3" t="s">
        <v>23</v>
      </c>
    </row>
    <row r="4" spans="2:35" x14ac:dyDescent="0.25">
      <c r="B4" t="s">
        <v>2</v>
      </c>
      <c r="C4">
        <v>298</v>
      </c>
      <c r="D4">
        <f>H4-273.15</f>
        <v>-59.999999999999972</v>
      </c>
      <c r="E4">
        <f>ROUND((F4/3.3) * 4095,0)</f>
        <v>40</v>
      </c>
      <c r="F4">
        <f>$C$6*($C$7/($C$7+G4))</f>
        <v>3.2347749578650907E-2</v>
      </c>
      <c r="G4">
        <f>$C$3*EXP($C$5*(1/H4 - 1/$C$4))</f>
        <v>1010163.7031894042</v>
      </c>
      <c r="H4">
        <v>213.15</v>
      </c>
      <c r="I4">
        <f t="shared" ref="I4:I67" si="0">(($C$4*$C$5) / ($C$5+$C$4*(LN(($C$6*(POWER(2,$C$9) - 1)/($C$8*E4)) - 1) + LN($C$7) - LN($C$3))))</f>
        <v>213.10340789098188</v>
      </c>
      <c r="J4" s="4">
        <f t="shared" ref="J4:J67" si="1">IF(E4&lt;=_adc1,_slope1*(E4-_adc0)+_temp0,IF(AND(E4&gt;=_adc1,E4&lt;=_adc2),_slope2*(E4-_adc1)+_temp1,IF(AND(E4&gt;=_adc2,E4&lt;=_adc3),_slope3*(E4-_adc2)+_temp2,IF(AND(E4&gt;=_adc3,E4&lt;=_adc4),_slope4*(E4-_adc3)+_temp3,IF(AND(E4&gt;=_adc4,E4&lt;=_adc5),_slope5*(E4-_adc4)+_temp4,IF(AND(E4&gt;=_adc5,E4&lt;=_adc6),_slope6*(E4-_adc5)+_temp5,IF(AND(E4&gt;=_adc6,E4&lt;=_adc7),_slope7*(E4-_adc6)+_temp6,IF(AND(E4&gt;=_adc7,E4&lt;=_adc8),_slope8*(E4-_adc7)+_temp7,_slope9*(E4-_adc8)+_temp8))))))))</f>
        <v>225.87881355932203</v>
      </c>
      <c r="K4" s="5">
        <f t="shared" ref="K4:K67" si="2">ABS(H4-J4)</f>
        <v>12.72881355932202</v>
      </c>
      <c r="L4" s="10">
        <f>_p8+_p7*POWER(E4,1)+_p6*POWER(E4,2)+_p5*POWER(E4,3)+_p4*POWER(E4,4)+_p3*POWER(E4,5)+_p2*POWER(E4,6)+_p1*POWER(E4,7)</f>
        <v>213.82623739355205</v>
      </c>
      <c r="M4" s="5">
        <f>ABS(H4-L4)</f>
        <v>0.67623739355204293</v>
      </c>
      <c r="Q4">
        <v>511</v>
      </c>
      <c r="R4">
        <v>255.15</v>
      </c>
      <c r="T4">
        <f>(_temp2-_temp1)/(_adc2-_adc1)</f>
        <v>3.3268101761252389E-2</v>
      </c>
      <c r="V4" s="9">
        <v>-3.3940000000000003E-17</v>
      </c>
      <c r="W4" t="s">
        <v>24</v>
      </c>
    </row>
    <row r="5" spans="2:35" x14ac:dyDescent="0.25">
      <c r="B5" t="s">
        <v>3</v>
      </c>
      <c r="C5">
        <v>3455</v>
      </c>
      <c r="D5">
        <f t="shared" ref="D5:D68" si="3">H5-273.15</f>
        <v>-58.999999999999972</v>
      </c>
      <c r="E5">
        <f t="shared" ref="E5:E68" si="4">ROUND((F5/3.3) * 4095,0)</f>
        <v>43</v>
      </c>
      <c r="F5">
        <f t="shared" ref="F5:F68" si="5">$C$6*($C$7/($C$7+G5))</f>
        <v>3.4864358721060792E-2</v>
      </c>
      <c r="G5">
        <f t="shared" ref="G5:G68" si="6">$C$3*EXP($C$5*(1/H5 - 1/$C$4))</f>
        <v>936525.36890246661</v>
      </c>
      <c r="H5">
        <f>H4+1</f>
        <v>214.15</v>
      </c>
      <c r="I5">
        <f t="shared" si="0"/>
        <v>214.06807718139262</v>
      </c>
      <c r="J5" s="4">
        <f t="shared" si="1"/>
        <v>226.06525423728814</v>
      </c>
      <c r="K5" s="5">
        <f t="shared" si="2"/>
        <v>11.915254237288138</v>
      </c>
      <c r="L5" s="10">
        <f t="shared" ref="L5:L67" si="7">_p8+_p7*POWER(E5,1)+_p6*POWER(E5,2)+_p5*POWER(E5,3)+_p4*POWER(E5,4)+_p3*POWER(E5,5)+_p2*POWER(E5,6)+_p1*POWER(E5,7)</f>
        <v>214.47255047853875</v>
      </c>
      <c r="M5" s="5">
        <f t="shared" ref="M5:M68" si="8">ABS(H5-L5)</f>
        <v>0.3225504785387443</v>
      </c>
      <c r="Q5">
        <v>1022</v>
      </c>
      <c r="R5">
        <v>272.14999999999998</v>
      </c>
      <c r="T5">
        <f>(_temp3-_temp2)/(_adc3-_adc2)</f>
        <v>2.5495750708215296E-2</v>
      </c>
      <c r="V5" s="9">
        <v>1.8340000000000001E-13</v>
      </c>
      <c r="W5" t="s">
        <v>25</v>
      </c>
    </row>
    <row r="6" spans="2:35" x14ac:dyDescent="0.25">
      <c r="B6" t="s">
        <v>5</v>
      </c>
      <c r="C6">
        <v>3.3</v>
      </c>
      <c r="D6">
        <f t="shared" si="3"/>
        <v>-57.999999999999972</v>
      </c>
      <c r="E6">
        <f t="shared" si="4"/>
        <v>47</v>
      </c>
      <c r="F6">
        <f t="shared" si="5"/>
        <v>3.7548377269379866E-2</v>
      </c>
      <c r="G6">
        <f t="shared" si="6"/>
        <v>868866.20940370159</v>
      </c>
      <c r="H6">
        <f t="shared" ref="H6:H69" si="9">H5+1</f>
        <v>215.15</v>
      </c>
      <c r="I6">
        <f t="shared" si="0"/>
        <v>215.26760952240571</v>
      </c>
      <c r="J6" s="4">
        <f t="shared" si="1"/>
        <v>226.3138418079096</v>
      </c>
      <c r="K6" s="5">
        <f t="shared" si="2"/>
        <v>11.163841807909591</v>
      </c>
      <c r="L6" s="10">
        <f t="shared" si="7"/>
        <v>215.32040472424904</v>
      </c>
      <c r="M6" s="5">
        <f t="shared" si="8"/>
        <v>0.17040472424903896</v>
      </c>
      <c r="Q6">
        <v>2434</v>
      </c>
      <c r="R6">
        <v>308.14999999999998</v>
      </c>
      <c r="T6">
        <f>(_temp4-_temp3)/(_adc4-_adc3)</f>
        <v>3.2423208191126277E-2</v>
      </c>
      <c r="V6" s="9">
        <v>-5.0330000000000001E-10</v>
      </c>
      <c r="W6" t="s">
        <v>26</v>
      </c>
    </row>
    <row r="7" spans="2:35" x14ac:dyDescent="0.25">
      <c r="B7" t="s">
        <v>6</v>
      </c>
      <c r="C7">
        <v>10000</v>
      </c>
      <c r="D7">
        <f t="shared" si="3"/>
        <v>-56.999999999999972</v>
      </c>
      <c r="E7">
        <f t="shared" si="4"/>
        <v>50</v>
      </c>
      <c r="F7">
        <f t="shared" si="5"/>
        <v>4.0408761422957087E-2</v>
      </c>
      <c r="G7">
        <f t="shared" si="6"/>
        <v>806654.57781767065</v>
      </c>
      <c r="H7">
        <f t="shared" si="9"/>
        <v>216.15</v>
      </c>
      <c r="I7">
        <f t="shared" si="0"/>
        <v>216.11074577895201</v>
      </c>
      <c r="J7" s="4">
        <f t="shared" si="1"/>
        <v>226.50028248587572</v>
      </c>
      <c r="K7" s="5">
        <f t="shared" si="2"/>
        <v>10.350282485875709</v>
      </c>
      <c r="L7" s="10">
        <f t="shared" si="7"/>
        <v>215.94601115914375</v>
      </c>
      <c r="M7" s="5">
        <f t="shared" si="8"/>
        <v>0.20398884085625468</v>
      </c>
      <c r="Q7">
        <v>3020</v>
      </c>
      <c r="R7">
        <v>327.14999999999998</v>
      </c>
      <c r="T7">
        <f>(_temp5-_temp4)/(_adc5-_adc4)</f>
        <v>5.1546391752577317E-2</v>
      </c>
      <c r="V7" s="9">
        <v>7.4480000000000005E-7</v>
      </c>
      <c r="W7" t="s">
        <v>27</v>
      </c>
    </row>
    <row r="8" spans="2:35" x14ac:dyDescent="0.25">
      <c r="B8" t="s">
        <v>11</v>
      </c>
      <c r="C8">
        <v>3.3</v>
      </c>
      <c r="D8">
        <f t="shared" si="3"/>
        <v>-55.999999999999972</v>
      </c>
      <c r="E8">
        <f t="shared" si="4"/>
        <v>54</v>
      </c>
      <c r="F8">
        <f t="shared" si="5"/>
        <v>4.3454788782967303E-2</v>
      </c>
      <c r="G8">
        <f t="shared" si="6"/>
        <v>749409.97354323347</v>
      </c>
      <c r="H8">
        <f t="shared" si="9"/>
        <v>217.15</v>
      </c>
      <c r="I8">
        <f t="shared" si="0"/>
        <v>217.16962339468114</v>
      </c>
      <c r="J8" s="4">
        <f t="shared" si="1"/>
        <v>226.74887005649717</v>
      </c>
      <c r="K8" s="5">
        <f t="shared" si="2"/>
        <v>9.5988700564971623</v>
      </c>
      <c r="L8" s="10">
        <f t="shared" si="7"/>
        <v>216.76664137179401</v>
      </c>
      <c r="M8" s="5">
        <f t="shared" si="8"/>
        <v>0.38335862820599687</v>
      </c>
      <c r="Q8">
        <v>3505</v>
      </c>
      <c r="R8">
        <v>352.15</v>
      </c>
      <c r="T8">
        <f>(_temp6-_temp5)/(_adc6-_adc5)</f>
        <v>8.7628865979381437E-2</v>
      </c>
      <c r="V8" s="9">
        <v>-5.8759999999999997E-4</v>
      </c>
      <c r="W8" t="s">
        <v>28</v>
      </c>
    </row>
    <row r="9" spans="2:35" x14ac:dyDescent="0.25">
      <c r="B9" t="s">
        <v>32</v>
      </c>
      <c r="C9">
        <v>12</v>
      </c>
      <c r="D9">
        <f t="shared" si="3"/>
        <v>-54.999999999999972</v>
      </c>
      <c r="E9">
        <f t="shared" si="4"/>
        <v>58</v>
      </c>
      <c r="F9">
        <f t="shared" si="5"/>
        <v>4.6696058135936247E-2</v>
      </c>
      <c r="G9">
        <f t="shared" si="6"/>
        <v>696697.76673513115</v>
      </c>
      <c r="H9">
        <f t="shared" si="9"/>
        <v>218.15</v>
      </c>
      <c r="I9">
        <f t="shared" si="0"/>
        <v>218.16312050058082</v>
      </c>
      <c r="J9" s="4">
        <f t="shared" si="1"/>
        <v>226.99745762711865</v>
      </c>
      <c r="K9" s="5">
        <f t="shared" si="2"/>
        <v>8.8474576271186436</v>
      </c>
      <c r="L9" s="10">
        <f t="shared" si="7"/>
        <v>217.57205651447183</v>
      </c>
      <c r="M9" s="5">
        <f t="shared" si="8"/>
        <v>0.57794348552818064</v>
      </c>
      <c r="Q9">
        <v>3699</v>
      </c>
      <c r="R9">
        <v>369.15</v>
      </c>
      <c r="T9">
        <f>(_temp7-_temp6)/(_adc7-_adc6)</f>
        <v>0.15116279069767441</v>
      </c>
      <c r="V9" s="9">
        <v>0.26050000000000001</v>
      </c>
      <c r="W9" t="s">
        <v>29</v>
      </c>
      <c r="X9" s="12" t="s">
        <v>34</v>
      </c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2:35" x14ac:dyDescent="0.25">
      <c r="B10" s="12" t="s">
        <v>9</v>
      </c>
      <c r="C10" s="12"/>
      <c r="D10">
        <f t="shared" si="3"/>
        <v>-53.999999999999972</v>
      </c>
      <c r="E10">
        <f t="shared" si="4"/>
        <v>62</v>
      </c>
      <c r="F10">
        <f t="shared" si="5"/>
        <v>5.0142488081427905E-2</v>
      </c>
      <c r="G10">
        <f t="shared" si="6"/>
        <v>648124.50204725179</v>
      </c>
      <c r="H10">
        <f t="shared" si="9"/>
        <v>219.15</v>
      </c>
      <c r="I10">
        <f t="shared" si="0"/>
        <v>219.0995009810957</v>
      </c>
      <c r="J10" s="4">
        <f t="shared" si="1"/>
        <v>227.24604519774013</v>
      </c>
      <c r="K10" s="5">
        <f t="shared" si="2"/>
        <v>8.0960451977401249</v>
      </c>
      <c r="L10" s="10">
        <f t="shared" si="7"/>
        <v>218.36250146427074</v>
      </c>
      <c r="M10" s="5">
        <f t="shared" si="8"/>
        <v>0.78749853572927009</v>
      </c>
      <c r="Q10">
        <v>3871</v>
      </c>
      <c r="R10">
        <v>395.15</v>
      </c>
      <c r="T10">
        <f>(_temp8-_temp7)/(_adc8-_adc7)</f>
        <v>0.27710843373493976</v>
      </c>
      <c r="V10" s="9">
        <v>204.3</v>
      </c>
      <c r="W10" t="s">
        <v>31</v>
      </c>
    </row>
    <row r="11" spans="2:35" x14ac:dyDescent="0.25">
      <c r="B11">
        <v>-60</v>
      </c>
      <c r="C11">
        <v>195</v>
      </c>
      <c r="D11">
        <f t="shared" si="3"/>
        <v>-52.999999999999972</v>
      </c>
      <c r="E11">
        <f t="shared" si="4"/>
        <v>67</v>
      </c>
      <c r="F11">
        <f t="shared" si="5"/>
        <v>5.3804314404300432E-2</v>
      </c>
      <c r="G11">
        <f t="shared" si="6"/>
        <v>603333.71431943018</v>
      </c>
      <c r="H11">
        <f t="shared" si="9"/>
        <v>220.15</v>
      </c>
      <c r="I11">
        <f t="shared" si="0"/>
        <v>220.19984837814442</v>
      </c>
      <c r="J11" s="4">
        <f t="shared" si="1"/>
        <v>227.55677966101695</v>
      </c>
      <c r="K11" s="5">
        <f t="shared" si="2"/>
        <v>7.406779661016941</v>
      </c>
      <c r="L11" s="10">
        <f t="shared" si="7"/>
        <v>219.32987438116388</v>
      </c>
      <c r="M11" s="5">
        <f t="shared" si="8"/>
        <v>0.82012561883612989</v>
      </c>
      <c r="Q11">
        <v>3954</v>
      </c>
      <c r="R11">
        <v>418.15</v>
      </c>
      <c r="T11">
        <f>(_temp9-_temp8)/(_adc9-_adc8)</f>
        <v>0.61728395061728392</v>
      </c>
    </row>
    <row r="12" spans="2:35" x14ac:dyDescent="0.25">
      <c r="B12">
        <v>213.15</v>
      </c>
      <c r="C12">
        <v>468.15</v>
      </c>
      <c r="D12">
        <f t="shared" si="3"/>
        <v>-51.999999999999972</v>
      </c>
      <c r="E12">
        <f t="shared" si="4"/>
        <v>72</v>
      </c>
      <c r="F12">
        <f t="shared" si="5"/>
        <v>5.7692086089118126E-2</v>
      </c>
      <c r="G12">
        <f t="shared" si="6"/>
        <v>562002.19713019626</v>
      </c>
      <c r="H12">
        <f t="shared" si="9"/>
        <v>221.15</v>
      </c>
      <c r="I12">
        <f t="shared" si="0"/>
        <v>221.23218369740667</v>
      </c>
      <c r="J12" s="4">
        <f t="shared" si="1"/>
        <v>227.86751412429379</v>
      </c>
      <c r="K12" s="5">
        <f t="shared" si="2"/>
        <v>6.7175141242937855</v>
      </c>
      <c r="L12" s="10">
        <f t="shared" si="7"/>
        <v>220.27470125936608</v>
      </c>
      <c r="M12" s="5">
        <f t="shared" si="8"/>
        <v>0.87529874063392299</v>
      </c>
      <c r="Q12">
        <v>4035</v>
      </c>
      <c r="R12">
        <v>468.15</v>
      </c>
    </row>
    <row r="13" spans="2:35" x14ac:dyDescent="0.25">
      <c r="D13">
        <f t="shared" si="3"/>
        <v>-50.999999999999972</v>
      </c>
      <c r="E13">
        <f t="shared" si="4"/>
        <v>77</v>
      </c>
      <c r="F13">
        <f t="shared" si="5"/>
        <v>6.1816659871962248E-2</v>
      </c>
      <c r="G13">
        <f t="shared" si="6"/>
        <v>523836.67232023284</v>
      </c>
      <c r="H13">
        <f t="shared" si="9"/>
        <v>222.15</v>
      </c>
      <c r="I13">
        <f t="shared" si="0"/>
        <v>222.20515962339636</v>
      </c>
      <c r="J13" s="4">
        <f t="shared" si="1"/>
        <v>228.17824858757064</v>
      </c>
      <c r="K13" s="5">
        <f t="shared" si="2"/>
        <v>6.02824858757063</v>
      </c>
      <c r="L13" s="10">
        <f t="shared" si="7"/>
        <v>221.19744224340903</v>
      </c>
      <c r="M13" s="5">
        <f t="shared" si="8"/>
        <v>0.95255775659097708</v>
      </c>
    </row>
    <row r="14" spans="2:35" x14ac:dyDescent="0.25">
      <c r="D14">
        <f t="shared" si="3"/>
        <v>-49.999999999999972</v>
      </c>
      <c r="E14">
        <f t="shared" si="4"/>
        <v>82</v>
      </c>
      <c r="F14">
        <f t="shared" si="5"/>
        <v>6.6189193223112952E-2</v>
      </c>
      <c r="G14">
        <f t="shared" si="6"/>
        <v>488570.81485738006</v>
      </c>
      <c r="H14">
        <f t="shared" si="9"/>
        <v>223.15</v>
      </c>
      <c r="I14">
        <f t="shared" si="0"/>
        <v>223.12584991764254</v>
      </c>
      <c r="J14" s="4">
        <f t="shared" si="1"/>
        <v>228.48898305084745</v>
      </c>
      <c r="K14" s="5">
        <f t="shared" si="2"/>
        <v>5.3389830508474461</v>
      </c>
      <c r="L14" s="10">
        <f t="shared" si="7"/>
        <v>222.09855087952627</v>
      </c>
      <c r="M14" s="5">
        <f t="shared" si="8"/>
        <v>1.051449120473734</v>
      </c>
    </row>
    <row r="15" spans="2:35" x14ac:dyDescent="0.25">
      <c r="D15">
        <f t="shared" si="3"/>
        <v>-48.999999999999972</v>
      </c>
      <c r="E15">
        <f t="shared" si="4"/>
        <v>88</v>
      </c>
      <c r="F15">
        <f t="shared" si="5"/>
        <v>7.0821135652963219E-2</v>
      </c>
      <c r="G15">
        <f t="shared" si="6"/>
        <v>455962.59288619936</v>
      </c>
      <c r="H15">
        <f t="shared" si="9"/>
        <v>224.15</v>
      </c>
      <c r="I15">
        <f t="shared" si="0"/>
        <v>224.16984286830376</v>
      </c>
      <c r="J15" s="4">
        <f t="shared" si="1"/>
        <v>228.86186440677966</v>
      </c>
      <c r="K15" s="5">
        <f t="shared" si="2"/>
        <v>4.7118644067796538</v>
      </c>
      <c r="L15" s="10">
        <f t="shared" si="7"/>
        <v>223.15195547892429</v>
      </c>
      <c r="M15" s="5">
        <f t="shared" si="8"/>
        <v>0.99804452107571251</v>
      </c>
    </row>
    <row r="16" spans="2:35" x14ac:dyDescent="0.25">
      <c r="D16">
        <f t="shared" si="3"/>
        <v>-47.999999999999972</v>
      </c>
      <c r="E16">
        <f t="shared" si="4"/>
        <v>94</v>
      </c>
      <c r="F16">
        <f t="shared" si="5"/>
        <v>7.572421823319149E-2</v>
      </c>
      <c r="G16">
        <f t="shared" si="6"/>
        <v>425791.88758842036</v>
      </c>
      <c r="H16">
        <f t="shared" si="9"/>
        <v>225.15</v>
      </c>
      <c r="I16">
        <f t="shared" si="0"/>
        <v>225.15529357604774</v>
      </c>
      <c r="J16" s="4">
        <f t="shared" si="1"/>
        <v>229.23474576271187</v>
      </c>
      <c r="K16" s="5">
        <f t="shared" si="2"/>
        <v>4.0847457627118615</v>
      </c>
      <c r="L16" s="10">
        <f t="shared" si="7"/>
        <v>224.17561299621872</v>
      </c>
      <c r="M16" s="5">
        <f t="shared" si="8"/>
        <v>0.97438700378128829</v>
      </c>
    </row>
    <row r="17" spans="4:18" x14ac:dyDescent="0.25">
      <c r="D17">
        <f t="shared" si="3"/>
        <v>-46.999999999999972</v>
      </c>
      <c r="E17">
        <f t="shared" si="4"/>
        <v>100</v>
      </c>
      <c r="F17">
        <f t="shared" si="5"/>
        <v>8.0910441225750793E-2</v>
      </c>
      <c r="G17">
        <f t="shared" si="6"/>
        <v>397858.36166590231</v>
      </c>
      <c r="H17">
        <f t="shared" si="9"/>
        <v>226.15</v>
      </c>
      <c r="I17">
        <f t="shared" si="0"/>
        <v>226.08906278033444</v>
      </c>
      <c r="J17" s="4">
        <f t="shared" si="1"/>
        <v>229.60762711864407</v>
      </c>
      <c r="K17" s="5">
        <f t="shared" si="2"/>
        <v>3.4576271186440692</v>
      </c>
      <c r="L17" s="10">
        <f t="shared" si="7"/>
        <v>225.17027031040001</v>
      </c>
      <c r="M17" s="5">
        <f t="shared" si="8"/>
        <v>0.97972968959999207</v>
      </c>
    </row>
    <row r="18" spans="4:18" x14ac:dyDescent="0.25">
      <c r="D18">
        <f t="shared" si="3"/>
        <v>-45.999999999999972</v>
      </c>
      <c r="E18">
        <f t="shared" si="4"/>
        <v>107</v>
      </c>
      <c r="F18">
        <f t="shared" si="5"/>
        <v>8.6392059713765901E-2</v>
      </c>
      <c r="G18">
        <f t="shared" si="6"/>
        <v>371979.54892307892</v>
      </c>
      <c r="H18">
        <f t="shared" si="9"/>
        <v>227.15</v>
      </c>
      <c r="I18">
        <f t="shared" si="0"/>
        <v>227.12069552728673</v>
      </c>
      <c r="J18" s="4">
        <f t="shared" si="1"/>
        <v>230.04265536723165</v>
      </c>
      <c r="K18" s="5">
        <f t="shared" si="2"/>
        <v>2.8926553672316402</v>
      </c>
      <c r="L18" s="10">
        <f t="shared" si="7"/>
        <v>226.29502901039038</v>
      </c>
      <c r="M18" s="5">
        <f t="shared" si="8"/>
        <v>0.85497098960962603</v>
      </c>
      <c r="R18" t="s">
        <v>19</v>
      </c>
    </row>
    <row r="19" spans="4:18" x14ac:dyDescent="0.25">
      <c r="D19">
        <f t="shared" si="3"/>
        <v>-44.999999999999972</v>
      </c>
      <c r="E19">
        <f t="shared" si="4"/>
        <v>114</v>
      </c>
      <c r="F19">
        <f t="shared" si="5"/>
        <v>9.2181567131059808E-2</v>
      </c>
      <c r="G19">
        <f t="shared" si="6"/>
        <v>347989.14063895238</v>
      </c>
      <c r="H19">
        <f t="shared" si="9"/>
        <v>228.15</v>
      </c>
      <c r="I19">
        <f t="shared" si="0"/>
        <v>228.09722618174624</v>
      </c>
      <c r="J19" s="4">
        <f t="shared" si="1"/>
        <v>230.47768361581922</v>
      </c>
      <c r="K19" s="5">
        <f t="shared" si="2"/>
        <v>2.3276836158192111</v>
      </c>
      <c r="L19" s="10">
        <f t="shared" si="7"/>
        <v>227.38245634588858</v>
      </c>
      <c r="M19" s="5">
        <f t="shared" si="8"/>
        <v>0.76754365411142089</v>
      </c>
      <c r="R19">
        <f>MAX(K4:K23)</f>
        <v>12.72881355932202</v>
      </c>
    </row>
    <row r="20" spans="4:18" x14ac:dyDescent="0.25">
      <c r="D20">
        <f t="shared" si="3"/>
        <v>-43.999999999999972</v>
      </c>
      <c r="E20">
        <f t="shared" si="4"/>
        <v>122</v>
      </c>
      <c r="F20">
        <f t="shared" si="5"/>
        <v>9.829167659089838E-2</v>
      </c>
      <c r="G20">
        <f t="shared" si="6"/>
        <v>325735.44723781559</v>
      </c>
      <c r="H20">
        <f t="shared" si="9"/>
        <v>229.15</v>
      </c>
      <c r="I20">
        <f t="shared" si="0"/>
        <v>229.15371960742371</v>
      </c>
      <c r="J20" s="4">
        <f t="shared" si="1"/>
        <v>230.97485875706215</v>
      </c>
      <c r="K20" s="5">
        <f t="shared" si="2"/>
        <v>1.8248587570621453</v>
      </c>
      <c r="L20" s="10">
        <f t="shared" si="7"/>
        <v>228.58095326555693</v>
      </c>
      <c r="M20" s="5">
        <f t="shared" si="8"/>
        <v>0.56904673444307718</v>
      </c>
    </row>
    <row r="21" spans="4:18" x14ac:dyDescent="0.25">
      <c r="D21">
        <f t="shared" si="3"/>
        <v>-42.999999999999972</v>
      </c>
      <c r="E21">
        <f t="shared" si="4"/>
        <v>130</v>
      </c>
      <c r="F21">
        <f t="shared" si="5"/>
        <v>0.10473529991973415</v>
      </c>
      <c r="G21">
        <f t="shared" si="6"/>
        <v>305080.01624371309</v>
      </c>
      <c r="H21">
        <f t="shared" si="9"/>
        <v>230.15</v>
      </c>
      <c r="I21">
        <f t="shared" si="0"/>
        <v>230.15402163687338</v>
      </c>
      <c r="J21" s="4">
        <f t="shared" si="1"/>
        <v>231.47203389830509</v>
      </c>
      <c r="K21" s="5">
        <f t="shared" si="2"/>
        <v>1.3220338983050794</v>
      </c>
      <c r="L21" s="10">
        <f t="shared" si="7"/>
        <v>229.73378534994541</v>
      </c>
      <c r="M21" s="5">
        <f t="shared" si="8"/>
        <v>0.41621465005459868</v>
      </c>
      <c r="R21" t="s">
        <v>18</v>
      </c>
    </row>
    <row r="22" spans="4:18" x14ac:dyDescent="0.25">
      <c r="D22">
        <f t="shared" si="3"/>
        <v>-41.999999999999972</v>
      </c>
      <c r="E22">
        <f t="shared" si="4"/>
        <v>138</v>
      </c>
      <c r="F22">
        <f t="shared" si="5"/>
        <v>0.11152552430841364</v>
      </c>
      <c r="G22">
        <f t="shared" si="6"/>
        <v>285896.38967974286</v>
      </c>
      <c r="H22">
        <f t="shared" si="9"/>
        <v>231.15</v>
      </c>
      <c r="I22">
        <f t="shared" si="0"/>
        <v>231.1044906897487</v>
      </c>
      <c r="J22" s="4">
        <f t="shared" si="1"/>
        <v>231.96920903954802</v>
      </c>
      <c r="K22" s="5">
        <f t="shared" si="2"/>
        <v>0.81920903954801361</v>
      </c>
      <c r="L22" s="10">
        <f t="shared" si="7"/>
        <v>230.84254679192071</v>
      </c>
      <c r="M22" s="5">
        <f t="shared" si="8"/>
        <v>0.30745320807929488</v>
      </c>
      <c r="R22">
        <f>MAX(K25:K259)</f>
        <v>6.8641975308642031</v>
      </c>
    </row>
    <row r="23" spans="4:18" x14ac:dyDescent="0.25">
      <c r="D23">
        <f t="shared" si="3"/>
        <v>-40.999999999999972</v>
      </c>
      <c r="E23">
        <f t="shared" si="4"/>
        <v>147</v>
      </c>
      <c r="F23">
        <f t="shared" si="5"/>
        <v>0.11867558650154229</v>
      </c>
      <c r="G23">
        <f t="shared" si="6"/>
        <v>268068.98598787322</v>
      </c>
      <c r="H23">
        <f t="shared" si="9"/>
        <v>232.15</v>
      </c>
      <c r="I23">
        <f t="shared" si="0"/>
        <v>232.12079428314291</v>
      </c>
      <c r="J23" s="4">
        <f t="shared" si="1"/>
        <v>232.52853107344635</v>
      </c>
      <c r="K23" s="5">
        <f t="shared" si="2"/>
        <v>0.37853107344633941</v>
      </c>
      <c r="L23" s="10">
        <f t="shared" si="7"/>
        <v>232.03916065642582</v>
      </c>
      <c r="M23" s="5">
        <f t="shared" si="8"/>
        <v>0.11083934357418457</v>
      </c>
    </row>
    <row r="24" spans="4:18" x14ac:dyDescent="0.25">
      <c r="D24">
        <v>-60</v>
      </c>
      <c r="E24">
        <f t="shared" si="4"/>
        <v>157</v>
      </c>
      <c r="F24">
        <f t="shared" si="5"/>
        <v>0.12619884445564136</v>
      </c>
      <c r="G24">
        <f t="shared" si="6"/>
        <v>251492.09323069066</v>
      </c>
      <c r="H24">
        <f t="shared" si="9"/>
        <v>233.15</v>
      </c>
      <c r="I24">
        <f t="shared" si="0"/>
        <v>233.19160661173368</v>
      </c>
      <c r="J24" s="4">
        <f t="shared" si="1"/>
        <v>233.15</v>
      </c>
      <c r="K24" s="5">
        <f t="shared" si="2"/>
        <v>0</v>
      </c>
      <c r="L24" s="10">
        <f t="shared" si="7"/>
        <v>233.30824425520694</v>
      </c>
      <c r="M24" s="5">
        <f t="shared" si="8"/>
        <v>0.15824425520693808</v>
      </c>
    </row>
    <row r="25" spans="4:18" x14ac:dyDescent="0.25">
      <c r="D25">
        <f t="shared" si="3"/>
        <v>-38.999999999999972</v>
      </c>
      <c r="E25">
        <f t="shared" si="4"/>
        <v>166</v>
      </c>
      <c r="F25">
        <f t="shared" si="5"/>
        <v>0.13410874640843373</v>
      </c>
      <c r="G25">
        <f t="shared" si="6"/>
        <v>236068.96182220013</v>
      </c>
      <c r="H25">
        <f t="shared" si="9"/>
        <v>234.15</v>
      </c>
      <c r="I25">
        <f t="shared" si="0"/>
        <v>234.10853379482958</v>
      </c>
      <c r="J25" s="4">
        <f t="shared" si="1"/>
        <v>233.7093220338983</v>
      </c>
      <c r="K25" s="5">
        <f t="shared" si="2"/>
        <v>0.44067796610170262</v>
      </c>
      <c r="L25" s="10">
        <f t="shared" si="7"/>
        <v>234.39827366580542</v>
      </c>
      <c r="M25" s="5">
        <f t="shared" si="8"/>
        <v>0.24827366580541366</v>
      </c>
    </row>
    <row r="26" spans="4:18" x14ac:dyDescent="0.25">
      <c r="D26">
        <f t="shared" si="3"/>
        <v>-37.999999999999972</v>
      </c>
      <c r="E26">
        <f t="shared" si="4"/>
        <v>177</v>
      </c>
      <c r="F26">
        <f t="shared" si="5"/>
        <v>0.14241879731518672</v>
      </c>
      <c r="G26">
        <f t="shared" si="6"/>
        <v>221710.98634520674</v>
      </c>
      <c r="H26">
        <f t="shared" si="9"/>
        <v>235.15</v>
      </c>
      <c r="I26">
        <f t="shared" si="0"/>
        <v>235.17565338256091</v>
      </c>
      <c r="J26" s="4">
        <f t="shared" si="1"/>
        <v>234.39293785310736</v>
      </c>
      <c r="K26" s="5">
        <f t="shared" si="2"/>
        <v>0.75706214689265039</v>
      </c>
      <c r="L26" s="10">
        <f t="shared" si="7"/>
        <v>235.66650849334124</v>
      </c>
      <c r="M26" s="5">
        <f t="shared" si="8"/>
        <v>0.5165084933412345</v>
      </c>
    </row>
    <row r="27" spans="4:18" x14ac:dyDescent="0.25">
      <c r="D27">
        <f t="shared" si="3"/>
        <v>-36.999999999999972</v>
      </c>
      <c r="E27">
        <f t="shared" si="4"/>
        <v>188</v>
      </c>
      <c r="F27">
        <f t="shared" si="5"/>
        <v>0.15114252262355526</v>
      </c>
      <c r="G27">
        <f t="shared" si="6"/>
        <v>208336.96716966806</v>
      </c>
      <c r="H27">
        <f t="shared" si="9"/>
        <v>236.15</v>
      </c>
      <c r="I27">
        <f t="shared" si="0"/>
        <v>236.19017473331763</v>
      </c>
      <c r="J27" s="4">
        <f t="shared" si="1"/>
        <v>235.07655367231638</v>
      </c>
      <c r="K27" s="5">
        <f t="shared" si="2"/>
        <v>1.0734463276836266</v>
      </c>
      <c r="L27" s="10">
        <f t="shared" si="7"/>
        <v>236.86768941929921</v>
      </c>
      <c r="M27" s="5">
        <f t="shared" si="8"/>
        <v>0.71768941929920516</v>
      </c>
    </row>
    <row r="28" spans="4:18" x14ac:dyDescent="0.25">
      <c r="D28">
        <f t="shared" si="3"/>
        <v>-35.999999999999972</v>
      </c>
      <c r="E28">
        <f t="shared" si="4"/>
        <v>199</v>
      </c>
      <c r="F28">
        <f t="shared" si="5"/>
        <v>0.16029342937588803</v>
      </c>
      <c r="G28">
        <f t="shared" si="6"/>
        <v>195872.44360849634</v>
      </c>
      <c r="H28">
        <f t="shared" si="9"/>
        <v>237.15</v>
      </c>
      <c r="I28">
        <f t="shared" si="0"/>
        <v>237.15777647209356</v>
      </c>
      <c r="J28" s="4">
        <f t="shared" si="1"/>
        <v>235.76016949152543</v>
      </c>
      <c r="K28" s="5">
        <f t="shared" si="2"/>
        <v>1.3898305084745743</v>
      </c>
      <c r="L28" s="10">
        <f t="shared" si="7"/>
        <v>238.00528628590536</v>
      </c>
      <c r="M28" s="5">
        <f t="shared" si="8"/>
        <v>0.8552862859053505</v>
      </c>
    </row>
    <row r="29" spans="4:18" x14ac:dyDescent="0.25">
      <c r="D29">
        <f t="shared" si="3"/>
        <v>-34.999999999999972</v>
      </c>
      <c r="E29">
        <f t="shared" si="4"/>
        <v>211</v>
      </c>
      <c r="F29">
        <f t="shared" si="5"/>
        <v>0.16988496464749708</v>
      </c>
      <c r="G29">
        <f t="shared" si="6"/>
        <v>184249.09125109081</v>
      </c>
      <c r="H29">
        <f t="shared" si="9"/>
        <v>238.15</v>
      </c>
      <c r="I29">
        <f t="shared" si="0"/>
        <v>238.1654448323562</v>
      </c>
      <c r="J29" s="4">
        <f t="shared" si="1"/>
        <v>236.50593220338985</v>
      </c>
      <c r="K29" s="5">
        <f t="shared" si="2"/>
        <v>1.6440677966101589</v>
      </c>
      <c r="L29" s="10">
        <f t="shared" si="7"/>
        <v>239.17771392002248</v>
      </c>
      <c r="M29" s="5">
        <f t="shared" si="8"/>
        <v>1.0277139200224781</v>
      </c>
    </row>
    <row r="30" spans="4:18" x14ac:dyDescent="0.25">
      <c r="D30">
        <f t="shared" si="3"/>
        <v>-33.999999999999972</v>
      </c>
      <c r="E30">
        <f t="shared" si="4"/>
        <v>223</v>
      </c>
      <c r="F30">
        <f t="shared" si="5"/>
        <v>0.17993047135093854</v>
      </c>
      <c r="G30">
        <f t="shared" si="6"/>
        <v>173404.17691473951</v>
      </c>
      <c r="H30">
        <f t="shared" si="9"/>
        <v>239.15</v>
      </c>
      <c r="I30">
        <f t="shared" si="0"/>
        <v>239.12824031377656</v>
      </c>
      <c r="J30" s="4">
        <f t="shared" si="1"/>
        <v>237.25169491525423</v>
      </c>
      <c r="K30" s="5">
        <f t="shared" si="2"/>
        <v>1.8983050847457719</v>
      </c>
      <c r="L30" s="10">
        <f t="shared" si="7"/>
        <v>240.28263651117524</v>
      </c>
      <c r="M30" s="5">
        <f t="shared" si="8"/>
        <v>1.1326365111752352</v>
      </c>
    </row>
    <row r="31" spans="4:18" x14ac:dyDescent="0.25">
      <c r="D31">
        <f t="shared" si="3"/>
        <v>-32.999999999999972</v>
      </c>
      <c r="E31">
        <f t="shared" si="4"/>
        <v>236</v>
      </c>
      <c r="F31">
        <f t="shared" si="5"/>
        <v>0.19044314145990432</v>
      </c>
      <c r="G31">
        <f t="shared" si="6"/>
        <v>163280.0653624367</v>
      </c>
      <c r="H31">
        <f t="shared" si="9"/>
        <v>240.15</v>
      </c>
      <c r="I31">
        <f t="shared" si="0"/>
        <v>240.12580304571333</v>
      </c>
      <c r="J31" s="4">
        <f t="shared" si="1"/>
        <v>238.05960451977401</v>
      </c>
      <c r="K31" s="5">
        <f t="shared" si="2"/>
        <v>2.0903954802259932</v>
      </c>
      <c r="L31" s="10">
        <f t="shared" si="7"/>
        <v>241.40811547617039</v>
      </c>
      <c r="M31" s="5">
        <f t="shared" si="8"/>
        <v>1.2581154761703885</v>
      </c>
    </row>
    <row r="32" spans="4:18" x14ac:dyDescent="0.25">
      <c r="D32">
        <f t="shared" si="3"/>
        <v>-31.999999999999972</v>
      </c>
      <c r="E32">
        <f t="shared" si="4"/>
        <v>250</v>
      </c>
      <c r="F32">
        <f t="shared" si="5"/>
        <v>0.20143596673179909</v>
      </c>
      <c r="G32">
        <f t="shared" si="6"/>
        <v>153823.77256360423</v>
      </c>
      <c r="H32">
        <f t="shared" si="9"/>
        <v>241.15</v>
      </c>
      <c r="I32">
        <f t="shared" si="0"/>
        <v>241.15260146080249</v>
      </c>
      <c r="J32" s="4">
        <f t="shared" si="1"/>
        <v>238.92966101694915</v>
      </c>
      <c r="K32" s="5">
        <f t="shared" si="2"/>
        <v>2.2203389830508513</v>
      </c>
      <c r="L32" s="10">
        <f t="shared" si="7"/>
        <v>242.54245263671876</v>
      </c>
      <c r="M32" s="5">
        <f t="shared" si="8"/>
        <v>1.3924526367187582</v>
      </c>
    </row>
    <row r="33" spans="4:35" x14ac:dyDescent="0.25">
      <c r="D33">
        <f t="shared" si="3"/>
        <v>-30.999999999999972</v>
      </c>
      <c r="E33">
        <f t="shared" si="4"/>
        <v>264</v>
      </c>
      <c r="F33">
        <f t="shared" si="5"/>
        <v>0.21292168703535019</v>
      </c>
      <c r="G33">
        <f t="shared" si="6"/>
        <v>144986.56083126561</v>
      </c>
      <c r="H33">
        <f t="shared" si="9"/>
        <v>242.15</v>
      </c>
      <c r="I33">
        <f t="shared" si="0"/>
        <v>242.13513249248479</v>
      </c>
      <c r="J33" s="4">
        <f t="shared" si="1"/>
        <v>239.7997175141243</v>
      </c>
      <c r="K33" s="5">
        <f t="shared" si="2"/>
        <v>2.3502824858757094</v>
      </c>
      <c r="L33" s="10">
        <f t="shared" si="7"/>
        <v>243.60188712196356</v>
      </c>
      <c r="M33" s="5">
        <f t="shared" si="8"/>
        <v>1.4518871219635514</v>
      </c>
    </row>
    <row r="34" spans="4:35" x14ac:dyDescent="0.25">
      <c r="D34">
        <f t="shared" si="3"/>
        <v>-29.999999999999972</v>
      </c>
      <c r="E34">
        <f t="shared" si="4"/>
        <v>279</v>
      </c>
      <c r="F34">
        <f t="shared" si="5"/>
        <v>0.22491273641858289</v>
      </c>
      <c r="G34">
        <f t="shared" si="6"/>
        <v>136723.57166374082</v>
      </c>
      <c r="H34">
        <f t="shared" si="9"/>
        <v>243.15</v>
      </c>
      <c r="I34">
        <f t="shared" si="0"/>
        <v>243.14366562587347</v>
      </c>
      <c r="J34" s="4">
        <f t="shared" si="1"/>
        <v>240.7319209039548</v>
      </c>
      <c r="K34" s="5">
        <f t="shared" si="2"/>
        <v>2.4180790960452043</v>
      </c>
      <c r="L34" s="10">
        <f t="shared" si="7"/>
        <v>244.66018323349431</v>
      </c>
      <c r="M34" s="5">
        <f t="shared" si="8"/>
        <v>1.5101832334943026</v>
      </c>
    </row>
    <row r="35" spans="4:35" x14ac:dyDescent="0.25">
      <c r="D35">
        <f t="shared" si="3"/>
        <v>-28.999999999999972</v>
      </c>
      <c r="E35">
        <f t="shared" si="4"/>
        <v>295</v>
      </c>
      <c r="F35">
        <f t="shared" si="5"/>
        <v>0.23742118708289595</v>
      </c>
      <c r="G35">
        <f t="shared" si="6"/>
        <v>128993.49255834524</v>
      </c>
      <c r="H35">
        <f t="shared" si="9"/>
        <v>244.15</v>
      </c>
      <c r="I35">
        <f t="shared" si="0"/>
        <v>244.17408545813831</v>
      </c>
      <c r="J35" s="4">
        <f t="shared" si="1"/>
        <v>241.72627118644067</v>
      </c>
      <c r="K35" s="5">
        <f t="shared" si="2"/>
        <v>2.423728813559336</v>
      </c>
      <c r="L35" s="10">
        <f t="shared" si="7"/>
        <v>245.70858649750213</v>
      </c>
      <c r="M35" s="5">
        <f t="shared" si="8"/>
        <v>1.5585864975021195</v>
      </c>
    </row>
    <row r="36" spans="4:35" x14ac:dyDescent="0.25">
      <c r="D36">
        <f t="shared" si="3"/>
        <v>-27.999999999999972</v>
      </c>
      <c r="E36">
        <f t="shared" si="4"/>
        <v>311</v>
      </c>
      <c r="F36">
        <f t="shared" si="5"/>
        <v>0.25045869146067767</v>
      </c>
      <c r="G36">
        <f t="shared" si="6"/>
        <v>121758.25445523034</v>
      </c>
      <c r="H36">
        <f t="shared" si="9"/>
        <v>245.15</v>
      </c>
      <c r="I36">
        <f t="shared" si="0"/>
        <v>245.16232380984493</v>
      </c>
      <c r="J36" s="4">
        <f t="shared" si="1"/>
        <v>242.72062146892657</v>
      </c>
      <c r="K36" s="5">
        <f t="shared" si="2"/>
        <v>2.4293785310734393</v>
      </c>
      <c r="L36" s="10">
        <f t="shared" si="7"/>
        <v>246.68122633985732</v>
      </c>
      <c r="M36" s="5">
        <f t="shared" si="8"/>
        <v>1.5312263398573123</v>
      </c>
    </row>
    <row r="37" spans="4:35" x14ac:dyDescent="0.25">
      <c r="D37">
        <f t="shared" si="3"/>
        <v>-26.999999999999972</v>
      </c>
      <c r="E37">
        <f t="shared" si="4"/>
        <v>328</v>
      </c>
      <c r="F37">
        <f t="shared" si="5"/>
        <v>0.26403642262649774</v>
      </c>
      <c r="G37">
        <f t="shared" si="6"/>
        <v>114982.75681715828</v>
      </c>
      <c r="H37">
        <f t="shared" si="9"/>
        <v>246.15</v>
      </c>
      <c r="I37">
        <f t="shared" si="0"/>
        <v>246.17063355659016</v>
      </c>
      <c r="J37" s="4">
        <f t="shared" si="1"/>
        <v>243.7771186440678</v>
      </c>
      <c r="K37" s="5">
        <f t="shared" si="2"/>
        <v>2.3728813559322077</v>
      </c>
      <c r="L37" s="10">
        <f t="shared" si="7"/>
        <v>247.63947214727742</v>
      </c>
      <c r="M37" s="5">
        <f t="shared" si="8"/>
        <v>1.4894721472774108</v>
      </c>
    </row>
    <row r="38" spans="4:35" x14ac:dyDescent="0.25">
      <c r="D38">
        <f t="shared" si="3"/>
        <v>-25.999999999999972</v>
      </c>
      <c r="E38">
        <f t="shared" si="4"/>
        <v>345</v>
      </c>
      <c r="F38">
        <f t="shared" si="5"/>
        <v>0.27816501330511212</v>
      </c>
      <c r="G38">
        <f t="shared" si="6"/>
        <v>108634.61766057234</v>
      </c>
      <c r="H38">
        <f t="shared" si="9"/>
        <v>247.15</v>
      </c>
      <c r="I38">
        <f t="shared" si="0"/>
        <v>247.14007018853556</v>
      </c>
      <c r="J38" s="4">
        <f t="shared" si="1"/>
        <v>244.83361581920906</v>
      </c>
      <c r="K38" s="5">
        <f t="shared" si="2"/>
        <v>2.3163841807909478</v>
      </c>
      <c r="L38" s="10">
        <f t="shared" si="7"/>
        <v>248.52798345932928</v>
      </c>
      <c r="M38" s="5">
        <f t="shared" si="8"/>
        <v>1.3779834593292719</v>
      </c>
    </row>
    <row r="39" spans="4:35" x14ac:dyDescent="0.25">
      <c r="D39">
        <f t="shared" si="3"/>
        <v>-24.999999999999972</v>
      </c>
      <c r="E39">
        <f t="shared" si="4"/>
        <v>363</v>
      </c>
      <c r="F39">
        <f t="shared" si="5"/>
        <v>0.29285449377297434</v>
      </c>
      <c r="G39">
        <f t="shared" si="6"/>
        <v>102683.94612917275</v>
      </c>
      <c r="H39">
        <f t="shared" si="9"/>
        <v>248.15</v>
      </c>
      <c r="I39">
        <f t="shared" si="0"/>
        <v>248.12815033335622</v>
      </c>
      <c r="J39" s="4">
        <f t="shared" si="1"/>
        <v>245.95225988700565</v>
      </c>
      <c r="K39" s="5">
        <f t="shared" si="2"/>
        <v>2.197740112994353</v>
      </c>
      <c r="L39" s="10">
        <f t="shared" si="7"/>
        <v>249.40094612184032</v>
      </c>
      <c r="M39" s="5">
        <f t="shared" si="8"/>
        <v>1.2509461218403146</v>
      </c>
    </row>
    <row r="40" spans="4:35" x14ac:dyDescent="0.25">
      <c r="D40">
        <f t="shared" si="3"/>
        <v>-23.999999999999972</v>
      </c>
      <c r="E40">
        <f t="shared" si="4"/>
        <v>382</v>
      </c>
      <c r="F40">
        <f t="shared" si="5"/>
        <v>0.30811422898307528</v>
      </c>
      <c r="G40">
        <f t="shared" si="6"/>
        <v>97103.135447252236</v>
      </c>
      <c r="H40">
        <f t="shared" si="9"/>
        <v>249.15</v>
      </c>
      <c r="I40">
        <f t="shared" si="0"/>
        <v>249.13228097033391</v>
      </c>
      <c r="J40" s="4">
        <f t="shared" si="1"/>
        <v>247.13305084745764</v>
      </c>
      <c r="K40" s="5">
        <f t="shared" si="2"/>
        <v>2.0169491525423666</v>
      </c>
      <c r="L40" s="10">
        <f t="shared" si="7"/>
        <v>250.25557390072015</v>
      </c>
      <c r="M40" s="5">
        <f t="shared" si="8"/>
        <v>1.1055739007201453</v>
      </c>
    </row>
    <row r="41" spans="4:35" x14ac:dyDescent="0.25">
      <c r="D41">
        <f t="shared" si="3"/>
        <v>-22.999999999999972</v>
      </c>
      <c r="E41">
        <f t="shared" si="4"/>
        <v>402</v>
      </c>
      <c r="F41">
        <f t="shared" si="5"/>
        <v>0.32395285527542794</v>
      </c>
      <c r="G41">
        <f t="shared" si="6"/>
        <v>91866.674309578375</v>
      </c>
      <c r="H41">
        <f t="shared" si="9"/>
        <v>250.15</v>
      </c>
      <c r="I41">
        <f t="shared" si="0"/>
        <v>250.15019767636389</v>
      </c>
      <c r="J41" s="4">
        <f t="shared" si="1"/>
        <v>248.37598870056499</v>
      </c>
      <c r="K41" s="5">
        <f t="shared" si="2"/>
        <v>1.774011299435017</v>
      </c>
      <c r="L41" s="10">
        <f t="shared" si="7"/>
        <v>251.09061518046568</v>
      </c>
      <c r="M41" s="5">
        <f t="shared" si="8"/>
        <v>0.94061518046567016</v>
      </c>
    </row>
    <row r="42" spans="4:35" x14ac:dyDescent="0.25">
      <c r="D42">
        <f t="shared" si="3"/>
        <v>-21.999999999999972</v>
      </c>
      <c r="E42">
        <f t="shared" si="4"/>
        <v>422</v>
      </c>
      <c r="F42">
        <f t="shared" si="5"/>
        <v>0.34037821706669596</v>
      </c>
      <c r="G42">
        <f t="shared" si="6"/>
        <v>86950.974960697204</v>
      </c>
      <c r="H42">
        <f t="shared" si="9"/>
        <v>251.15</v>
      </c>
      <c r="I42">
        <f t="shared" si="0"/>
        <v>251.13175627264687</v>
      </c>
      <c r="J42" s="4">
        <f t="shared" si="1"/>
        <v>249.61892655367234</v>
      </c>
      <c r="K42" s="5">
        <f t="shared" si="2"/>
        <v>1.5310734463276674</v>
      </c>
      <c r="L42" s="10">
        <f t="shared" si="7"/>
        <v>251.86880403830875</v>
      </c>
      <c r="M42" s="5">
        <f t="shared" si="8"/>
        <v>0.71880403830874684</v>
      </c>
    </row>
    <row r="43" spans="4:35" x14ac:dyDescent="0.25">
      <c r="D43">
        <f t="shared" si="3"/>
        <v>-20.999999999999972</v>
      </c>
      <c r="E43">
        <f t="shared" si="4"/>
        <v>443</v>
      </c>
      <c r="F43">
        <f t="shared" si="5"/>
        <v>0.35739730394183511</v>
      </c>
      <c r="G43">
        <f t="shared" si="6"/>
        <v>82334.216391768336</v>
      </c>
      <c r="H43">
        <f t="shared" si="9"/>
        <v>252.15</v>
      </c>
      <c r="I43">
        <f t="shared" si="0"/>
        <v>252.126837589774</v>
      </c>
      <c r="J43" s="4">
        <f t="shared" si="1"/>
        <v>250.92401129943502</v>
      </c>
      <c r="K43" s="5">
        <f t="shared" si="2"/>
        <v>1.225988700564983</v>
      </c>
      <c r="L43" s="10">
        <f t="shared" si="7"/>
        <v>252.63425439668717</v>
      </c>
      <c r="M43" s="5">
        <f t="shared" si="8"/>
        <v>0.48425439668716308</v>
      </c>
    </row>
    <row r="44" spans="4:35" x14ac:dyDescent="0.25">
      <c r="D44">
        <f t="shared" si="3"/>
        <v>-19.999999999999972</v>
      </c>
      <c r="E44">
        <f t="shared" si="4"/>
        <v>465</v>
      </c>
      <c r="F44">
        <f t="shared" si="5"/>
        <v>0.3750161885975789</v>
      </c>
      <c r="G44">
        <f t="shared" si="6"/>
        <v>77996.201239759088</v>
      </c>
      <c r="H44">
        <f t="shared" si="9"/>
        <v>253.15</v>
      </c>
      <c r="I44">
        <f t="shared" si="0"/>
        <v>253.13376202954618</v>
      </c>
      <c r="J44" s="4">
        <f t="shared" si="1"/>
        <v>252.2912429378531</v>
      </c>
      <c r="K44" s="5">
        <f t="shared" si="2"/>
        <v>0.85875706214690695</v>
      </c>
      <c r="L44" s="10">
        <f t="shared" si="7"/>
        <v>253.38924341860908</v>
      </c>
      <c r="M44" s="5">
        <f t="shared" si="8"/>
        <v>0.23924341860907816</v>
      </c>
    </row>
    <row r="45" spans="4:35" x14ac:dyDescent="0.25">
      <c r="D45">
        <f t="shared" si="3"/>
        <v>-18.999999999999972</v>
      </c>
      <c r="E45">
        <f t="shared" si="4"/>
        <v>488</v>
      </c>
      <c r="F45">
        <f t="shared" si="5"/>
        <v>0.39323996611153506</v>
      </c>
      <c r="G45">
        <f t="shared" si="6"/>
        <v>73918.225114077475</v>
      </c>
      <c r="H45">
        <f t="shared" si="9"/>
        <v>254.15</v>
      </c>
      <c r="I45">
        <f t="shared" si="0"/>
        <v>254.15108523058706</v>
      </c>
      <c r="J45" s="4">
        <f t="shared" si="1"/>
        <v>253.72062146892657</v>
      </c>
      <c r="K45" s="5">
        <f t="shared" si="2"/>
        <v>0.42937853107343926</v>
      </c>
      <c r="L45" s="10">
        <f t="shared" si="7"/>
        <v>254.13738872144958</v>
      </c>
      <c r="M45" s="5">
        <f t="shared" si="8"/>
        <v>1.2611278550423322E-2</v>
      </c>
      <c r="X45" s="12" t="s">
        <v>35</v>
      </c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4:35" x14ac:dyDescent="0.25">
      <c r="D46">
        <v>-18</v>
      </c>
      <c r="E46">
        <f t="shared" si="4"/>
        <v>511</v>
      </c>
      <c r="F46">
        <f t="shared" si="5"/>
        <v>0.41207269503093424</v>
      </c>
      <c r="G46">
        <f t="shared" si="6"/>
        <v>70082.957201332378</v>
      </c>
      <c r="H46">
        <f t="shared" si="9"/>
        <v>255.15</v>
      </c>
      <c r="I46">
        <f t="shared" si="0"/>
        <v>255.13548000920099</v>
      </c>
      <c r="J46" s="4">
        <f t="shared" si="1"/>
        <v>255.15</v>
      </c>
      <c r="K46" s="5">
        <f t="shared" si="2"/>
        <v>0</v>
      </c>
      <c r="L46" s="10">
        <f t="shared" si="7"/>
        <v>254.85302335865575</v>
      </c>
      <c r="M46" s="5">
        <f t="shared" si="8"/>
        <v>0.2969766413442585</v>
      </c>
    </row>
    <row r="47" spans="4:35" x14ac:dyDescent="0.25">
      <c r="D47">
        <f t="shared" si="3"/>
        <v>-17</v>
      </c>
      <c r="E47">
        <f t="shared" si="4"/>
        <v>535</v>
      </c>
      <c r="F47">
        <f t="shared" si="5"/>
        <v>0.43151734079111437</v>
      </c>
      <c r="G47">
        <f t="shared" si="6"/>
        <v>66474.331111468331</v>
      </c>
      <c r="H47">
        <f t="shared" si="9"/>
        <v>256.14999999999998</v>
      </c>
      <c r="I47">
        <f t="shared" si="0"/>
        <v>256.13066333619986</v>
      </c>
      <c r="J47" s="4">
        <f t="shared" si="1"/>
        <v>255.94843444227007</v>
      </c>
      <c r="K47" s="5">
        <f t="shared" si="2"/>
        <v>0.20156555772990714</v>
      </c>
      <c r="L47" s="10">
        <f t="shared" si="7"/>
        <v>255.57439795243056</v>
      </c>
      <c r="M47" s="5">
        <f t="shared" si="8"/>
        <v>0.57560204756941857</v>
      </c>
    </row>
    <row r="48" spans="4:35" x14ac:dyDescent="0.25">
      <c r="D48">
        <f t="shared" si="3"/>
        <v>-16</v>
      </c>
      <c r="E48">
        <f t="shared" si="4"/>
        <v>560</v>
      </c>
      <c r="F48">
        <f t="shared" si="5"/>
        <v>0.45157572198497281</v>
      </c>
      <c r="G48">
        <f t="shared" si="6"/>
        <v>63077.445029469811</v>
      </c>
      <c r="H48">
        <f t="shared" si="9"/>
        <v>257.14999999999998</v>
      </c>
      <c r="I48">
        <f t="shared" si="0"/>
        <v>257.13557689350404</v>
      </c>
      <c r="J48" s="4">
        <f t="shared" si="1"/>
        <v>256.78013698630139</v>
      </c>
      <c r="K48" s="5">
        <f t="shared" si="2"/>
        <v>0.3698630136985912</v>
      </c>
      <c r="L48" s="10">
        <f t="shared" si="7"/>
        <v>256.30734281613576</v>
      </c>
      <c r="M48" s="5">
        <f t="shared" si="8"/>
        <v>0.84265718386421895</v>
      </c>
    </row>
    <row r="49" spans="4:13" x14ac:dyDescent="0.25">
      <c r="D49">
        <f t="shared" si="3"/>
        <v>-15</v>
      </c>
      <c r="E49">
        <f t="shared" si="4"/>
        <v>586</v>
      </c>
      <c r="F49">
        <f t="shared" si="5"/>
        <v>0.47224846001039283</v>
      </c>
      <c r="G49">
        <f t="shared" si="6"/>
        <v>59878.470327407245</v>
      </c>
      <c r="H49">
        <f t="shared" si="9"/>
        <v>258.14999999999998</v>
      </c>
      <c r="I49">
        <f t="shared" si="0"/>
        <v>258.14933136144037</v>
      </c>
      <c r="J49" s="4">
        <f t="shared" si="1"/>
        <v>257.64510763209393</v>
      </c>
      <c r="K49" s="5">
        <f t="shared" si="2"/>
        <v>0.50489236790605219</v>
      </c>
      <c r="L49" s="10">
        <f t="shared" si="7"/>
        <v>257.05841113529925</v>
      </c>
      <c r="M49" s="5">
        <f t="shared" si="8"/>
        <v>1.091588864700725</v>
      </c>
    </row>
    <row r="50" spans="4:13" x14ac:dyDescent="0.25">
      <c r="D50">
        <f t="shared" si="3"/>
        <v>-14</v>
      </c>
      <c r="E50">
        <f t="shared" si="4"/>
        <v>612</v>
      </c>
      <c r="F50">
        <f t="shared" si="5"/>
        <v>0.49353493262249537</v>
      </c>
      <c r="G50">
        <f t="shared" si="6"/>
        <v>56864.567872932479</v>
      </c>
      <c r="H50">
        <f t="shared" si="9"/>
        <v>259.14999999999998</v>
      </c>
      <c r="I50">
        <f t="shared" si="0"/>
        <v>259.13387431037313</v>
      </c>
      <c r="J50" s="4">
        <f t="shared" si="1"/>
        <v>258.51007827788652</v>
      </c>
      <c r="K50" s="5">
        <f t="shared" si="2"/>
        <v>0.63992172211345633</v>
      </c>
      <c r="L50" s="10">
        <f t="shared" si="7"/>
        <v>257.80588853036926</v>
      </c>
      <c r="M50" s="5">
        <f t="shared" si="8"/>
        <v>1.3441114696307181</v>
      </c>
    </row>
    <row r="51" spans="4:13" x14ac:dyDescent="0.25">
      <c r="D51">
        <f t="shared" si="3"/>
        <v>-13</v>
      </c>
      <c r="E51">
        <f t="shared" si="4"/>
        <v>640</v>
      </c>
      <c r="F51">
        <f t="shared" si="5"/>
        <v>0.51543323191102786</v>
      </c>
      <c r="G51">
        <f t="shared" si="6"/>
        <v>54023.81134341826</v>
      </c>
      <c r="H51">
        <f t="shared" si="9"/>
        <v>260.14999999999998</v>
      </c>
      <c r="I51">
        <f t="shared" si="0"/>
        <v>260.16430518473112</v>
      </c>
      <c r="J51" s="4">
        <f t="shared" si="1"/>
        <v>259.44158512720156</v>
      </c>
      <c r="K51" s="5">
        <f t="shared" si="2"/>
        <v>0.70841487279841431</v>
      </c>
      <c r="L51" s="10">
        <f t="shared" si="7"/>
        <v>258.61437616837821</v>
      </c>
      <c r="M51" s="5">
        <f t="shared" si="8"/>
        <v>1.5356238316217627</v>
      </c>
    </row>
    <row r="52" spans="4:13" x14ac:dyDescent="0.25">
      <c r="D52">
        <f t="shared" si="3"/>
        <v>-12</v>
      </c>
      <c r="E52">
        <f t="shared" si="4"/>
        <v>668</v>
      </c>
      <c r="F52">
        <f t="shared" si="5"/>
        <v>0.53794012720994389</v>
      </c>
      <c r="G52">
        <f t="shared" si="6"/>
        <v>51345.116920643792</v>
      </c>
      <c r="H52">
        <f t="shared" si="9"/>
        <v>261.14999999999998</v>
      </c>
      <c r="I52">
        <f t="shared" si="0"/>
        <v>261.16643196743752</v>
      </c>
      <c r="J52" s="4">
        <f t="shared" si="1"/>
        <v>260.3730919765166</v>
      </c>
      <c r="K52" s="5">
        <f t="shared" si="2"/>
        <v>0.77690802348337229</v>
      </c>
      <c r="L52" s="10">
        <f t="shared" si="7"/>
        <v>259.43294826119683</v>
      </c>
      <c r="M52" s="5">
        <f t="shared" si="8"/>
        <v>1.7170517388031499</v>
      </c>
    </row>
    <row r="53" spans="4:13" x14ac:dyDescent="0.25">
      <c r="D53">
        <f t="shared" si="3"/>
        <v>-11</v>
      </c>
      <c r="E53">
        <f t="shared" si="4"/>
        <v>696</v>
      </c>
      <c r="F53">
        <f t="shared" si="5"/>
        <v>0.56105103342600471</v>
      </c>
      <c r="G53">
        <f t="shared" si="6"/>
        <v>48818.178800043628</v>
      </c>
      <c r="H53">
        <f t="shared" si="9"/>
        <v>262.14999999999998</v>
      </c>
      <c r="I53">
        <f t="shared" si="0"/>
        <v>262.14265608522516</v>
      </c>
      <c r="J53" s="4">
        <f t="shared" si="1"/>
        <v>261.3045988258317</v>
      </c>
      <c r="K53" s="5">
        <f t="shared" si="2"/>
        <v>0.84540117416827343</v>
      </c>
      <c r="L53" s="10">
        <f t="shared" si="7"/>
        <v>260.26672782931172</v>
      </c>
      <c r="M53" s="5">
        <f t="shared" si="8"/>
        <v>1.883272170688258</v>
      </c>
    </row>
    <row r="54" spans="4:13" x14ac:dyDescent="0.25">
      <c r="D54">
        <f t="shared" si="3"/>
        <v>-10</v>
      </c>
      <c r="E54">
        <f t="shared" si="4"/>
        <v>726</v>
      </c>
      <c r="F54">
        <f t="shared" si="5"/>
        <v>0.58475998524582085</v>
      </c>
      <c r="G54">
        <f t="shared" si="6"/>
        <v>46433.410001759083</v>
      </c>
      <c r="H54">
        <f t="shared" si="9"/>
        <v>263.14999999999998</v>
      </c>
      <c r="I54">
        <f t="shared" si="0"/>
        <v>263.16228524898816</v>
      </c>
      <c r="J54" s="4">
        <f t="shared" si="1"/>
        <v>262.30264187866925</v>
      </c>
      <c r="K54" s="5">
        <f t="shared" si="2"/>
        <v>0.84735812133072841</v>
      </c>
      <c r="L54" s="10">
        <f t="shared" si="7"/>
        <v>261.18119405592512</v>
      </c>
      <c r="M54" s="5">
        <f t="shared" si="8"/>
        <v>1.9688059440748589</v>
      </c>
    </row>
    <row r="55" spans="4:13" x14ac:dyDescent="0.25">
      <c r="D55">
        <f t="shared" si="3"/>
        <v>-9</v>
      </c>
      <c r="E55">
        <f t="shared" si="4"/>
        <v>756</v>
      </c>
      <c r="F55">
        <f t="shared" si="5"/>
        <v>0.60905961764621452</v>
      </c>
      <c r="G55">
        <f t="shared" si="6"/>
        <v>44181.888018668091</v>
      </c>
      <c r="H55">
        <f t="shared" si="9"/>
        <v>264.14999999999998</v>
      </c>
      <c r="I55">
        <f t="shared" si="0"/>
        <v>264.1569590250499</v>
      </c>
      <c r="J55" s="4">
        <f t="shared" si="1"/>
        <v>263.30068493150685</v>
      </c>
      <c r="K55" s="5">
        <f t="shared" si="2"/>
        <v>0.84931506849312655</v>
      </c>
      <c r="L55" s="10">
        <f t="shared" si="7"/>
        <v>262.12052086816306</v>
      </c>
      <c r="M55" s="5">
        <f t="shared" si="8"/>
        <v>2.0294791318369221</v>
      </c>
    </row>
    <row r="56" spans="4:13" x14ac:dyDescent="0.25">
      <c r="D56">
        <f t="shared" si="3"/>
        <v>-8</v>
      </c>
      <c r="E56">
        <f t="shared" si="4"/>
        <v>787</v>
      </c>
      <c r="F56">
        <f t="shared" si="5"/>
        <v>0.63394115309112498</v>
      </c>
      <c r="G56">
        <f t="shared" si="6"/>
        <v>42055.304879783471</v>
      </c>
      <c r="H56">
        <f t="shared" si="9"/>
        <v>265.14999999999998</v>
      </c>
      <c r="I56">
        <f t="shared" si="0"/>
        <v>265.16077776968694</v>
      </c>
      <c r="J56" s="4">
        <f t="shared" si="1"/>
        <v>264.33199608610568</v>
      </c>
      <c r="K56" s="5">
        <f t="shared" si="2"/>
        <v>0.8180039138943016</v>
      </c>
      <c r="L56" s="10">
        <f t="shared" si="7"/>
        <v>263.11905641902808</v>
      </c>
      <c r="M56" s="5">
        <f t="shared" si="8"/>
        <v>2.0309435809718934</v>
      </c>
    </row>
    <row r="57" spans="4:13" x14ac:dyDescent="0.25">
      <c r="D57">
        <f t="shared" si="3"/>
        <v>-7</v>
      </c>
      <c r="E57">
        <f t="shared" si="4"/>
        <v>818</v>
      </c>
      <c r="F57">
        <f t="shared" si="5"/>
        <v>0.65939439574986136</v>
      </c>
      <c r="G57">
        <f t="shared" si="6"/>
        <v>40045.921246377133</v>
      </c>
      <c r="H57">
        <f t="shared" si="9"/>
        <v>266.14999999999998</v>
      </c>
      <c r="I57">
        <f t="shared" si="0"/>
        <v>266.14221795804718</v>
      </c>
      <c r="J57" s="4">
        <f t="shared" si="1"/>
        <v>265.3633072407045</v>
      </c>
      <c r="K57" s="5">
        <f t="shared" si="2"/>
        <v>0.78669275929547666</v>
      </c>
      <c r="L57" s="10">
        <f t="shared" si="7"/>
        <v>264.14641612979665</v>
      </c>
      <c r="M57" s="5">
        <f t="shared" si="8"/>
        <v>2.0035838702033288</v>
      </c>
    </row>
    <row r="58" spans="4:13" x14ac:dyDescent="0.25">
      <c r="D58">
        <f t="shared" si="3"/>
        <v>-6</v>
      </c>
      <c r="E58">
        <f t="shared" si="4"/>
        <v>851</v>
      </c>
      <c r="F58">
        <f t="shared" si="5"/>
        <v>0.68540773301657598</v>
      </c>
      <c r="G58">
        <f t="shared" si="6"/>
        <v>38146.524193362027</v>
      </c>
      <c r="H58">
        <f t="shared" si="9"/>
        <v>267.14999999999998</v>
      </c>
      <c r="I58">
        <f t="shared" si="0"/>
        <v>267.16444533306043</v>
      </c>
      <c r="J58" s="4">
        <f t="shared" si="1"/>
        <v>266.46115459882583</v>
      </c>
      <c r="K58" s="5">
        <f t="shared" si="2"/>
        <v>0.68884540117414872</v>
      </c>
      <c r="L58" s="10">
        <f t="shared" si="7"/>
        <v>265.27090467002228</v>
      </c>
      <c r="M58" s="5">
        <f t="shared" si="8"/>
        <v>1.8790953299777016</v>
      </c>
    </row>
    <row r="59" spans="4:13" x14ac:dyDescent="0.25">
      <c r="D59">
        <f t="shared" si="3"/>
        <v>-5</v>
      </c>
      <c r="E59">
        <f t="shared" si="4"/>
        <v>883</v>
      </c>
      <c r="F59">
        <f t="shared" si="5"/>
        <v>0.71196814455008439</v>
      </c>
      <c r="G59">
        <f t="shared" si="6"/>
        <v>36350.388360217665</v>
      </c>
      <c r="H59">
        <f t="shared" si="9"/>
        <v>268.14999999999998</v>
      </c>
      <c r="I59">
        <f t="shared" si="0"/>
        <v>268.13534770701472</v>
      </c>
      <c r="J59" s="4">
        <f t="shared" si="1"/>
        <v>267.52573385518588</v>
      </c>
      <c r="K59" s="5">
        <f t="shared" si="2"/>
        <v>0.6242661448141007</v>
      </c>
      <c r="L59" s="10">
        <f t="shared" si="7"/>
        <v>266.38971659142646</v>
      </c>
      <c r="M59" s="5">
        <f t="shared" si="8"/>
        <v>1.760283408573514</v>
      </c>
    </row>
    <row r="60" spans="4:13" x14ac:dyDescent="0.25">
      <c r="D60">
        <f t="shared" si="3"/>
        <v>-4</v>
      </c>
      <c r="E60">
        <f t="shared" si="4"/>
        <v>917</v>
      </c>
      <c r="F60">
        <f t="shared" si="5"/>
        <v>0.73906121898713084</v>
      </c>
      <c r="G60">
        <f t="shared" si="6"/>
        <v>34651.24018444083</v>
      </c>
      <c r="H60">
        <f t="shared" si="9"/>
        <v>269.14999999999998</v>
      </c>
      <c r="I60">
        <f t="shared" si="0"/>
        <v>269.14682453034033</v>
      </c>
      <c r="J60" s="4">
        <f t="shared" si="1"/>
        <v>268.65684931506848</v>
      </c>
      <c r="K60" s="5">
        <f t="shared" si="2"/>
        <v>0.49315068493149283</v>
      </c>
      <c r="L60" s="10">
        <f t="shared" si="7"/>
        <v>267.60580003712454</v>
      </c>
      <c r="M60" s="5">
        <f t="shared" si="8"/>
        <v>1.5441999628754388</v>
      </c>
    </row>
    <row r="61" spans="4:13" x14ac:dyDescent="0.25">
      <c r="D61">
        <f t="shared" si="3"/>
        <v>-3</v>
      </c>
      <c r="E61">
        <f t="shared" si="4"/>
        <v>951</v>
      </c>
      <c r="F61">
        <f t="shared" si="5"/>
        <v>0.76667117841178001</v>
      </c>
      <c r="G61">
        <f t="shared" si="6"/>
        <v>33043.224956443657</v>
      </c>
      <c r="H61">
        <f t="shared" si="9"/>
        <v>270.14999999999998</v>
      </c>
      <c r="I61">
        <f t="shared" si="0"/>
        <v>270.13931979287258</v>
      </c>
      <c r="J61" s="4">
        <f t="shared" si="1"/>
        <v>269.78796477495104</v>
      </c>
      <c r="K61" s="5">
        <f t="shared" si="2"/>
        <v>0.36203522504894181</v>
      </c>
      <c r="L61" s="10">
        <f t="shared" si="7"/>
        <v>268.84570709234345</v>
      </c>
      <c r="M61" s="5">
        <f t="shared" si="8"/>
        <v>1.3042929076565315</v>
      </c>
    </row>
    <row r="62" spans="4:13" x14ac:dyDescent="0.25">
      <c r="D62">
        <f t="shared" si="3"/>
        <v>-2</v>
      </c>
      <c r="E62">
        <f t="shared" si="4"/>
        <v>986</v>
      </c>
      <c r="F62">
        <f t="shared" si="5"/>
        <v>0.79478091058973577</v>
      </c>
      <c r="G62">
        <f t="shared" si="6"/>
        <v>31520.876458285402</v>
      </c>
      <c r="H62">
        <f t="shared" si="9"/>
        <v>271.14999999999998</v>
      </c>
      <c r="I62">
        <f t="shared" si="0"/>
        <v>271.14286974732318</v>
      </c>
      <c r="J62" s="4">
        <f t="shared" si="1"/>
        <v>270.95234833659487</v>
      </c>
      <c r="K62" s="5">
        <f t="shared" si="2"/>
        <v>0.19765166340511087</v>
      </c>
      <c r="L62" s="10">
        <f t="shared" si="7"/>
        <v>270.14151668501285</v>
      </c>
      <c r="M62" s="5">
        <f t="shared" si="8"/>
        <v>1.0084833149871315</v>
      </c>
    </row>
    <row r="63" spans="4:13" x14ac:dyDescent="0.25">
      <c r="D63">
        <f t="shared" si="3"/>
        <v>-1</v>
      </c>
      <c r="E63">
        <f t="shared" si="4"/>
        <v>1022</v>
      </c>
      <c r="F63">
        <f t="shared" si="5"/>
        <v>0.82337200890005902</v>
      </c>
      <c r="G63">
        <f t="shared" si="6"/>
        <v>30079.088969862645</v>
      </c>
      <c r="H63">
        <f t="shared" si="9"/>
        <v>272.14999999999998</v>
      </c>
      <c r="I63">
        <f t="shared" si="0"/>
        <v>272.15755313145587</v>
      </c>
      <c r="J63" s="4">
        <f t="shared" si="1"/>
        <v>272.14999999999998</v>
      </c>
      <c r="K63" s="5">
        <f t="shared" si="2"/>
        <v>0</v>
      </c>
      <c r="L63" s="10">
        <f t="shared" si="7"/>
        <v>271.48843244012795</v>
      </c>
      <c r="M63" s="5">
        <f t="shared" si="8"/>
        <v>0.66156755987202587</v>
      </c>
    </row>
    <row r="64" spans="4:13" x14ac:dyDescent="0.25">
      <c r="D64">
        <f t="shared" si="3"/>
        <v>0</v>
      </c>
      <c r="E64">
        <f t="shared" si="4"/>
        <v>1058</v>
      </c>
      <c r="F64">
        <f t="shared" si="5"/>
        <v>0.85242481981912266</v>
      </c>
      <c r="G64">
        <f t="shared" si="6"/>
        <v>28713.091445416056</v>
      </c>
      <c r="H64">
        <f t="shared" si="9"/>
        <v>273.14999999999998</v>
      </c>
      <c r="I64">
        <f t="shared" si="0"/>
        <v>273.15600833194225</v>
      </c>
      <c r="J64" s="4">
        <f t="shared" si="1"/>
        <v>273.06784702549572</v>
      </c>
      <c r="K64" s="5">
        <f t="shared" si="2"/>
        <v>8.2152974504253962E-2</v>
      </c>
      <c r="L64" s="10">
        <f t="shared" si="7"/>
        <v>272.84253390721989</v>
      </c>
      <c r="M64" s="5">
        <f t="shared" si="8"/>
        <v>0.30746609278008918</v>
      </c>
    </row>
    <row r="65" spans="4:13" x14ac:dyDescent="0.25">
      <c r="D65">
        <f t="shared" si="3"/>
        <v>1</v>
      </c>
      <c r="E65">
        <f t="shared" si="4"/>
        <v>1094</v>
      </c>
      <c r="F65">
        <f t="shared" si="5"/>
        <v>0.88191849773391706</v>
      </c>
      <c r="G65">
        <f t="shared" si="6"/>
        <v>27418.423680638578</v>
      </c>
      <c r="H65">
        <f t="shared" si="9"/>
        <v>274.14999999999998</v>
      </c>
      <c r="I65">
        <f t="shared" si="0"/>
        <v>274.13967247650794</v>
      </c>
      <c r="J65" s="4">
        <f t="shared" si="1"/>
        <v>273.98569405099147</v>
      </c>
      <c r="K65" s="5">
        <f t="shared" si="2"/>
        <v>0.16430594900850792</v>
      </c>
      <c r="L65" s="10">
        <f t="shared" si="7"/>
        <v>274.19648324992016</v>
      </c>
      <c r="M65" s="5">
        <f t="shared" si="8"/>
        <v>4.6483249920186154E-2</v>
      </c>
    </row>
    <row r="66" spans="4:13" x14ac:dyDescent="0.25">
      <c r="D66">
        <f t="shared" si="3"/>
        <v>2</v>
      </c>
      <c r="E66">
        <f t="shared" si="4"/>
        <v>1131</v>
      </c>
      <c r="F66">
        <f t="shared" si="5"/>
        <v>0.91183106678516856</v>
      </c>
      <c r="G66">
        <f t="shared" si="6"/>
        <v>26190.914306470924</v>
      </c>
      <c r="H66">
        <f t="shared" si="9"/>
        <v>275.14999999999998</v>
      </c>
      <c r="I66">
        <f t="shared" si="0"/>
        <v>275.1366332895264</v>
      </c>
      <c r="J66" s="4">
        <f t="shared" si="1"/>
        <v>274.92903682719543</v>
      </c>
      <c r="K66" s="5">
        <f t="shared" si="2"/>
        <v>0.22096317280454514</v>
      </c>
      <c r="L66" s="10">
        <f t="shared" si="7"/>
        <v>275.58019792664874</v>
      </c>
      <c r="M66" s="5">
        <f t="shared" si="8"/>
        <v>0.43019792664875922</v>
      </c>
    </row>
    <row r="67" spans="4:13" x14ac:dyDescent="0.25">
      <c r="D67">
        <f t="shared" si="3"/>
        <v>3</v>
      </c>
      <c r="E67">
        <f t="shared" si="4"/>
        <v>1169</v>
      </c>
      <c r="F67">
        <f t="shared" si="5"/>
        <v>0.9421394893665056</v>
      </c>
      <c r="G67">
        <f t="shared" si="6"/>
        <v>25026.660460001727</v>
      </c>
      <c r="H67">
        <f t="shared" si="9"/>
        <v>276.14999999999998</v>
      </c>
      <c r="I67">
        <f t="shared" si="0"/>
        <v>276.14710775599502</v>
      </c>
      <c r="J67" s="4">
        <f t="shared" si="1"/>
        <v>275.89787535410761</v>
      </c>
      <c r="K67" s="5">
        <f t="shared" si="2"/>
        <v>0.25212464589236561</v>
      </c>
      <c r="L67" s="10">
        <f t="shared" si="7"/>
        <v>276.98502260164275</v>
      </c>
      <c r="M67" s="5">
        <f t="shared" si="8"/>
        <v>0.83502260164277686</v>
      </c>
    </row>
    <row r="68" spans="4:13" x14ac:dyDescent="0.25">
      <c r="D68">
        <f t="shared" si="3"/>
        <v>4</v>
      </c>
      <c r="E68">
        <f t="shared" si="4"/>
        <v>1207</v>
      </c>
      <c r="F68">
        <f t="shared" si="5"/>
        <v>0.9728197408352306</v>
      </c>
      <c r="G68">
        <f t="shared" si="6"/>
        <v>23922.008995898148</v>
      </c>
      <c r="H68">
        <f t="shared" si="9"/>
        <v>277.14999999999998</v>
      </c>
      <c r="I68">
        <f t="shared" ref="I68:I131" si="10">(($C$4*$C$5) / ($C$5+$C$4*(LN(($C$6*(POWER(2,$C$9) - 1)/($C$8*E68)) - 1) + LN($C$7) - LN($C$3))))</f>
        <v>277.14527667452222</v>
      </c>
      <c r="J68" s="4">
        <f t="shared" ref="J68:J131" si="11">IF(E68&lt;=_adc1,_slope1*(E68-_adc0)+_temp0,IF(AND(E68&gt;=_adc1,E68&lt;=_adc2),_slope2*(E68-_adc1)+_temp1,IF(AND(E68&gt;=_adc2,E68&lt;=_adc3),_slope3*(E68-_adc2)+_temp2,IF(AND(E68&gt;=_adc3,E68&lt;=_adc4),_slope4*(E68-_adc3)+_temp3,IF(AND(E68&gt;=_adc4,E68&lt;=_adc5),_slope5*(E68-_adc4)+_temp4,IF(AND(E68&gt;=_adc5,E68&lt;=_adc6),_slope6*(E68-_adc5)+_temp5,IF(AND(E68&gt;=_adc6,E68&lt;=_adc7),_slope7*(E68-_adc6)+_temp6,IF(AND(E68&gt;=_adc7,E68&lt;=_adc8),_slope8*(E68-_adc7)+_temp7,_slope9*(E68-_adc8)+_temp8))))))))</f>
        <v>276.86671388101979</v>
      </c>
      <c r="K68" s="5">
        <f t="shared" ref="K68:K131" si="12">ABS(H68-J68)</f>
        <v>0.28328611898018607</v>
      </c>
      <c r="L68" s="10">
        <f t="shared" ref="L68:L131" si="13">_p8+_p7*POWER(E68,1)+_p6*POWER(E68,2)+_p5*POWER(E68,3)+_p4*POWER(E68,4)+_p3*POWER(E68,5)+_p2*POWER(E68,6)+_p1*POWER(E68,7)</f>
        <v>278.36553489524147</v>
      </c>
      <c r="M68" s="5">
        <f t="shared" si="8"/>
        <v>1.2155348952414897</v>
      </c>
    </row>
    <row r="69" spans="4:13" x14ac:dyDescent="0.25">
      <c r="D69">
        <f t="shared" ref="D69:D132" si="14">H69-273.15</f>
        <v>5</v>
      </c>
      <c r="E69">
        <f t="shared" ref="E69:E132" si="15">ROUND((F69/3.3) * 4095,0)</f>
        <v>1246</v>
      </c>
      <c r="F69">
        <f t="shared" ref="F69:F132" si="16">$C$6*($C$7/($C$7+G69))</f>
        <v>1.0038468899243356</v>
      </c>
      <c r="G69">
        <f t="shared" ref="G69:G132" si="17">$C$3*EXP($C$5*(1/H69 - 1/$C$4))</f>
        <v>22873.539113606617</v>
      </c>
      <c r="H69">
        <f t="shared" si="9"/>
        <v>278.14999999999998</v>
      </c>
      <c r="I69">
        <f t="shared" si="10"/>
        <v>278.15819642067316</v>
      </c>
      <c r="J69" s="4">
        <f t="shared" si="11"/>
        <v>277.86104815864019</v>
      </c>
      <c r="K69" s="5">
        <f t="shared" si="12"/>
        <v>0.2889518413597898</v>
      </c>
      <c r="L69" s="10">
        <f t="shared" si="13"/>
        <v>279.74951100684524</v>
      </c>
      <c r="M69" s="5">
        <f t="shared" ref="M69:M132" si="18">ABS(H69-L69)</f>
        <v>1.5995110068452618</v>
      </c>
    </row>
    <row r="70" spans="4:13" x14ac:dyDescent="0.25">
      <c r="D70">
        <f t="shared" si="14"/>
        <v>6</v>
      </c>
      <c r="E70">
        <f t="shared" si="15"/>
        <v>1285</v>
      </c>
      <c r="F70">
        <f t="shared" si="16"/>
        <v>1.0351951842854181</v>
      </c>
      <c r="G70">
        <f t="shared" si="17"/>
        <v>21878.046286294764</v>
      </c>
      <c r="H70">
        <f t="shared" ref="H70:H133" si="19">H69+1</f>
        <v>279.14999999999998</v>
      </c>
      <c r="I70">
        <f t="shared" si="10"/>
        <v>279.16066455471275</v>
      </c>
      <c r="J70" s="4">
        <f t="shared" si="11"/>
        <v>278.85538243626058</v>
      </c>
      <c r="K70" s="5">
        <f t="shared" si="12"/>
        <v>0.29461756373939352</v>
      </c>
      <c r="L70" s="10">
        <f t="shared" si="13"/>
        <v>281.0933082164421</v>
      </c>
      <c r="M70" s="5">
        <f t="shared" si="18"/>
        <v>1.9433082164421194</v>
      </c>
    </row>
    <row r="71" spans="4:13" x14ac:dyDescent="0.25">
      <c r="D71">
        <f t="shared" si="14"/>
        <v>7</v>
      </c>
      <c r="E71">
        <f t="shared" si="15"/>
        <v>1324</v>
      </c>
      <c r="F71">
        <f t="shared" si="16"/>
        <v>1.0668381405389697</v>
      </c>
      <c r="G71">
        <f t="shared" si="17"/>
        <v>20932.527387264487</v>
      </c>
      <c r="H71">
        <f t="shared" si="19"/>
        <v>280.14999999999998</v>
      </c>
      <c r="I71">
        <f t="shared" si="10"/>
        <v>280.1538250317451</v>
      </c>
      <c r="J71" s="4">
        <f t="shared" si="11"/>
        <v>279.84971671388098</v>
      </c>
      <c r="K71" s="5">
        <f t="shared" si="12"/>
        <v>0.30028328611899724</v>
      </c>
      <c r="L71" s="10">
        <f t="shared" si="13"/>
        <v>282.39099285250882</v>
      </c>
      <c r="M71" s="5">
        <f t="shared" si="18"/>
        <v>2.240992852508839</v>
      </c>
    </row>
    <row r="72" spans="4:13" x14ac:dyDescent="0.25">
      <c r="D72">
        <f t="shared" si="14"/>
        <v>8</v>
      </c>
      <c r="E72">
        <f t="shared" si="15"/>
        <v>1363</v>
      </c>
      <c r="F72">
        <f t="shared" si="16"/>
        <v>1.0987486381631748</v>
      </c>
      <c r="G72">
        <f t="shared" si="17"/>
        <v>20034.166918438699</v>
      </c>
      <c r="H72">
        <f t="shared" si="19"/>
        <v>281.14999999999998</v>
      </c>
      <c r="I72">
        <f t="shared" si="10"/>
        <v>281.13875061744022</v>
      </c>
      <c r="J72" s="4">
        <f t="shared" si="11"/>
        <v>280.84405099150138</v>
      </c>
      <c r="K72" s="5">
        <f t="shared" si="12"/>
        <v>0.30594900849860096</v>
      </c>
      <c r="L72" s="10">
        <f t="shared" si="13"/>
        <v>283.6377570303278</v>
      </c>
      <c r="M72" s="5">
        <f t="shared" si="18"/>
        <v>2.4877570303278276</v>
      </c>
    </row>
    <row r="73" spans="4:13" x14ac:dyDescent="0.25">
      <c r="D73">
        <f t="shared" si="14"/>
        <v>9</v>
      </c>
      <c r="E73">
        <f t="shared" si="15"/>
        <v>1403</v>
      </c>
      <c r="F73">
        <f t="shared" si="16"/>
        <v>1.1308990165154105</v>
      </c>
      <c r="G73">
        <f t="shared" si="17"/>
        <v>19180.32425360263</v>
      </c>
      <c r="H73">
        <f t="shared" si="19"/>
        <v>282.14999999999998</v>
      </c>
      <c r="I73">
        <f t="shared" si="10"/>
        <v>282.14143505137218</v>
      </c>
      <c r="J73" s="4">
        <f t="shared" si="11"/>
        <v>281.86388101982999</v>
      </c>
      <c r="K73" s="5">
        <f t="shared" si="12"/>
        <v>0.28611898016998794</v>
      </c>
      <c r="L73" s="10">
        <f t="shared" si="13"/>
        <v>284.85982705829565</v>
      </c>
      <c r="M73" s="5">
        <f t="shared" si="18"/>
        <v>2.7098270582956729</v>
      </c>
    </row>
    <row r="74" spans="4:13" x14ac:dyDescent="0.25">
      <c r="D74">
        <f t="shared" si="14"/>
        <v>10</v>
      </c>
      <c r="E74">
        <f t="shared" si="15"/>
        <v>1444</v>
      </c>
      <c r="F74">
        <f t="shared" si="16"/>
        <v>1.1632611742528565</v>
      </c>
      <c r="G74">
        <f t="shared" si="17"/>
        <v>18368.521816431599</v>
      </c>
      <c r="H74">
        <f t="shared" si="19"/>
        <v>283.14999999999998</v>
      </c>
      <c r="I74">
        <f t="shared" si="10"/>
        <v>283.16237932287407</v>
      </c>
      <c r="J74" s="4">
        <f t="shared" si="11"/>
        <v>282.90920679886682</v>
      </c>
      <c r="K74" s="5">
        <f t="shared" si="12"/>
        <v>0.24079320113315816</v>
      </c>
      <c r="L74" s="10">
        <f t="shared" si="13"/>
        <v>286.0503077567098</v>
      </c>
      <c r="M74" s="5">
        <f t="shared" si="18"/>
        <v>2.9003077567098217</v>
      </c>
    </row>
    <row r="75" spans="4:13" x14ac:dyDescent="0.25">
      <c r="D75">
        <f t="shared" si="14"/>
        <v>11</v>
      </c>
      <c r="E75">
        <f t="shared" si="15"/>
        <v>1484</v>
      </c>
      <c r="F75">
        <f t="shared" si="16"/>
        <v>1.1958066704002228</v>
      </c>
      <c r="G75">
        <f t="shared" si="17"/>
        <v>17596.434120036538</v>
      </c>
      <c r="H75">
        <f t="shared" si="19"/>
        <v>284.14999999999998</v>
      </c>
      <c r="I75">
        <f t="shared" si="10"/>
        <v>284.15278184242237</v>
      </c>
      <c r="J75" s="4">
        <f t="shared" si="11"/>
        <v>283.92903682719543</v>
      </c>
      <c r="K75" s="5">
        <f t="shared" si="12"/>
        <v>0.22096317280454514</v>
      </c>
      <c r="L75" s="10">
        <f t="shared" si="13"/>
        <v>287.15002605917459</v>
      </c>
      <c r="M75" s="5">
        <f t="shared" si="18"/>
        <v>3.0000260591746155</v>
      </c>
    </row>
    <row r="76" spans="4:13" x14ac:dyDescent="0.25">
      <c r="D76">
        <f t="shared" si="14"/>
        <v>12</v>
      </c>
      <c r="E76">
        <f t="shared" si="15"/>
        <v>1524</v>
      </c>
      <c r="F76">
        <f t="shared" si="16"/>
        <v>1.2285068263038452</v>
      </c>
      <c r="G76">
        <f t="shared" si="17"/>
        <v>16861.87760086418</v>
      </c>
      <c r="H76">
        <f t="shared" si="19"/>
        <v>285.14999999999998</v>
      </c>
      <c r="I76">
        <f t="shared" si="10"/>
        <v>285.13855689364362</v>
      </c>
      <c r="J76" s="4">
        <f t="shared" si="11"/>
        <v>284.94886685552405</v>
      </c>
      <c r="K76" s="5">
        <f t="shared" si="12"/>
        <v>0.20113314447593211</v>
      </c>
      <c r="L76" s="10">
        <f t="shared" si="13"/>
        <v>288.18913389395982</v>
      </c>
      <c r="M76" s="5">
        <f t="shared" si="18"/>
        <v>3.0391338939598427</v>
      </c>
    </row>
    <row r="77" spans="4:13" x14ac:dyDescent="0.25">
      <c r="D77">
        <f t="shared" si="14"/>
        <v>13</v>
      </c>
      <c r="E77">
        <f t="shared" si="15"/>
        <v>1565</v>
      </c>
      <c r="F77">
        <f t="shared" si="16"/>
        <v>1.2613328277123994</v>
      </c>
      <c r="G77">
        <f t="shared" si="17"/>
        <v>16162.801185354096</v>
      </c>
      <c r="H77">
        <f t="shared" si="19"/>
        <v>286.14999999999998</v>
      </c>
      <c r="I77">
        <f t="shared" si="10"/>
        <v>286.14511340964447</v>
      </c>
      <c r="J77" s="4">
        <f t="shared" si="11"/>
        <v>285.99419263456087</v>
      </c>
      <c r="K77" s="5">
        <f t="shared" si="12"/>
        <v>0.15580736543910234</v>
      </c>
      <c r="L77" s="10">
        <f t="shared" si="13"/>
        <v>289.19316298377879</v>
      </c>
      <c r="M77" s="5">
        <f t="shared" si="18"/>
        <v>3.0431629837788137</v>
      </c>
    </row>
    <row r="78" spans="4:13" x14ac:dyDescent="0.25">
      <c r="D78">
        <f t="shared" si="14"/>
        <v>14</v>
      </c>
      <c r="E78">
        <f t="shared" si="15"/>
        <v>1606</v>
      </c>
      <c r="F78">
        <f t="shared" si="16"/>
        <v>1.2942558262348671</v>
      </c>
      <c r="G78">
        <f t="shared" si="17"/>
        <v>15497.277532835711</v>
      </c>
      <c r="H78">
        <f t="shared" si="19"/>
        <v>287.14999999999998</v>
      </c>
      <c r="I78">
        <f t="shared" si="10"/>
        <v>287.14868417502214</v>
      </c>
      <c r="J78" s="4">
        <f t="shared" si="11"/>
        <v>287.0395184135977</v>
      </c>
      <c r="K78" s="5">
        <f t="shared" si="12"/>
        <v>0.11048158640227257</v>
      </c>
      <c r="L78" s="10">
        <f t="shared" si="13"/>
        <v>290.13872257952193</v>
      </c>
      <c r="M78" s="5">
        <f t="shared" si="18"/>
        <v>2.9887225795219479</v>
      </c>
    </row>
    <row r="79" spans="4:13" x14ac:dyDescent="0.25">
      <c r="D79">
        <f t="shared" si="14"/>
        <v>15</v>
      </c>
      <c r="E79">
        <f t="shared" si="15"/>
        <v>1647</v>
      </c>
      <c r="F79">
        <f t="shared" si="16"/>
        <v>1.3272470394460469</v>
      </c>
      <c r="G79">
        <f t="shared" si="17"/>
        <v>14863.494902782533</v>
      </c>
      <c r="H79">
        <f t="shared" si="19"/>
        <v>288.14999999999998</v>
      </c>
      <c r="I79">
        <f t="shared" si="10"/>
        <v>288.15017288124392</v>
      </c>
      <c r="J79" s="4">
        <f t="shared" si="11"/>
        <v>288.08484419263453</v>
      </c>
      <c r="K79" s="5">
        <f t="shared" si="12"/>
        <v>6.5155807365442797E-2</v>
      </c>
      <c r="L79" s="10">
        <f t="shared" si="13"/>
        <v>291.03058087680517</v>
      </c>
      <c r="M79" s="5">
        <f t="shared" si="18"/>
        <v>2.8805808768051975</v>
      </c>
    </row>
    <row r="80" spans="4:13" x14ac:dyDescent="0.25">
      <c r="D80">
        <f t="shared" si="14"/>
        <v>16</v>
      </c>
      <c r="E80">
        <f t="shared" si="15"/>
        <v>1688</v>
      </c>
      <c r="F80">
        <f t="shared" si="16"/>
        <v>1.3602778489381253</v>
      </c>
      <c r="G80">
        <f t="shared" si="17"/>
        <v>14259.749598775581</v>
      </c>
      <c r="H80">
        <f t="shared" si="19"/>
        <v>289.14999999999998</v>
      </c>
      <c r="I80">
        <f t="shared" si="10"/>
        <v>289.15045977103364</v>
      </c>
      <c r="J80" s="4">
        <f t="shared" si="11"/>
        <v>289.13016997167136</v>
      </c>
      <c r="K80" s="5">
        <f t="shared" si="12"/>
        <v>1.9830028328613025E-2</v>
      </c>
      <c r="L80" s="10">
        <f t="shared" si="13"/>
        <v>291.87481437653742</v>
      </c>
      <c r="M80" s="5">
        <f t="shared" si="18"/>
        <v>2.724814376537438</v>
      </c>
    </row>
    <row r="81" spans="4:13" x14ac:dyDescent="0.25">
      <c r="D81">
        <f t="shared" si="14"/>
        <v>17</v>
      </c>
      <c r="E81">
        <f t="shared" si="15"/>
        <v>1729</v>
      </c>
      <c r="F81">
        <f t="shared" si="16"/>
        <v>1.3933198956530588</v>
      </c>
      <c r="G81">
        <f t="shared" si="17"/>
        <v>13684.43894539571</v>
      </c>
      <c r="H81">
        <f t="shared" si="19"/>
        <v>290.14999999999998</v>
      </c>
      <c r="I81">
        <f t="shared" si="10"/>
        <v>290.15040673047423</v>
      </c>
      <c r="J81" s="4">
        <f t="shared" si="11"/>
        <v>290.17549575070819</v>
      </c>
      <c r="K81" s="5">
        <f t="shared" si="12"/>
        <v>2.5495750708216747E-2</v>
      </c>
      <c r="L81" s="10">
        <f t="shared" si="13"/>
        <v>292.67868731282778</v>
      </c>
      <c r="M81" s="5">
        <f t="shared" si="18"/>
        <v>2.5286873128277989</v>
      </c>
    </row>
    <row r="82" spans="4:13" x14ac:dyDescent="0.25">
      <c r="D82">
        <f t="shared" si="14"/>
        <v>18</v>
      </c>
      <c r="E82">
        <f t="shared" si="15"/>
        <v>1770</v>
      </c>
      <c r="F82">
        <f t="shared" si="16"/>
        <v>1.4263451718739872</v>
      </c>
      <c r="G82">
        <f t="shared" si="17"/>
        <v>13136.054757799844</v>
      </c>
      <c r="H82">
        <f t="shared" si="19"/>
        <v>291.14999999999998</v>
      </c>
      <c r="I82">
        <f t="shared" si="10"/>
        <v>291.15086205794535</v>
      </c>
      <c r="J82" s="4">
        <f t="shared" si="11"/>
        <v>291.22082152974502</v>
      </c>
      <c r="K82" s="5">
        <f t="shared" si="12"/>
        <v>7.0821529745046519E-2</v>
      </c>
      <c r="L82" s="10">
        <f t="shared" si="13"/>
        <v>293.4505137363825</v>
      </c>
      <c r="M82" s="5">
        <f t="shared" si="18"/>
        <v>2.300513736382527</v>
      </c>
    </row>
    <row r="83" spans="4:13" x14ac:dyDescent="0.25">
      <c r="D83">
        <f t="shared" si="14"/>
        <v>19</v>
      </c>
      <c r="E83">
        <f t="shared" si="15"/>
        <v>1811</v>
      </c>
      <c r="F83">
        <f t="shared" si="16"/>
        <v>1.4593261093035779</v>
      </c>
      <c r="G83">
        <f t="shared" si="17"/>
        <v>12613.177266970381</v>
      </c>
      <c r="H83">
        <f t="shared" si="19"/>
        <v>292.14999999999998</v>
      </c>
      <c r="I83">
        <f t="shared" si="10"/>
        <v>292.15266498177067</v>
      </c>
      <c r="J83" s="4">
        <f t="shared" si="11"/>
        <v>292.26614730878185</v>
      </c>
      <c r="K83" s="5">
        <f t="shared" si="12"/>
        <v>0.11614730878187629</v>
      </c>
      <c r="L83" s="10">
        <f t="shared" si="13"/>
        <v>294.19950471121501</v>
      </c>
      <c r="M83" s="5">
        <f t="shared" si="18"/>
        <v>2.049504711215036</v>
      </c>
    </row>
    <row r="84" spans="4:13" x14ac:dyDescent="0.25">
      <c r="D84">
        <f t="shared" si="14"/>
        <v>20</v>
      </c>
      <c r="E84">
        <f t="shared" si="15"/>
        <v>1852</v>
      </c>
      <c r="F84">
        <f t="shared" si="16"/>
        <v>1.4922356627122741</v>
      </c>
      <c r="G84">
        <f t="shared" si="17"/>
        <v>12114.469466585122</v>
      </c>
      <c r="H84">
        <f t="shared" si="19"/>
        <v>293.14999999999998</v>
      </c>
      <c r="I84">
        <f t="shared" si="10"/>
        <v>293.15664999099357</v>
      </c>
      <c r="J84" s="4">
        <f t="shared" si="11"/>
        <v>293.31147308781868</v>
      </c>
      <c r="K84" s="5">
        <f t="shared" si="12"/>
        <v>0.16147308781870606</v>
      </c>
      <c r="L84" s="10">
        <f t="shared" si="13"/>
        <v>294.93560308250721</v>
      </c>
      <c r="M84" s="5">
        <f t="shared" si="18"/>
        <v>1.7856030825072366</v>
      </c>
    </row>
    <row r="85" spans="4:13" x14ac:dyDescent="0.25">
      <c r="D85">
        <f t="shared" si="14"/>
        <v>21</v>
      </c>
      <c r="E85">
        <f t="shared" si="15"/>
        <v>1892</v>
      </c>
      <c r="F85">
        <f t="shared" si="16"/>
        <v>1.525047388698719</v>
      </c>
      <c r="G85">
        <f t="shared" si="17"/>
        <v>11638.671850163288</v>
      </c>
      <c r="H85">
        <f t="shared" si="19"/>
        <v>294.14999999999998</v>
      </c>
      <c r="I85">
        <f t="shared" si="10"/>
        <v>294.13904760297544</v>
      </c>
      <c r="J85" s="4">
        <f t="shared" si="11"/>
        <v>294.3313031161473</v>
      </c>
      <c r="K85" s="5">
        <f t="shared" si="12"/>
        <v>0.18130311614731909</v>
      </c>
      <c r="L85" s="10">
        <f t="shared" si="13"/>
        <v>295.65135683278066</v>
      </c>
      <c r="M85" s="5">
        <f t="shared" si="18"/>
        <v>1.5013568327806865</v>
      </c>
    </row>
    <row r="86" spans="4:13" x14ac:dyDescent="0.25">
      <c r="D86">
        <f t="shared" si="14"/>
        <v>22</v>
      </c>
      <c r="E86">
        <f t="shared" si="15"/>
        <v>1933</v>
      </c>
      <c r="F86">
        <f t="shared" si="16"/>
        <v>1.5577355191671109</v>
      </c>
      <c r="G86">
        <f t="shared" si="17"/>
        <v>11184.597509623725</v>
      </c>
      <c r="H86">
        <f t="shared" si="19"/>
        <v>295.14999999999998</v>
      </c>
      <c r="I86">
        <f t="shared" si="10"/>
        <v>295.14979822643653</v>
      </c>
      <c r="J86" s="4">
        <f t="shared" si="11"/>
        <v>295.37662889518413</v>
      </c>
      <c r="K86" s="5">
        <f t="shared" si="12"/>
        <v>0.22662889518414886</v>
      </c>
      <c r="L86" s="10">
        <f t="shared" si="13"/>
        <v>296.3932040906173</v>
      </c>
      <c r="M86" s="5">
        <f t="shared" si="18"/>
        <v>1.2432040906173256</v>
      </c>
    </row>
    <row r="87" spans="4:13" x14ac:dyDescent="0.25">
      <c r="D87">
        <f t="shared" si="14"/>
        <v>23</v>
      </c>
      <c r="E87">
        <f t="shared" si="15"/>
        <v>1973</v>
      </c>
      <c r="F87">
        <f t="shared" si="16"/>
        <v>1.5902750291908951</v>
      </c>
      <c r="G87">
        <f t="shared" si="17"/>
        <v>10751.127568663285</v>
      </c>
      <c r="H87">
        <f t="shared" si="19"/>
        <v>296.14999999999998</v>
      </c>
      <c r="I87">
        <f t="shared" si="10"/>
        <v>296.1403980430411</v>
      </c>
      <c r="J87" s="4">
        <f t="shared" si="11"/>
        <v>296.39645892351274</v>
      </c>
      <c r="K87" s="5">
        <f t="shared" si="12"/>
        <v>0.24645892351276188</v>
      </c>
      <c r="L87" s="10">
        <f t="shared" si="13"/>
        <v>297.13544043082823</v>
      </c>
      <c r="M87" s="5">
        <f t="shared" si="18"/>
        <v>0.98544043082824828</v>
      </c>
    </row>
    <row r="88" spans="4:13" x14ac:dyDescent="0.25">
      <c r="D88">
        <f t="shared" si="14"/>
        <v>24</v>
      </c>
      <c r="E88">
        <f t="shared" si="15"/>
        <v>2014</v>
      </c>
      <c r="F88">
        <f t="shared" si="16"/>
        <v>1.6226416989978267</v>
      </c>
      <c r="G88">
        <f t="shared" si="17"/>
        <v>10337.206926446792</v>
      </c>
      <c r="H88">
        <f t="shared" si="19"/>
        <v>297.14999999999998</v>
      </c>
      <c r="I88">
        <f t="shared" si="10"/>
        <v>297.16121628634613</v>
      </c>
      <c r="J88" s="4">
        <f t="shared" si="11"/>
        <v>297.44178470254957</v>
      </c>
      <c r="K88" s="5">
        <f t="shared" si="12"/>
        <v>0.29178470254959166</v>
      </c>
      <c r="L88" s="10">
        <f t="shared" si="13"/>
        <v>297.92601306733945</v>
      </c>
      <c r="M88" s="5">
        <f t="shared" si="18"/>
        <v>0.77601306733947695</v>
      </c>
    </row>
    <row r="89" spans="4:13" x14ac:dyDescent="0.25">
      <c r="D89">
        <f t="shared" si="14"/>
        <v>25</v>
      </c>
      <c r="E89">
        <f t="shared" si="15"/>
        <v>2053</v>
      </c>
      <c r="F89">
        <f t="shared" si="16"/>
        <v>1.6548121698771547</v>
      </c>
      <c r="G89">
        <f t="shared" si="17"/>
        <v>9941.8402890098132</v>
      </c>
      <c r="H89">
        <f t="shared" si="19"/>
        <v>298.14999999999998</v>
      </c>
      <c r="I89">
        <f t="shared" si="10"/>
        <v>298.13815149408919</v>
      </c>
      <c r="J89" s="4">
        <f t="shared" si="11"/>
        <v>298.43611898016997</v>
      </c>
      <c r="K89" s="5">
        <f t="shared" si="12"/>
        <v>0.28611898016998794</v>
      </c>
      <c r="L89" s="10">
        <f t="shared" si="13"/>
        <v>298.71584694971517</v>
      </c>
      <c r="M89" s="5">
        <f t="shared" si="18"/>
        <v>0.56584694971519411</v>
      </c>
    </row>
    <row r="90" spans="4:13" x14ac:dyDescent="0.25">
      <c r="D90">
        <f t="shared" si="14"/>
        <v>26</v>
      </c>
      <c r="E90">
        <f t="shared" si="15"/>
        <v>2093</v>
      </c>
      <c r="F90">
        <f t="shared" si="16"/>
        <v>1.6867639938743921</v>
      </c>
      <c r="G90">
        <f t="shared" si="17"/>
        <v>9564.088467528316</v>
      </c>
      <c r="H90">
        <f t="shared" si="19"/>
        <v>299.14999999999998</v>
      </c>
      <c r="I90">
        <f t="shared" si="10"/>
        <v>299.1469428205682</v>
      </c>
      <c r="J90" s="4">
        <f t="shared" si="11"/>
        <v>299.45594900849858</v>
      </c>
      <c r="K90" s="5">
        <f t="shared" si="12"/>
        <v>0.30594900849860096</v>
      </c>
      <c r="L90" s="10">
        <f t="shared" si="13"/>
        <v>299.57388648053552</v>
      </c>
      <c r="M90" s="5">
        <f t="shared" si="18"/>
        <v>0.42388648053554334</v>
      </c>
    </row>
    <row r="91" spans="4:13" x14ac:dyDescent="0.25">
      <c r="D91">
        <f t="shared" si="14"/>
        <v>27</v>
      </c>
      <c r="E91">
        <f t="shared" si="15"/>
        <v>2132</v>
      </c>
      <c r="F91">
        <f t="shared" si="16"/>
        <v>1.7184756772020706</v>
      </c>
      <c r="G91">
        <f t="shared" si="17"/>
        <v>9203.0649242174986</v>
      </c>
      <c r="H91">
        <f t="shared" si="19"/>
        <v>300.14999999999998</v>
      </c>
      <c r="I91">
        <f t="shared" si="10"/>
        <v>300.13795555233139</v>
      </c>
      <c r="J91" s="4">
        <f t="shared" si="11"/>
        <v>300.45028328611897</v>
      </c>
      <c r="K91" s="5">
        <f t="shared" si="12"/>
        <v>0.30028328611899724</v>
      </c>
      <c r="L91" s="10">
        <f t="shared" si="13"/>
        <v>300.46600688462837</v>
      </c>
      <c r="M91" s="5">
        <f t="shared" si="18"/>
        <v>0.31600688462839344</v>
      </c>
    </row>
    <row r="92" spans="4:13" x14ac:dyDescent="0.25">
      <c r="D92">
        <f t="shared" si="14"/>
        <v>28</v>
      </c>
      <c r="E92">
        <f t="shared" si="15"/>
        <v>2171</v>
      </c>
      <c r="F92">
        <f t="shared" si="16"/>
        <v>1.7499267173551472</v>
      </c>
      <c r="G92">
        <f t="shared" si="17"/>
        <v>8857.9325480991865</v>
      </c>
      <c r="H92">
        <f t="shared" si="19"/>
        <v>301.14999999999998</v>
      </c>
      <c r="I92">
        <f t="shared" si="10"/>
        <v>301.13713409775056</v>
      </c>
      <c r="J92" s="4">
        <f t="shared" si="11"/>
        <v>301.44461756373937</v>
      </c>
      <c r="K92" s="5">
        <f t="shared" si="12"/>
        <v>0.29461756373939352</v>
      </c>
      <c r="L92" s="10">
        <f t="shared" si="13"/>
        <v>301.4210240031623</v>
      </c>
      <c r="M92" s="5">
        <f t="shared" si="18"/>
        <v>0.27102400316232433</v>
      </c>
    </row>
    <row r="93" spans="4:13" x14ac:dyDescent="0.25">
      <c r="D93">
        <f t="shared" si="14"/>
        <v>29</v>
      </c>
      <c r="E93">
        <f t="shared" si="15"/>
        <v>2210</v>
      </c>
      <c r="F93">
        <f t="shared" si="16"/>
        <v>1.781097633976618</v>
      </c>
      <c r="G93">
        <f t="shared" si="17"/>
        <v>8527.9006442345399</v>
      </c>
      <c r="H93">
        <f t="shared" si="19"/>
        <v>302.14999999999998</v>
      </c>
      <c r="I93">
        <f t="shared" si="10"/>
        <v>302.14531824267971</v>
      </c>
      <c r="J93" s="4">
        <f t="shared" si="11"/>
        <v>302.43895184135977</v>
      </c>
      <c r="K93" s="5">
        <f t="shared" si="12"/>
        <v>0.2889518413597898</v>
      </c>
      <c r="L93" s="10">
        <f t="shared" si="13"/>
        <v>302.44621151805541</v>
      </c>
      <c r="M93" s="5">
        <f t="shared" si="18"/>
        <v>0.29621151805542922</v>
      </c>
    </row>
    <row r="94" spans="4:13" x14ac:dyDescent="0.25">
      <c r="D94">
        <f t="shared" si="14"/>
        <v>30</v>
      </c>
      <c r="E94">
        <f t="shared" si="15"/>
        <v>2248</v>
      </c>
      <c r="F94">
        <f t="shared" si="16"/>
        <v>1.8119699935719613</v>
      </c>
      <c r="G94">
        <f t="shared" si="17"/>
        <v>8212.2221212651766</v>
      </c>
      <c r="H94">
        <f t="shared" si="19"/>
        <v>303.14999999999998</v>
      </c>
      <c r="I94">
        <f t="shared" si="10"/>
        <v>303.13714479632426</v>
      </c>
      <c r="J94" s="4">
        <f t="shared" si="11"/>
        <v>303.40779036827195</v>
      </c>
      <c r="K94" s="5">
        <f t="shared" si="12"/>
        <v>0.25779036827196933</v>
      </c>
      <c r="L94" s="10">
        <f t="shared" si="13"/>
        <v>303.51874412382313</v>
      </c>
      <c r="M94" s="5">
        <f t="shared" si="18"/>
        <v>0.36874412382314858</v>
      </c>
    </row>
    <row r="95" spans="4:13" x14ac:dyDescent="0.25">
      <c r="D95">
        <f t="shared" si="14"/>
        <v>31</v>
      </c>
      <c r="E95">
        <f t="shared" si="15"/>
        <v>2286</v>
      </c>
      <c r="F95">
        <f t="shared" si="16"/>
        <v>1.842526428219561</v>
      </c>
      <c r="G95">
        <f t="shared" si="17"/>
        <v>7910.1908632529075</v>
      </c>
      <c r="H95">
        <f t="shared" si="19"/>
        <v>304.14999999999998</v>
      </c>
      <c r="I95">
        <f t="shared" si="10"/>
        <v>304.13918806564436</v>
      </c>
      <c r="J95" s="4">
        <f t="shared" si="11"/>
        <v>304.37662889518413</v>
      </c>
      <c r="K95" s="5">
        <f t="shared" si="12"/>
        <v>0.22662889518414886</v>
      </c>
      <c r="L95" s="10">
        <f t="shared" si="13"/>
        <v>304.66907881880627</v>
      </c>
      <c r="M95" s="5">
        <f t="shared" si="18"/>
        <v>0.51907881880629247</v>
      </c>
    </row>
    <row r="96" spans="4:13" x14ac:dyDescent="0.25">
      <c r="D96">
        <f t="shared" si="14"/>
        <v>32</v>
      </c>
      <c r="E96">
        <f t="shared" si="15"/>
        <v>2324</v>
      </c>
      <c r="F96">
        <f t="shared" si="16"/>
        <v>1.8727506484680447</v>
      </c>
      <c r="G96">
        <f t="shared" si="17"/>
        <v>7621.1392728630444</v>
      </c>
      <c r="H96">
        <f t="shared" si="19"/>
        <v>305.14999999999998</v>
      </c>
      <c r="I96">
        <f t="shared" si="10"/>
        <v>305.1523247395379</v>
      </c>
      <c r="J96" s="4">
        <f t="shared" si="11"/>
        <v>305.34546742209631</v>
      </c>
      <c r="K96" s="5">
        <f t="shared" si="12"/>
        <v>0.19546742209632839</v>
      </c>
      <c r="L96" s="10">
        <f t="shared" si="13"/>
        <v>305.90134237469942</v>
      </c>
      <c r="M96" s="5">
        <f t="shared" si="18"/>
        <v>0.75134237469944765</v>
      </c>
    </row>
    <row r="97" spans="4:13" x14ac:dyDescent="0.25">
      <c r="D97">
        <f t="shared" si="14"/>
        <v>33</v>
      </c>
      <c r="E97">
        <f t="shared" si="15"/>
        <v>2361</v>
      </c>
      <c r="F97">
        <f t="shared" si="16"/>
        <v>1.9026274506502654</v>
      </c>
      <c r="G97">
        <f t="shared" si="17"/>
        <v>7344.4359739062493</v>
      </c>
      <c r="H97">
        <f t="shared" si="19"/>
        <v>306.14999999999998</v>
      </c>
      <c r="I97">
        <f t="shared" si="10"/>
        <v>306.15033375675193</v>
      </c>
      <c r="J97" s="4">
        <f t="shared" si="11"/>
        <v>306.28881019830027</v>
      </c>
      <c r="K97" s="5">
        <f t="shared" si="12"/>
        <v>0.13881019830029118</v>
      </c>
      <c r="L97" s="10">
        <f t="shared" si="13"/>
        <v>307.18286205751065</v>
      </c>
      <c r="M97" s="5">
        <f t="shared" si="18"/>
        <v>1.0328620575106697</v>
      </c>
    </row>
    <row r="98" spans="4:13" x14ac:dyDescent="0.25">
      <c r="D98">
        <f t="shared" si="14"/>
        <v>34</v>
      </c>
      <c r="E98">
        <f t="shared" si="15"/>
        <v>2398</v>
      </c>
      <c r="F98">
        <f t="shared" si="16"/>
        <v>1.9321427188771352</v>
      </c>
      <c r="G98">
        <f t="shared" si="17"/>
        <v>7079.4836621478717</v>
      </c>
      <c r="H98">
        <f t="shared" si="19"/>
        <v>307.14999999999998</v>
      </c>
      <c r="I98">
        <f t="shared" si="10"/>
        <v>307.16062100220864</v>
      </c>
      <c r="J98" s="4">
        <f t="shared" si="11"/>
        <v>307.23215297450423</v>
      </c>
      <c r="K98" s="5">
        <f t="shared" si="12"/>
        <v>8.2152974504253962E-2</v>
      </c>
      <c r="L98" s="10">
        <f t="shared" si="13"/>
        <v>308.54687333463858</v>
      </c>
      <c r="M98" s="5">
        <f t="shared" si="18"/>
        <v>1.3968733346385989</v>
      </c>
    </row>
    <row r="99" spans="4:13" x14ac:dyDescent="0.25">
      <c r="D99">
        <f>H99-273.15</f>
        <v>35</v>
      </c>
      <c r="E99">
        <f t="shared" si="15"/>
        <v>2434</v>
      </c>
      <c r="F99">
        <f t="shared" si="16"/>
        <v>1.9612834220028148</v>
      </c>
      <c r="G99">
        <f t="shared" si="17"/>
        <v>6825.7170941164677</v>
      </c>
      <c r="H99">
        <f t="shared" si="19"/>
        <v>308.14999999999998</v>
      </c>
      <c r="I99">
        <f t="shared" si="10"/>
        <v>308.15627948835754</v>
      </c>
      <c r="J99" s="4">
        <f t="shared" si="11"/>
        <v>308.14999999999998</v>
      </c>
      <c r="K99" s="5">
        <f t="shared" si="12"/>
        <v>0</v>
      </c>
      <c r="L99" s="10">
        <f t="shared" si="13"/>
        <v>309.95401520693326</v>
      </c>
      <c r="M99" s="5">
        <f t="shared" si="18"/>
        <v>1.8040152069332862</v>
      </c>
    </row>
    <row r="100" spans="4:13" x14ac:dyDescent="0.25">
      <c r="D100">
        <f t="shared" si="14"/>
        <v>36</v>
      </c>
      <c r="E100">
        <f t="shared" si="15"/>
        <v>2469</v>
      </c>
      <c r="F100">
        <f t="shared" si="16"/>
        <v>1.9900376058758467</v>
      </c>
      <c r="G100">
        <f t="shared" si="17"/>
        <v>6582.6012044009503</v>
      </c>
      <c r="H100">
        <f t="shared" si="19"/>
        <v>309.14999999999998</v>
      </c>
      <c r="I100">
        <f t="shared" si="10"/>
        <v>309.13714008175566</v>
      </c>
      <c r="J100" s="4">
        <f t="shared" si="11"/>
        <v>309.28481228668937</v>
      </c>
      <c r="K100" s="5">
        <f t="shared" si="12"/>
        <v>0.13481228668939593</v>
      </c>
      <c r="L100" s="10">
        <f t="shared" si="13"/>
        <v>311.39756596459279</v>
      </c>
      <c r="M100" s="5">
        <f t="shared" si="18"/>
        <v>2.247565964592809</v>
      </c>
    </row>
    <row r="101" spans="4:13" x14ac:dyDescent="0.25">
      <c r="D101">
        <f t="shared" si="14"/>
        <v>37</v>
      </c>
      <c r="E101">
        <f t="shared" si="15"/>
        <v>2505</v>
      </c>
      <c r="F101">
        <f t="shared" si="16"/>
        <v>2.0183943812087142</v>
      </c>
      <c r="G101">
        <f t="shared" si="17"/>
        <v>6349.6293426252851</v>
      </c>
      <c r="H101">
        <f t="shared" si="19"/>
        <v>310.14999999999998</v>
      </c>
      <c r="I101">
        <f t="shared" si="10"/>
        <v>310.16019220899227</v>
      </c>
      <c r="J101" s="4">
        <f t="shared" si="11"/>
        <v>310.45204778156995</v>
      </c>
      <c r="K101" s="5">
        <f t="shared" si="12"/>
        <v>0.30204778156996781</v>
      </c>
      <c r="L101" s="10">
        <f t="shared" si="13"/>
        <v>312.95893548388767</v>
      </c>
      <c r="M101" s="5">
        <f t="shared" si="18"/>
        <v>2.8089354838876943</v>
      </c>
    </row>
    <row r="102" spans="4:13" x14ac:dyDescent="0.25">
      <c r="D102">
        <f t="shared" si="14"/>
        <v>38</v>
      </c>
      <c r="E102">
        <f t="shared" si="15"/>
        <v>2539</v>
      </c>
      <c r="F102">
        <f t="shared" si="16"/>
        <v>2.0463439074114063</v>
      </c>
      <c r="G102">
        <f t="shared" si="17"/>
        <v>6126.3216219332817</v>
      </c>
      <c r="H102">
        <f t="shared" si="19"/>
        <v>311.14999999999998</v>
      </c>
      <c r="I102">
        <f t="shared" si="10"/>
        <v>311.1405091831835</v>
      </c>
      <c r="J102" s="4">
        <f t="shared" si="11"/>
        <v>311.55443686006822</v>
      </c>
      <c r="K102" s="5">
        <f t="shared" si="12"/>
        <v>0.40443686006824464</v>
      </c>
      <c r="L102" s="10">
        <f t="shared" si="13"/>
        <v>314.50304815761001</v>
      </c>
      <c r="M102" s="5">
        <f t="shared" si="18"/>
        <v>3.3530481576100328</v>
      </c>
    </row>
    <row r="103" spans="4:13" x14ac:dyDescent="0.25">
      <c r="D103">
        <f t="shared" si="14"/>
        <v>39</v>
      </c>
      <c r="E103">
        <f t="shared" si="15"/>
        <v>2573</v>
      </c>
      <c r="F103">
        <f t="shared" si="16"/>
        <v>2.0738773727429107</v>
      </c>
      <c r="G103">
        <f t="shared" si="17"/>
        <v>5912.2233714109097</v>
      </c>
      <c r="H103">
        <f t="shared" si="19"/>
        <v>312.14999999999998</v>
      </c>
      <c r="I103">
        <f t="shared" si="10"/>
        <v>312.13545262088542</v>
      </c>
      <c r="J103" s="4">
        <f t="shared" si="11"/>
        <v>312.65682593856656</v>
      </c>
      <c r="K103" s="5">
        <f t="shared" si="12"/>
        <v>0.50682593856657832</v>
      </c>
      <c r="L103" s="10">
        <f t="shared" si="13"/>
        <v>316.11213961468138</v>
      </c>
      <c r="M103" s="5">
        <f t="shared" si="18"/>
        <v>3.962139614681405</v>
      </c>
    </row>
    <row r="104" spans="4:13" x14ac:dyDescent="0.25">
      <c r="D104">
        <f t="shared" si="14"/>
        <v>40</v>
      </c>
      <c r="E104">
        <f t="shared" si="15"/>
        <v>2607</v>
      </c>
      <c r="F104">
        <f t="shared" si="16"/>
        <v>2.1009869711385845</v>
      </c>
      <c r="G104">
        <f t="shared" si="17"/>
        <v>5706.9036854218857</v>
      </c>
      <c r="H104">
        <f t="shared" si="19"/>
        <v>313.14999999999998</v>
      </c>
      <c r="I104">
        <f t="shared" si="10"/>
        <v>313.14599012617543</v>
      </c>
      <c r="J104" s="4">
        <f t="shared" si="11"/>
        <v>313.75921501706483</v>
      </c>
      <c r="K104" s="5">
        <f t="shared" si="12"/>
        <v>0.60921501706485515</v>
      </c>
      <c r="L104" s="10">
        <f t="shared" si="13"/>
        <v>317.78300618384037</v>
      </c>
      <c r="M104" s="5">
        <f t="shared" si="18"/>
        <v>4.6330061838403935</v>
      </c>
    </row>
    <row r="105" spans="4:13" x14ac:dyDescent="0.25">
      <c r="D105">
        <f t="shared" si="14"/>
        <v>41</v>
      </c>
      <c r="E105">
        <f t="shared" si="15"/>
        <v>2640</v>
      </c>
      <c r="F105">
        <f t="shared" si="16"/>
        <v>2.1276658760713798</v>
      </c>
      <c r="G105">
        <f t="shared" si="17"/>
        <v>5509.954063338515</v>
      </c>
      <c r="H105">
        <f t="shared" si="19"/>
        <v>314.14999999999998</v>
      </c>
      <c r="I105">
        <f t="shared" si="10"/>
        <v>314.1426936574079</v>
      </c>
      <c r="J105" s="4">
        <f t="shared" si="11"/>
        <v>314.82918088737199</v>
      </c>
      <c r="K105" s="5">
        <f t="shared" si="12"/>
        <v>0.67918088737201288</v>
      </c>
      <c r="L105" s="10">
        <f t="shared" si="13"/>
        <v>319.46012896145203</v>
      </c>
      <c r="M105" s="5">
        <f t="shared" si="18"/>
        <v>5.310128961452051</v>
      </c>
    </row>
    <row r="106" spans="4:13" x14ac:dyDescent="0.25">
      <c r="D106">
        <f t="shared" si="14"/>
        <v>42</v>
      </c>
      <c r="E106">
        <f t="shared" si="15"/>
        <v>2673</v>
      </c>
      <c r="F106">
        <f t="shared" si="16"/>
        <v>2.1539082118012272</v>
      </c>
      <c r="G106">
        <f t="shared" si="17"/>
        <v>5320.9871336176484</v>
      </c>
      <c r="H106">
        <f t="shared" si="19"/>
        <v>315.14999999999998</v>
      </c>
      <c r="I106">
        <f t="shared" si="10"/>
        <v>315.15606134857029</v>
      </c>
      <c r="J106" s="4">
        <f t="shared" si="11"/>
        <v>315.89914675767915</v>
      </c>
      <c r="K106" s="5">
        <f t="shared" si="12"/>
        <v>0.74914675767917061</v>
      </c>
      <c r="L106" s="10">
        <f t="shared" si="13"/>
        <v>321.18765761438272</v>
      </c>
      <c r="M106" s="5">
        <f t="shared" si="18"/>
        <v>6.0376576143827378</v>
      </c>
    </row>
    <row r="107" spans="4:13" x14ac:dyDescent="0.25">
      <c r="D107">
        <f t="shared" si="14"/>
        <v>43</v>
      </c>
      <c r="E107">
        <f t="shared" si="15"/>
        <v>2705</v>
      </c>
      <c r="F107">
        <f t="shared" si="16"/>
        <v>2.1797090223600071</v>
      </c>
      <c r="G107">
        <f t="shared" si="17"/>
        <v>5139.6354566034452</v>
      </c>
      <c r="H107">
        <f t="shared" si="19"/>
        <v>316.14999999999998</v>
      </c>
      <c r="I107">
        <f t="shared" si="10"/>
        <v>316.15564786548299</v>
      </c>
      <c r="J107" s="4">
        <f t="shared" si="11"/>
        <v>316.93668941979519</v>
      </c>
      <c r="K107" s="5">
        <f t="shared" si="12"/>
        <v>0.78668941979520923</v>
      </c>
      <c r="L107" s="10">
        <f t="shared" si="13"/>
        <v>322.90658961187864</v>
      </c>
      <c r="M107" s="5">
        <f t="shared" si="18"/>
        <v>6.7565896118786668</v>
      </c>
    </row>
    <row r="108" spans="4:13" x14ac:dyDescent="0.25">
      <c r="D108">
        <f t="shared" si="14"/>
        <v>44</v>
      </c>
      <c r="E108">
        <f t="shared" si="15"/>
        <v>2736</v>
      </c>
      <c r="F108">
        <f t="shared" si="16"/>
        <v>2.2050642386097508</v>
      </c>
      <c r="G108">
        <f t="shared" si="17"/>
        <v>4965.5504008381404</v>
      </c>
      <c r="H108">
        <f t="shared" si="19"/>
        <v>317.14999999999998</v>
      </c>
      <c r="I108">
        <f t="shared" si="10"/>
        <v>317.14088565514027</v>
      </c>
      <c r="J108" s="4">
        <f t="shared" si="11"/>
        <v>317.94180887372011</v>
      </c>
      <c r="K108" s="5">
        <f t="shared" si="12"/>
        <v>0.79180887372012876</v>
      </c>
      <c r="L108" s="10">
        <f t="shared" si="13"/>
        <v>324.60846950957057</v>
      </c>
      <c r="M108" s="5">
        <f t="shared" si="18"/>
        <v>7.4584695095705911</v>
      </c>
    </row>
    <row r="109" spans="4:13" x14ac:dyDescent="0.25">
      <c r="D109">
        <f t="shared" si="14"/>
        <v>45</v>
      </c>
      <c r="E109">
        <f t="shared" si="15"/>
        <v>2767</v>
      </c>
      <c r="F109">
        <f t="shared" si="16"/>
        <v>2.2299706436995144</v>
      </c>
      <c r="G109">
        <f t="shared" si="17"/>
        <v>4798.4010880309634</v>
      </c>
      <c r="H109">
        <f t="shared" si="19"/>
        <v>318.14999999999998</v>
      </c>
      <c r="I109">
        <f t="shared" si="10"/>
        <v>318.14376912228619</v>
      </c>
      <c r="J109" s="4">
        <f t="shared" si="11"/>
        <v>318.94692832764503</v>
      </c>
      <c r="K109" s="5">
        <f t="shared" si="12"/>
        <v>0.79692832764504828</v>
      </c>
      <c r="L109" s="10">
        <f t="shared" si="13"/>
        <v>326.34187084098585</v>
      </c>
      <c r="M109" s="5">
        <f t="shared" si="18"/>
        <v>8.1918708409858709</v>
      </c>
    </row>
    <row r="110" spans="4:13" x14ac:dyDescent="0.25">
      <c r="D110">
        <f t="shared" si="14"/>
        <v>46</v>
      </c>
      <c r="E110">
        <f t="shared" si="15"/>
        <v>2798</v>
      </c>
      <c r="F110">
        <f t="shared" si="16"/>
        <v>2.2544258372320645</v>
      </c>
      <c r="G110">
        <f t="shared" si="17"/>
        <v>4637.873402177067</v>
      </c>
      <c r="H110">
        <f t="shared" si="19"/>
        <v>319.14999999999998</v>
      </c>
      <c r="I110">
        <f t="shared" si="10"/>
        <v>319.16538451457041</v>
      </c>
      <c r="J110" s="4">
        <f t="shared" si="11"/>
        <v>319.95204778156995</v>
      </c>
      <c r="K110" s="5">
        <f t="shared" si="12"/>
        <v>0.80204778156996781</v>
      </c>
      <c r="L110" s="10">
        <f t="shared" si="13"/>
        <v>328.10204943610279</v>
      </c>
      <c r="M110" s="5">
        <f t="shared" si="18"/>
        <v>8.9520494361028113</v>
      </c>
    </row>
    <row r="111" spans="4:13" x14ac:dyDescent="0.25">
      <c r="D111">
        <f t="shared" si="14"/>
        <v>47</v>
      </c>
      <c r="E111">
        <f t="shared" si="15"/>
        <v>2827</v>
      </c>
      <c r="F111">
        <f t="shared" si="16"/>
        <v>2.2784281984355097</v>
      </c>
      <c r="G111">
        <f t="shared" si="17"/>
        <v>4483.6690586341765</v>
      </c>
      <c r="H111">
        <f t="shared" si="19"/>
        <v>320.14999999999998</v>
      </c>
      <c r="I111">
        <f t="shared" si="10"/>
        <v>320.13907816046543</v>
      </c>
      <c r="J111" s="4">
        <f t="shared" si="11"/>
        <v>320.89232081911263</v>
      </c>
      <c r="K111" s="5">
        <f t="shared" si="12"/>
        <v>0.74232081911264913</v>
      </c>
      <c r="L111" s="10">
        <f t="shared" si="13"/>
        <v>329.76856993992124</v>
      </c>
      <c r="M111" s="5">
        <f t="shared" si="18"/>
        <v>9.6185699399212581</v>
      </c>
    </row>
    <row r="112" spans="4:13" x14ac:dyDescent="0.25">
      <c r="D112">
        <f t="shared" si="14"/>
        <v>48</v>
      </c>
      <c r="E112">
        <f t="shared" si="15"/>
        <v>2857</v>
      </c>
      <c r="F112">
        <f t="shared" si="16"/>
        <v>2.3019768486177465</v>
      </c>
      <c r="G112">
        <f t="shared" si="17"/>
        <v>4335.5047292570725</v>
      </c>
      <c r="H112">
        <f t="shared" si="19"/>
        <v>321.14999999999998</v>
      </c>
      <c r="I112">
        <f t="shared" si="10"/>
        <v>321.16575916055547</v>
      </c>
      <c r="J112" s="4">
        <f t="shared" si="11"/>
        <v>321.86501706484637</v>
      </c>
      <c r="K112" s="5">
        <f t="shared" si="12"/>
        <v>0.71501706484639271</v>
      </c>
      <c r="L112" s="10">
        <f t="shared" si="13"/>
        <v>331.50836836922917</v>
      </c>
      <c r="M112" s="5">
        <f t="shared" si="18"/>
        <v>10.358368369229197</v>
      </c>
    </row>
    <row r="113" spans="4:13" x14ac:dyDescent="0.25">
      <c r="D113">
        <f t="shared" si="14"/>
        <v>49</v>
      </c>
      <c r="E113">
        <f t="shared" si="15"/>
        <v>2885</v>
      </c>
      <c r="F113">
        <f t="shared" si="16"/>
        <v>2.3250716131632365</v>
      </c>
      <c r="G113">
        <f t="shared" si="17"/>
        <v>4193.1112199610197</v>
      </c>
      <c r="H113">
        <f t="shared" si="19"/>
        <v>322.14999999999998</v>
      </c>
      <c r="I113">
        <f t="shared" si="10"/>
        <v>322.14286438706318</v>
      </c>
      <c r="J113" s="4">
        <f t="shared" si="11"/>
        <v>322.77286689419793</v>
      </c>
      <c r="K113" s="5">
        <f t="shared" si="12"/>
        <v>0.62286689419795493</v>
      </c>
      <c r="L113" s="10">
        <f t="shared" si="13"/>
        <v>333.14276362136661</v>
      </c>
      <c r="M113" s="5">
        <f t="shared" si="18"/>
        <v>10.992763621366635</v>
      </c>
    </row>
    <row r="114" spans="4:13" x14ac:dyDescent="0.25">
      <c r="D114">
        <f t="shared" si="14"/>
        <v>50</v>
      </c>
      <c r="E114">
        <f t="shared" si="15"/>
        <v>2913</v>
      </c>
      <c r="F114">
        <f t="shared" si="16"/>
        <v>2.347712983312725</v>
      </c>
      <c r="G114">
        <f t="shared" si="17"/>
        <v>4056.2326973357549</v>
      </c>
      <c r="H114">
        <f t="shared" si="19"/>
        <v>323.14999999999998</v>
      </c>
      <c r="I114">
        <f t="shared" si="10"/>
        <v>323.13927370656774</v>
      </c>
      <c r="J114" s="4">
        <f t="shared" si="11"/>
        <v>323.68071672354944</v>
      </c>
      <c r="K114" s="5">
        <f t="shared" si="12"/>
        <v>0.53071672354946031</v>
      </c>
      <c r="L114" s="10">
        <f t="shared" si="13"/>
        <v>334.7837058284822</v>
      </c>
      <c r="M114" s="5">
        <f t="shared" si="18"/>
        <v>11.633705828482221</v>
      </c>
    </row>
    <row r="115" spans="4:13" x14ac:dyDescent="0.25">
      <c r="D115">
        <f t="shared" si="14"/>
        <v>51</v>
      </c>
      <c r="E115">
        <f t="shared" si="15"/>
        <v>2941</v>
      </c>
      <c r="F115">
        <f t="shared" si="16"/>
        <v>2.3699020779471032</v>
      </c>
      <c r="G115">
        <f t="shared" si="17"/>
        <v>3924.6259611645296</v>
      </c>
      <c r="H115">
        <f t="shared" si="19"/>
        <v>324.14999999999998</v>
      </c>
      <c r="I115">
        <f t="shared" si="10"/>
        <v>324.15612655879545</v>
      </c>
      <c r="J115" s="4">
        <f t="shared" si="11"/>
        <v>324.588566552901</v>
      </c>
      <c r="K115" s="5">
        <f t="shared" si="12"/>
        <v>0.43856655290102253</v>
      </c>
      <c r="L115" s="10">
        <f t="shared" si="13"/>
        <v>336.42774923458637</v>
      </c>
      <c r="M115" s="5">
        <f t="shared" si="18"/>
        <v>12.277749234586395</v>
      </c>
    </row>
    <row r="116" spans="4:13" x14ac:dyDescent="0.25">
      <c r="D116">
        <f t="shared" si="14"/>
        <v>52</v>
      </c>
      <c r="E116">
        <f t="shared" si="15"/>
        <v>2968</v>
      </c>
      <c r="F116">
        <f t="shared" si="16"/>
        <v>2.3916406055772108</v>
      </c>
      <c r="G116">
        <f t="shared" si="17"/>
        <v>3798.0597599176504</v>
      </c>
      <c r="H116">
        <f t="shared" si="19"/>
        <v>325.14999999999998</v>
      </c>
      <c r="I116">
        <f t="shared" si="10"/>
        <v>325.15717105507764</v>
      </c>
      <c r="J116" s="4">
        <f t="shared" si="11"/>
        <v>325.46399317406139</v>
      </c>
      <c r="K116" s="5">
        <f t="shared" si="12"/>
        <v>0.31399317406140881</v>
      </c>
      <c r="L116" s="10">
        <f t="shared" si="13"/>
        <v>338.01298461768693</v>
      </c>
      <c r="M116" s="5">
        <f t="shared" si="18"/>
        <v>12.862984617686948</v>
      </c>
    </row>
    <row r="117" spans="4:13" x14ac:dyDescent="0.25">
      <c r="D117">
        <f t="shared" si="14"/>
        <v>53</v>
      </c>
      <c r="E117">
        <f t="shared" si="15"/>
        <v>2994</v>
      </c>
      <c r="F117">
        <f t="shared" si="16"/>
        <v>2.4129308267219693</v>
      </c>
      <c r="G117">
        <f t="shared" si="17"/>
        <v>3676.3141464902128</v>
      </c>
      <c r="H117">
        <f t="shared" si="19"/>
        <v>326.14999999999998</v>
      </c>
      <c r="I117">
        <f t="shared" si="10"/>
        <v>326.14128696636254</v>
      </c>
      <c r="J117" s="4">
        <f t="shared" si="11"/>
        <v>326.30699658703071</v>
      </c>
      <c r="K117" s="5">
        <f t="shared" si="12"/>
        <v>0.15699658703073283</v>
      </c>
      <c r="L117" s="10">
        <f t="shared" si="13"/>
        <v>339.53691546618211</v>
      </c>
      <c r="M117" s="5">
        <f t="shared" si="18"/>
        <v>13.386915466182131</v>
      </c>
    </row>
    <row r="118" spans="4:13" x14ac:dyDescent="0.25">
      <c r="D118">
        <f t="shared" si="14"/>
        <v>54</v>
      </c>
      <c r="E118">
        <f t="shared" si="15"/>
        <v>3020</v>
      </c>
      <c r="F118">
        <f t="shared" si="16"/>
        <v>2.4337755168382342</v>
      </c>
      <c r="G118">
        <f t="shared" si="17"/>
        <v>3559.1798716386752</v>
      </c>
      <c r="H118">
        <f t="shared" si="19"/>
        <v>327.14999999999998</v>
      </c>
      <c r="I118">
        <f t="shared" si="10"/>
        <v>327.14632060075809</v>
      </c>
      <c r="J118" s="4">
        <f t="shared" si="11"/>
        <v>327.14999999999998</v>
      </c>
      <c r="K118" s="5">
        <f t="shared" si="12"/>
        <v>0</v>
      </c>
      <c r="L118" s="10">
        <f t="shared" si="13"/>
        <v>341.05618960035372</v>
      </c>
      <c r="M118" s="5">
        <f t="shared" si="18"/>
        <v>13.906189600353741</v>
      </c>
    </row>
    <row r="119" spans="4:13" x14ac:dyDescent="0.25">
      <c r="D119">
        <f t="shared" si="14"/>
        <v>55</v>
      </c>
      <c r="E119">
        <f t="shared" si="15"/>
        <v>3045</v>
      </c>
      <c r="F119">
        <f t="shared" si="16"/>
        <v>2.454177929947186</v>
      </c>
      <c r="G119">
        <f t="shared" si="17"/>
        <v>3446.4578127430891</v>
      </c>
      <c r="H119">
        <f t="shared" si="19"/>
        <v>328.15</v>
      </c>
      <c r="I119">
        <f t="shared" si="10"/>
        <v>328.13356411154638</v>
      </c>
      <c r="J119" s="4">
        <f t="shared" si="11"/>
        <v>328.4386597938144</v>
      </c>
      <c r="K119" s="5">
        <f t="shared" si="12"/>
        <v>0.28865979381441775</v>
      </c>
      <c r="L119" s="10">
        <f t="shared" si="13"/>
        <v>342.51100928838241</v>
      </c>
      <c r="M119" s="5">
        <f t="shared" si="18"/>
        <v>14.361009288382434</v>
      </c>
    </row>
    <row r="120" spans="4:13" x14ac:dyDescent="0.25">
      <c r="D120">
        <f t="shared" si="14"/>
        <v>56</v>
      </c>
      <c r="E120">
        <f t="shared" si="15"/>
        <v>3070</v>
      </c>
      <c r="F120">
        <f t="shared" si="16"/>
        <v>2.4741417630841722</v>
      </c>
      <c r="G120">
        <f t="shared" si="17"/>
        <v>3337.9584356813248</v>
      </c>
      <c r="H120">
        <f t="shared" si="19"/>
        <v>329.15</v>
      </c>
      <c r="I120">
        <f t="shared" si="10"/>
        <v>329.14245023704439</v>
      </c>
      <c r="J120" s="4">
        <f t="shared" si="11"/>
        <v>329.72731958762887</v>
      </c>
      <c r="K120" s="5">
        <f t="shared" si="12"/>
        <v>0.57731958762889235</v>
      </c>
      <c r="L120" s="10">
        <f t="shared" si="13"/>
        <v>343.95870504335744</v>
      </c>
      <c r="M120" s="5">
        <f t="shared" si="18"/>
        <v>14.808705043357463</v>
      </c>
    </row>
    <row r="121" spans="4:13" x14ac:dyDescent="0.25">
      <c r="D121">
        <f t="shared" si="14"/>
        <v>57</v>
      </c>
      <c r="E121">
        <f t="shared" si="15"/>
        <v>3094</v>
      </c>
      <c r="F121">
        <f t="shared" si="16"/>
        <v>2.493671121681734</v>
      </c>
      <c r="G121">
        <f t="shared" si="17"/>
        <v>3233.5012877499125</v>
      </c>
      <c r="H121">
        <f t="shared" si="19"/>
        <v>330.15</v>
      </c>
      <c r="I121">
        <f t="shared" si="10"/>
        <v>330.13251372815319</v>
      </c>
      <c r="J121" s="4">
        <f t="shared" si="11"/>
        <v>330.96443298969069</v>
      </c>
      <c r="K121" s="5">
        <f t="shared" si="12"/>
        <v>0.8144329896907152</v>
      </c>
      <c r="L121" s="10">
        <f t="shared" si="13"/>
        <v>345.34104550227948</v>
      </c>
      <c r="M121" s="5">
        <f t="shared" si="18"/>
        <v>15.191045502279508</v>
      </c>
    </row>
    <row r="122" spans="4:13" x14ac:dyDescent="0.25">
      <c r="D122">
        <f t="shared" si="14"/>
        <v>58</v>
      </c>
      <c r="E122">
        <f t="shared" si="15"/>
        <v>3118</v>
      </c>
      <c r="F122">
        <f t="shared" si="16"/>
        <v>2.5127704859792619</v>
      </c>
      <c r="G122">
        <f t="shared" si="17"/>
        <v>3132.9145197037105</v>
      </c>
      <c r="H122">
        <f t="shared" si="19"/>
        <v>331.15</v>
      </c>
      <c r="I122">
        <f t="shared" si="10"/>
        <v>331.14489102917207</v>
      </c>
      <c r="J122" s="4">
        <f t="shared" si="11"/>
        <v>332.20154639175257</v>
      </c>
      <c r="K122" s="5">
        <f t="shared" si="12"/>
        <v>1.0515463917525949</v>
      </c>
      <c r="L122" s="10">
        <f t="shared" si="13"/>
        <v>346.71577730215904</v>
      </c>
      <c r="M122" s="5">
        <f t="shared" si="18"/>
        <v>15.565777302159063</v>
      </c>
    </row>
    <row r="123" spans="4:13" x14ac:dyDescent="0.25">
      <c r="D123">
        <f t="shared" si="14"/>
        <v>59</v>
      </c>
      <c r="E123">
        <f t="shared" si="15"/>
        <v>3141</v>
      </c>
      <c r="F123">
        <f t="shared" si="16"/>
        <v>2.5314446785373081</v>
      </c>
      <c r="G123">
        <f t="shared" si="17"/>
        <v>3036.0344351146155</v>
      </c>
      <c r="H123">
        <f t="shared" si="19"/>
        <v>332.15</v>
      </c>
      <c r="I123">
        <f t="shared" si="10"/>
        <v>332.1372258405994</v>
      </c>
      <c r="J123" s="4">
        <f t="shared" si="11"/>
        <v>333.38711340206186</v>
      </c>
      <c r="K123" s="5">
        <f t="shared" si="12"/>
        <v>1.2371134020618797</v>
      </c>
      <c r="L123" s="10">
        <f t="shared" si="13"/>
        <v>348.02621615011049</v>
      </c>
      <c r="M123" s="5">
        <f t="shared" si="18"/>
        <v>15.876216150110508</v>
      </c>
    </row>
    <row r="124" spans="4:13" x14ac:dyDescent="0.25">
      <c r="D124">
        <f t="shared" si="14"/>
        <v>60</v>
      </c>
      <c r="E124">
        <f t="shared" si="15"/>
        <v>3164</v>
      </c>
      <c r="F124">
        <f t="shared" si="16"/>
        <v>2.5496988329201971</v>
      </c>
      <c r="G124">
        <f t="shared" si="17"/>
        <v>2942.7050653683473</v>
      </c>
      <c r="H124">
        <f t="shared" si="19"/>
        <v>333.15</v>
      </c>
      <c r="I124">
        <f t="shared" si="10"/>
        <v>333.15248023394008</v>
      </c>
      <c r="J124" s="4">
        <f t="shared" si="11"/>
        <v>334.57268041237108</v>
      </c>
      <c r="K124" s="5">
        <f t="shared" si="12"/>
        <v>1.4226804123711076</v>
      </c>
      <c r="L124" s="10">
        <f t="shared" si="13"/>
        <v>349.33035298697359</v>
      </c>
      <c r="M124" s="5">
        <f t="shared" si="18"/>
        <v>16.180352986973617</v>
      </c>
    </row>
    <row r="125" spans="4:13" x14ac:dyDescent="0.25">
      <c r="D125">
        <f t="shared" si="14"/>
        <v>61</v>
      </c>
      <c r="E125">
        <f t="shared" si="15"/>
        <v>3186</v>
      </c>
      <c r="F125">
        <f t="shared" si="16"/>
        <v>2.5675383635971327</v>
      </c>
      <c r="G125">
        <f t="shared" si="17"/>
        <v>2852.777768728974</v>
      </c>
      <c r="H125">
        <f t="shared" si="19"/>
        <v>334.15</v>
      </c>
      <c r="I125">
        <f t="shared" si="10"/>
        <v>334.14626670376867</v>
      </c>
      <c r="J125" s="4">
        <f t="shared" si="11"/>
        <v>335.70670103092783</v>
      </c>
      <c r="K125" s="5">
        <f t="shared" si="12"/>
        <v>1.5567010309278544</v>
      </c>
      <c r="L125" s="10">
        <f t="shared" si="13"/>
        <v>350.57283533951886</v>
      </c>
      <c r="M125" s="5">
        <f t="shared" si="18"/>
        <v>16.422835339518883</v>
      </c>
    </row>
    <row r="126" spans="4:13" x14ac:dyDescent="0.25">
      <c r="D126">
        <f t="shared" si="14"/>
        <v>62</v>
      </c>
      <c r="E126">
        <f t="shared" si="15"/>
        <v>3208</v>
      </c>
      <c r="F126">
        <f t="shared" si="16"/>
        <v>2.5849689370996383</v>
      </c>
      <c r="G126">
        <f t="shared" si="17"/>
        <v>2766.1108520036378</v>
      </c>
      <c r="H126">
        <f t="shared" si="19"/>
        <v>335.15</v>
      </c>
      <c r="I126">
        <f t="shared" si="10"/>
        <v>335.16349920301286</v>
      </c>
      <c r="J126" s="4">
        <f t="shared" si="11"/>
        <v>336.84072164948452</v>
      </c>
      <c r="K126" s="5">
        <f t="shared" si="12"/>
        <v>1.6907216494845443</v>
      </c>
      <c r="L126" s="10">
        <f t="shared" si="13"/>
        <v>351.81183589742795</v>
      </c>
      <c r="M126" s="5">
        <f t="shared" si="18"/>
        <v>16.661835897427977</v>
      </c>
    </row>
    <row r="127" spans="4:13" x14ac:dyDescent="0.25">
      <c r="D127">
        <f t="shared" si="14"/>
        <v>63</v>
      </c>
      <c r="E127">
        <f t="shared" si="15"/>
        <v>3229</v>
      </c>
      <c r="F127">
        <f t="shared" si="16"/>
        <v>2.6019964444617925</v>
      </c>
      <c r="G127">
        <f t="shared" si="17"/>
        <v>2682.5692134355922</v>
      </c>
      <c r="H127">
        <f t="shared" si="19"/>
        <v>336.15</v>
      </c>
      <c r="I127">
        <f t="shared" si="10"/>
        <v>336.15761286258066</v>
      </c>
      <c r="J127" s="4">
        <f t="shared" si="11"/>
        <v>337.92319587628862</v>
      </c>
      <c r="K127" s="5">
        <f t="shared" si="12"/>
        <v>1.7731958762886393</v>
      </c>
      <c r="L127" s="10">
        <f t="shared" si="13"/>
        <v>352.99293983508323</v>
      </c>
      <c r="M127" s="5">
        <f t="shared" si="18"/>
        <v>16.842939835083257</v>
      </c>
    </row>
    <row r="128" spans="4:13" x14ac:dyDescent="0.25">
      <c r="D128">
        <f t="shared" si="14"/>
        <v>64</v>
      </c>
      <c r="E128">
        <f t="shared" si="15"/>
        <v>3249</v>
      </c>
      <c r="F128">
        <f t="shared" si="16"/>
        <v>2.6186269749593971</v>
      </c>
      <c r="G128">
        <f t="shared" si="17"/>
        <v>2602.0240055427053</v>
      </c>
      <c r="H128">
        <f t="shared" si="19"/>
        <v>337.15</v>
      </c>
      <c r="I128">
        <f t="shared" si="10"/>
        <v>337.12656646601204</v>
      </c>
      <c r="J128" s="4">
        <f t="shared" si="11"/>
        <v>338.95412371134017</v>
      </c>
      <c r="K128" s="5">
        <f t="shared" si="12"/>
        <v>1.8041237113401962</v>
      </c>
      <c r="L128" s="10">
        <f t="shared" si="13"/>
        <v>354.1182421624726</v>
      </c>
      <c r="M128" s="5">
        <f t="shared" si="18"/>
        <v>16.96824216247262</v>
      </c>
    </row>
    <row r="129" spans="4:13" x14ac:dyDescent="0.25">
      <c r="D129">
        <f t="shared" si="14"/>
        <v>65</v>
      </c>
      <c r="E129">
        <f t="shared" si="15"/>
        <v>3270</v>
      </c>
      <c r="F129">
        <f t="shared" si="16"/>
        <v>2.634866791154828</v>
      </c>
      <c r="G129">
        <f t="shared" si="17"/>
        <v>2524.3523167015701</v>
      </c>
      <c r="H129">
        <f t="shared" si="19"/>
        <v>338.15</v>
      </c>
      <c r="I129">
        <f t="shared" si="10"/>
        <v>338.16857780461226</v>
      </c>
      <c r="J129" s="4">
        <f t="shared" si="11"/>
        <v>340.03659793814433</v>
      </c>
      <c r="K129" s="5">
        <f t="shared" si="12"/>
        <v>1.8865979381443481</v>
      </c>
      <c r="L129" s="10">
        <f t="shared" si="13"/>
        <v>355.30265874869656</v>
      </c>
      <c r="M129" s="5">
        <f t="shared" si="18"/>
        <v>17.152658748696581</v>
      </c>
    </row>
    <row r="130" spans="4:13" x14ac:dyDescent="0.25">
      <c r="D130">
        <f t="shared" si="14"/>
        <v>66</v>
      </c>
      <c r="E130">
        <f t="shared" si="15"/>
        <v>3289</v>
      </c>
      <c r="F130">
        <f t="shared" si="16"/>
        <v>2.6507223052459703</v>
      </c>
      <c r="G130">
        <f t="shared" si="17"/>
        <v>2449.4368703544019</v>
      </c>
      <c r="H130">
        <f t="shared" si="19"/>
        <v>339.15</v>
      </c>
      <c r="I130">
        <f t="shared" si="10"/>
        <v>339.13429238528499</v>
      </c>
      <c r="J130" s="4">
        <f t="shared" si="11"/>
        <v>341.01597938144329</v>
      </c>
      <c r="K130" s="5">
        <f t="shared" si="12"/>
        <v>1.8659793814433101</v>
      </c>
      <c r="L130" s="10">
        <f t="shared" si="13"/>
        <v>356.3792245631812</v>
      </c>
      <c r="M130" s="5">
        <f t="shared" si="18"/>
        <v>17.229224563181219</v>
      </c>
    </row>
    <row r="131" spans="4:13" x14ac:dyDescent="0.25">
      <c r="D131">
        <f t="shared" si="14"/>
        <v>67</v>
      </c>
      <c r="E131">
        <f t="shared" si="15"/>
        <v>3309</v>
      </c>
      <c r="F131">
        <f t="shared" si="16"/>
        <v>2.6662000567101645</v>
      </c>
      <c r="G131">
        <f t="shared" si="17"/>
        <v>2377.1657407879725</v>
      </c>
      <c r="H131">
        <f t="shared" si="19"/>
        <v>340.15</v>
      </c>
      <c r="I131">
        <f t="shared" si="10"/>
        <v>340.17573217827362</v>
      </c>
      <c r="J131" s="4">
        <f t="shared" si="11"/>
        <v>342.04690721649484</v>
      </c>
      <c r="K131" s="5">
        <f t="shared" si="12"/>
        <v>1.896907216494867</v>
      </c>
      <c r="L131" s="10">
        <f t="shared" si="13"/>
        <v>357.52046586110919</v>
      </c>
      <c r="M131" s="5">
        <f t="shared" si="18"/>
        <v>17.37046586110921</v>
      </c>
    </row>
    <row r="132" spans="4:13" x14ac:dyDescent="0.25">
      <c r="D132">
        <f t="shared" si="14"/>
        <v>68</v>
      </c>
      <c r="E132">
        <f t="shared" si="15"/>
        <v>3327</v>
      </c>
      <c r="F132">
        <f t="shared" si="16"/>
        <v>2.6813066912274994</v>
      </c>
      <c r="G132">
        <f t="shared" si="17"/>
        <v>2307.4320845007969</v>
      </c>
      <c r="H132">
        <f t="shared" si="19"/>
        <v>341.15</v>
      </c>
      <c r="I132">
        <f t="shared" ref="I132:I195" si="20">(($C$4*$C$5) / ($C$5+$C$4*(LN(($C$6*(POWER(2,$C$9) - 1)/($C$8*E132)) - 1) + LN($C$7) - LN($C$3))))</f>
        <v>341.13607850660935</v>
      </c>
      <c r="J132" s="4">
        <f t="shared" ref="J132:J195" si="21">IF(E132&lt;=_adc1,_slope1*(E132-_adc0)+_temp0,IF(AND(E132&gt;=_adc1,E132&lt;=_adc2),_slope2*(E132-_adc1)+_temp1,IF(AND(E132&gt;=_adc2,E132&lt;=_adc3),_slope3*(E132-_adc2)+_temp2,IF(AND(E132&gt;=_adc3,E132&lt;=_adc4),_slope4*(E132-_adc3)+_temp3,IF(AND(E132&gt;=_adc4,E132&lt;=_adc5),_slope5*(E132-_adc4)+_temp4,IF(AND(E132&gt;=_adc5,E132&lt;=_adc6),_slope6*(E132-_adc5)+_temp5,IF(AND(E132&gt;=_adc6,E132&lt;=_adc7),_slope7*(E132-_adc6)+_temp6,IF(AND(E132&gt;=_adc7,E132&lt;=_adc8),_slope8*(E132-_adc7)+_temp7,_slope9*(E132-_adc8)+_temp8))))))))</f>
        <v>342.97474226804121</v>
      </c>
      <c r="K132" s="5">
        <f t="shared" ref="K132:K195" si="22">ABS(H132-J132)</f>
        <v>1.8247422680412342</v>
      </c>
      <c r="L132" s="10">
        <f t="shared" ref="L132:L195" si="23">_p8+_p7*POWER(E132,1)+_p6*POWER(E132,2)+_p5*POWER(E132,3)+_p4*POWER(E132,4)+_p3*POWER(E132,5)+_p2*POWER(E132,6)+_p1*POWER(E132,7)</f>
        <v>358.55743012981475</v>
      </c>
      <c r="M132" s="5">
        <f t="shared" si="18"/>
        <v>17.40743012981477</v>
      </c>
    </row>
    <row r="133" spans="4:13" x14ac:dyDescent="0.25">
      <c r="D133">
        <f t="shared" ref="D133:D196" si="24">H133-273.15</f>
        <v>69</v>
      </c>
      <c r="E133">
        <f t="shared" ref="E133:E196" si="25">ROUND((F133/3.3) * 4095,0)</f>
        <v>3346</v>
      </c>
      <c r="F133">
        <f t="shared" ref="F133:F196" si="26">$C$6*($C$7/($C$7+G133))</f>
        <v>2.6960489408620831</v>
      </c>
      <c r="G133">
        <f t="shared" ref="G133:G196" si="27">$C$3*EXP($C$5*(1/H133 - 1/$C$4))</f>
        <v>2240.1338862372377</v>
      </c>
      <c r="H133">
        <f t="shared" si="19"/>
        <v>342.15</v>
      </c>
      <c r="I133">
        <f t="shared" si="20"/>
        <v>342.17481923833486</v>
      </c>
      <c r="J133" s="4">
        <f t="shared" si="21"/>
        <v>343.95412371134017</v>
      </c>
      <c r="K133" s="5">
        <f t="shared" si="22"/>
        <v>1.8041237113401962</v>
      </c>
      <c r="L133" s="10">
        <f t="shared" si="23"/>
        <v>359.66542297729029</v>
      </c>
      <c r="M133" s="5">
        <f t="shared" ref="M133:M196" si="28">ABS(H133-L133)</f>
        <v>17.515422977290314</v>
      </c>
    </row>
    <row r="134" spans="4:13" x14ac:dyDescent="0.25">
      <c r="D134">
        <f t="shared" si="24"/>
        <v>70</v>
      </c>
      <c r="E134">
        <f t="shared" si="25"/>
        <v>3363</v>
      </c>
      <c r="F134">
        <f t="shared" si="26"/>
        <v>2.710433605474948</v>
      </c>
      <c r="G134">
        <f t="shared" si="27"/>
        <v>2175.1737188254892</v>
      </c>
      <c r="H134">
        <f t="shared" ref="H134:H197" si="29">H133+1</f>
        <v>343.15</v>
      </c>
      <c r="I134">
        <f t="shared" si="20"/>
        <v>343.12722262788714</v>
      </c>
      <c r="J134" s="4">
        <f t="shared" si="21"/>
        <v>344.830412371134</v>
      </c>
      <c r="K134" s="5">
        <f t="shared" si="22"/>
        <v>1.6804123711340253</v>
      </c>
      <c r="L134" s="10">
        <f t="shared" si="23"/>
        <v>360.6715298645413</v>
      </c>
      <c r="M134" s="5">
        <f t="shared" si="28"/>
        <v>17.521529864541321</v>
      </c>
    </row>
    <row r="135" spans="4:13" x14ac:dyDescent="0.25">
      <c r="D135">
        <f t="shared" si="24"/>
        <v>71</v>
      </c>
      <c r="E135">
        <f t="shared" si="25"/>
        <v>3381</v>
      </c>
      <c r="F135">
        <f t="shared" si="26"/>
        <v>2.7244675353380372</v>
      </c>
      <c r="G135">
        <f t="shared" si="27"/>
        <v>2112.4585160107372</v>
      </c>
      <c r="H135">
        <f t="shared" si="29"/>
        <v>344.15</v>
      </c>
      <c r="I135">
        <f t="shared" si="20"/>
        <v>344.16066808938069</v>
      </c>
      <c r="J135" s="4">
        <f t="shared" si="21"/>
        <v>345.75824742268037</v>
      </c>
      <c r="K135" s="5">
        <f t="shared" si="22"/>
        <v>1.6082474226803924</v>
      </c>
      <c r="L135" s="10">
        <f t="shared" si="23"/>
        <v>361.75551311292656</v>
      </c>
      <c r="M135" s="5">
        <f t="shared" si="28"/>
        <v>17.605513112926587</v>
      </c>
    </row>
    <row r="136" spans="4:13" x14ac:dyDescent="0.25">
      <c r="D136">
        <f t="shared" si="24"/>
        <v>72</v>
      </c>
      <c r="E136">
        <f t="shared" si="25"/>
        <v>3398</v>
      </c>
      <c r="F136">
        <f t="shared" si="26"/>
        <v>2.7381576149151976</v>
      </c>
      <c r="G136">
        <f t="shared" si="27"/>
        <v>2051.8993575254894</v>
      </c>
      <c r="H136">
        <f t="shared" si="29"/>
        <v>345.15</v>
      </c>
      <c r="I136">
        <f t="shared" si="20"/>
        <v>345.161643560909</v>
      </c>
      <c r="J136" s="4">
        <f t="shared" si="21"/>
        <v>346.6345360824742</v>
      </c>
      <c r="K136" s="5">
        <f t="shared" si="22"/>
        <v>1.4845360824742215</v>
      </c>
      <c r="L136" s="10">
        <f t="shared" si="23"/>
        <v>362.8004700382462</v>
      </c>
      <c r="M136" s="5">
        <f t="shared" si="28"/>
        <v>17.650470038246226</v>
      </c>
    </row>
    <row r="137" spans="4:13" x14ac:dyDescent="0.25">
      <c r="D137">
        <f t="shared" si="24"/>
        <v>73</v>
      </c>
      <c r="E137">
        <f t="shared" si="25"/>
        <v>3414</v>
      </c>
      <c r="F137">
        <f t="shared" si="26"/>
        <v>2.7515107477731853</v>
      </c>
      <c r="G137">
        <f t="shared" si="27"/>
        <v>1993.4112656863504</v>
      </c>
      <c r="H137">
        <f t="shared" si="29"/>
        <v>346.15</v>
      </c>
      <c r="I137">
        <f t="shared" si="20"/>
        <v>346.12710844525276</v>
      </c>
      <c r="J137" s="4">
        <f t="shared" si="21"/>
        <v>347.45927835051543</v>
      </c>
      <c r="K137" s="5">
        <f t="shared" si="22"/>
        <v>1.3092783505154557</v>
      </c>
      <c r="L137" s="10">
        <f t="shared" si="23"/>
        <v>363.8061491281187</v>
      </c>
      <c r="M137" s="5">
        <f t="shared" si="28"/>
        <v>17.656149128118727</v>
      </c>
    </row>
    <row r="138" spans="4:13" x14ac:dyDescent="0.25">
      <c r="D138">
        <f t="shared" si="24"/>
        <v>74</v>
      </c>
      <c r="E138">
        <f t="shared" si="25"/>
        <v>3431</v>
      </c>
      <c r="F138">
        <f t="shared" si="26"/>
        <v>2.7645338425833921</v>
      </c>
      <c r="G138">
        <f t="shared" si="27"/>
        <v>1936.9130128507559</v>
      </c>
      <c r="H138">
        <f t="shared" si="29"/>
        <v>347.15</v>
      </c>
      <c r="I138">
        <f t="shared" si="20"/>
        <v>347.17913751729367</v>
      </c>
      <c r="J138" s="4">
        <f t="shared" si="21"/>
        <v>348.33556701030926</v>
      </c>
      <c r="K138" s="5">
        <f t="shared" si="22"/>
        <v>1.1855670103092848</v>
      </c>
      <c r="L138" s="10">
        <f t="shared" si="23"/>
        <v>364.90211242440273</v>
      </c>
      <c r="M138" s="5">
        <f t="shared" si="28"/>
        <v>17.752112424402753</v>
      </c>
    </row>
    <row r="139" spans="4:13" x14ac:dyDescent="0.25">
      <c r="D139">
        <f t="shared" si="24"/>
        <v>75</v>
      </c>
      <c r="E139">
        <f t="shared" si="25"/>
        <v>3446</v>
      </c>
      <c r="F139">
        <f t="shared" si="26"/>
        <v>2.7772338001731622</v>
      </c>
      <c r="G139">
        <f t="shared" si="27"/>
        <v>1882.3269391084132</v>
      </c>
      <c r="H139">
        <f t="shared" si="29"/>
        <v>348.15</v>
      </c>
      <c r="I139">
        <f t="shared" si="20"/>
        <v>348.13106909613703</v>
      </c>
      <c r="J139" s="4">
        <f t="shared" si="21"/>
        <v>349.1087628865979</v>
      </c>
      <c r="K139" s="5">
        <f t="shared" si="22"/>
        <v>0.95876288659792408</v>
      </c>
      <c r="L139" s="10">
        <f t="shared" si="23"/>
        <v>365.89604284900634</v>
      </c>
      <c r="M139" s="5">
        <f t="shared" si="28"/>
        <v>17.746042849006358</v>
      </c>
    </row>
    <row r="140" spans="4:13" x14ac:dyDescent="0.25">
      <c r="D140">
        <f t="shared" si="24"/>
        <v>76</v>
      </c>
      <c r="E140">
        <f t="shared" si="25"/>
        <v>3462</v>
      </c>
      <c r="F140">
        <f t="shared" si="26"/>
        <v>2.7896175015842926</v>
      </c>
      <c r="G140">
        <f t="shared" si="27"/>
        <v>1829.5787796206776</v>
      </c>
      <c r="H140">
        <f t="shared" si="29"/>
        <v>349.15</v>
      </c>
      <c r="I140">
        <f t="shared" si="20"/>
        <v>349.17230032324585</v>
      </c>
      <c r="J140" s="4">
        <f t="shared" si="21"/>
        <v>349.93350515463914</v>
      </c>
      <c r="K140" s="5">
        <f t="shared" si="22"/>
        <v>0.78350515463915826</v>
      </c>
      <c r="L140" s="10">
        <f t="shared" si="23"/>
        <v>366.98787401651316</v>
      </c>
      <c r="M140" s="5">
        <f t="shared" si="28"/>
        <v>17.837874016513183</v>
      </c>
    </row>
    <row r="141" spans="4:13" x14ac:dyDescent="0.25">
      <c r="D141">
        <f t="shared" si="24"/>
        <v>77</v>
      </c>
      <c r="E141">
        <f t="shared" si="25"/>
        <v>3477</v>
      </c>
      <c r="F141">
        <f t="shared" si="26"/>
        <v>2.8016917970953692</v>
      </c>
      <c r="G141">
        <f t="shared" si="27"/>
        <v>1778.5975010572099</v>
      </c>
      <c r="H141">
        <f t="shared" si="29"/>
        <v>350.15</v>
      </c>
      <c r="I141">
        <f t="shared" si="20"/>
        <v>350.17401571378014</v>
      </c>
      <c r="J141" s="4">
        <f t="shared" si="21"/>
        <v>350.70670103092783</v>
      </c>
      <c r="K141" s="5">
        <f t="shared" si="22"/>
        <v>0.55670103092785439</v>
      </c>
      <c r="L141" s="10">
        <f t="shared" si="23"/>
        <v>368.04484132552898</v>
      </c>
      <c r="M141" s="5">
        <f t="shared" si="28"/>
        <v>17.894841325529001</v>
      </c>
    </row>
    <row r="142" spans="4:13" x14ac:dyDescent="0.25">
      <c r="D142">
        <f t="shared" si="24"/>
        <v>78</v>
      </c>
      <c r="E142">
        <f t="shared" si="25"/>
        <v>3491</v>
      </c>
      <c r="F142">
        <f t="shared" si="26"/>
        <v>2.8134634961641174</v>
      </c>
      <c r="G142">
        <f t="shared" si="27"/>
        <v>1729.3151466128056</v>
      </c>
      <c r="H142">
        <f t="shared" si="29"/>
        <v>351.15</v>
      </c>
      <c r="I142">
        <f t="shared" si="20"/>
        <v>351.13250162770709</v>
      </c>
      <c r="J142" s="4">
        <f t="shared" si="21"/>
        <v>351.42835051546388</v>
      </c>
      <c r="K142" s="5">
        <f t="shared" si="22"/>
        <v>0.27835051546389877</v>
      </c>
      <c r="L142" s="10">
        <f t="shared" si="23"/>
        <v>369.06388306642839</v>
      </c>
      <c r="M142" s="5">
        <f t="shared" si="28"/>
        <v>17.913883066428411</v>
      </c>
    </row>
    <row r="143" spans="4:13" x14ac:dyDescent="0.25">
      <c r="D143">
        <f t="shared" si="24"/>
        <v>79</v>
      </c>
      <c r="E143">
        <f t="shared" si="25"/>
        <v>3505</v>
      </c>
      <c r="F143">
        <f t="shared" si="26"/>
        <v>2.8249393582457345</v>
      </c>
      <c r="G143">
        <f t="shared" si="27"/>
        <v>1681.6666891188579</v>
      </c>
      <c r="H143">
        <f t="shared" si="29"/>
        <v>352.15</v>
      </c>
      <c r="I143">
        <f t="shared" si="20"/>
        <v>352.11495589410856</v>
      </c>
      <c r="J143" s="4">
        <f t="shared" si="21"/>
        <v>352.15</v>
      </c>
      <c r="K143" s="5">
        <f t="shared" si="22"/>
        <v>0</v>
      </c>
      <c r="L143" s="10">
        <f t="shared" si="23"/>
        <v>370.11768949585894</v>
      </c>
      <c r="M143" s="5">
        <f t="shared" si="28"/>
        <v>17.967689495858963</v>
      </c>
    </row>
    <row r="144" spans="4:13" x14ac:dyDescent="0.25">
      <c r="D144">
        <f t="shared" si="24"/>
        <v>80</v>
      </c>
      <c r="E144">
        <f t="shared" si="25"/>
        <v>3519</v>
      </c>
      <c r="F144">
        <f t="shared" si="26"/>
        <v>2.8361260844433316</v>
      </c>
      <c r="G144">
        <f t="shared" si="27"/>
        <v>1635.5898917932495</v>
      </c>
      <c r="H144">
        <f t="shared" si="29"/>
        <v>353.15</v>
      </c>
      <c r="I144">
        <f t="shared" si="20"/>
        <v>353.12267359175831</v>
      </c>
      <c r="J144" s="4">
        <f t="shared" si="21"/>
        <v>353.37680412371134</v>
      </c>
      <c r="K144" s="5">
        <f t="shared" si="22"/>
        <v>0.22680412371136072</v>
      </c>
      <c r="L144" s="10">
        <f t="shared" si="23"/>
        <v>371.20973896086434</v>
      </c>
      <c r="M144" s="5">
        <f t="shared" si="28"/>
        <v>18.059738960864365</v>
      </c>
    </row>
    <row r="145" spans="4:13" x14ac:dyDescent="0.25">
      <c r="D145">
        <f t="shared" si="24"/>
        <v>81</v>
      </c>
      <c r="E145">
        <f t="shared" si="25"/>
        <v>3533</v>
      </c>
      <c r="F145">
        <f t="shared" si="26"/>
        <v>2.8470303099469607</v>
      </c>
      <c r="G145">
        <f t="shared" si="27"/>
        <v>1591.025176200101</v>
      </c>
      <c r="H145">
        <f t="shared" si="29"/>
        <v>354.15</v>
      </c>
      <c r="I145">
        <f t="shared" si="20"/>
        <v>354.1570527477391</v>
      </c>
      <c r="J145" s="4">
        <f t="shared" si="21"/>
        <v>354.60360824742264</v>
      </c>
      <c r="K145" s="5">
        <f t="shared" si="22"/>
        <v>0.45360824742266459</v>
      </c>
      <c r="L145" s="10">
        <f t="shared" si="23"/>
        <v>372.34372204703686</v>
      </c>
      <c r="M145" s="5">
        <f t="shared" si="28"/>
        <v>18.193722047036886</v>
      </c>
    </row>
    <row r="146" spans="4:13" x14ac:dyDescent="0.25">
      <c r="D146">
        <f t="shared" si="24"/>
        <v>82</v>
      </c>
      <c r="E146">
        <f t="shared" si="25"/>
        <v>3546</v>
      </c>
      <c r="F146">
        <f t="shared" si="26"/>
        <v>2.8576585972183404</v>
      </c>
      <c r="G146">
        <f t="shared" si="27"/>
        <v>1547.9154970164614</v>
      </c>
      <c r="H146">
        <f t="shared" si="29"/>
        <v>355.15</v>
      </c>
      <c r="I146">
        <f t="shared" si="20"/>
        <v>355.14274027780232</v>
      </c>
      <c r="J146" s="4">
        <f t="shared" si="21"/>
        <v>355.74278350515459</v>
      </c>
      <c r="K146" s="5">
        <f t="shared" si="22"/>
        <v>0.59278350515461398</v>
      </c>
      <c r="L146" s="10">
        <f t="shared" si="23"/>
        <v>373.43766852790941</v>
      </c>
      <c r="M146" s="5">
        <f t="shared" si="28"/>
        <v>18.287668527909432</v>
      </c>
    </row>
    <row r="147" spans="4:13" x14ac:dyDescent="0.25">
      <c r="D147">
        <f t="shared" si="24"/>
        <v>83</v>
      </c>
      <c r="E147">
        <f t="shared" si="25"/>
        <v>3559</v>
      </c>
      <c r="F147">
        <f t="shared" si="26"/>
        <v>2.8680174298791821</v>
      </c>
      <c r="G147">
        <f t="shared" si="27"/>
        <v>1506.2062232272253</v>
      </c>
      <c r="H147">
        <f t="shared" si="29"/>
        <v>356.15</v>
      </c>
      <c r="I147">
        <f t="shared" si="20"/>
        <v>356.15402692378052</v>
      </c>
      <c r="J147" s="4">
        <f t="shared" si="21"/>
        <v>356.8819587628866</v>
      </c>
      <c r="K147" s="5">
        <f t="shared" si="22"/>
        <v>0.73195876288662021</v>
      </c>
      <c r="L147" s="10">
        <f t="shared" si="23"/>
        <v>374.57444775453041</v>
      </c>
      <c r="M147" s="5">
        <f t="shared" si="28"/>
        <v>18.424447754530433</v>
      </c>
    </row>
    <row r="148" spans="4:13" x14ac:dyDescent="0.25">
      <c r="D148">
        <f t="shared" si="24"/>
        <v>84</v>
      </c>
      <c r="E148">
        <f t="shared" si="25"/>
        <v>3571</v>
      </c>
      <c r="F148">
        <f t="shared" si="26"/>
        <v>2.8781132072619733</v>
      </c>
      <c r="G148">
        <f t="shared" si="27"/>
        <v>1465.8450253920996</v>
      </c>
      <c r="H148">
        <f t="shared" si="29"/>
        <v>357.15</v>
      </c>
      <c r="I148">
        <f t="shared" si="20"/>
        <v>357.11146248007333</v>
      </c>
      <c r="J148" s="4">
        <f t="shared" si="21"/>
        <v>357.93350515463914</v>
      </c>
      <c r="K148" s="5">
        <f t="shared" si="22"/>
        <v>0.78350515463915826</v>
      </c>
      <c r="L148" s="10">
        <f t="shared" si="23"/>
        <v>375.6648069100338</v>
      </c>
      <c r="M148" s="5">
        <f t="shared" si="28"/>
        <v>18.514806910033826</v>
      </c>
    </row>
    <row r="149" spans="4:13" x14ac:dyDescent="0.25">
      <c r="D149">
        <f t="shared" si="24"/>
        <v>85</v>
      </c>
      <c r="E149">
        <f t="shared" si="25"/>
        <v>3584</v>
      </c>
      <c r="F149">
        <f t="shared" si="26"/>
        <v>2.8879522395831954</v>
      </c>
      <c r="G149">
        <f t="shared" si="27"/>
        <v>1426.7817686495855</v>
      </c>
      <c r="H149">
        <f t="shared" si="29"/>
        <v>358.15</v>
      </c>
      <c r="I149">
        <f t="shared" si="20"/>
        <v>358.17604554174886</v>
      </c>
      <c r="J149" s="4">
        <f t="shared" si="21"/>
        <v>359.07268041237108</v>
      </c>
      <c r="K149" s="5">
        <f t="shared" si="22"/>
        <v>0.92268041237110765</v>
      </c>
      <c r="L149" s="10">
        <f t="shared" si="23"/>
        <v>376.89389564163139</v>
      </c>
      <c r="M149" s="5">
        <f t="shared" si="28"/>
        <v>18.743895641631411</v>
      </c>
    </row>
    <row r="150" spans="4:13" x14ac:dyDescent="0.25">
      <c r="D150">
        <f t="shared" si="24"/>
        <v>86</v>
      </c>
      <c r="E150">
        <f t="shared" si="25"/>
        <v>3596</v>
      </c>
      <c r="F150">
        <f t="shared" si="26"/>
        <v>2.8975407437001421</v>
      </c>
      <c r="G150">
        <f t="shared" si="27"/>
        <v>1388.9684111427532</v>
      </c>
      <c r="H150">
        <f t="shared" si="29"/>
        <v>359.15</v>
      </c>
      <c r="I150">
        <f t="shared" si="20"/>
        <v>359.18537843465111</v>
      </c>
      <c r="J150" s="4">
        <f t="shared" si="21"/>
        <v>360.12422680412368</v>
      </c>
      <c r="K150" s="5">
        <f t="shared" si="22"/>
        <v>0.97422680412370255</v>
      </c>
      <c r="L150" s="10">
        <f t="shared" si="23"/>
        <v>378.07585004421344</v>
      </c>
      <c r="M150" s="5">
        <f t="shared" si="28"/>
        <v>18.925850044213462</v>
      </c>
    </row>
    <row r="151" spans="4:13" x14ac:dyDescent="0.25">
      <c r="D151">
        <f t="shared" si="24"/>
        <v>87</v>
      </c>
      <c r="E151">
        <f t="shared" si="25"/>
        <v>3607</v>
      </c>
      <c r="F151">
        <f t="shared" si="26"/>
        <v>2.9068848394138058</v>
      </c>
      <c r="G151">
        <f t="shared" si="27"/>
        <v>1352.3589075701689</v>
      </c>
      <c r="H151">
        <f t="shared" si="29"/>
        <v>360.15</v>
      </c>
      <c r="I151">
        <f t="shared" si="20"/>
        <v>360.13429263535573</v>
      </c>
      <c r="J151" s="4">
        <f t="shared" si="21"/>
        <v>361.08814432989686</v>
      </c>
      <c r="K151" s="5">
        <f t="shared" si="22"/>
        <v>0.93814432989688612</v>
      </c>
      <c r="L151" s="10">
        <f t="shared" si="23"/>
        <v>379.20206068103653</v>
      </c>
      <c r="M151" s="5">
        <f t="shared" si="28"/>
        <v>19.052060681036551</v>
      </c>
    </row>
    <row r="152" spans="4:13" x14ac:dyDescent="0.25">
      <c r="D152">
        <f t="shared" si="24"/>
        <v>88</v>
      </c>
      <c r="E152">
        <f t="shared" si="25"/>
        <v>3618</v>
      </c>
      <c r="F152">
        <f t="shared" si="26"/>
        <v>2.915990546281674</v>
      </c>
      <c r="G152">
        <f t="shared" si="27"/>
        <v>1316.9091175826875</v>
      </c>
      <c r="H152">
        <f t="shared" si="29"/>
        <v>361.15</v>
      </c>
      <c r="I152">
        <f t="shared" si="20"/>
        <v>361.10706329139271</v>
      </c>
      <c r="J152" s="4">
        <f t="shared" si="21"/>
        <v>362.0520618556701</v>
      </c>
      <c r="K152" s="5">
        <f t="shared" si="22"/>
        <v>0.90206185567012653</v>
      </c>
      <c r="L152" s="10">
        <f t="shared" si="23"/>
        <v>380.37177709828757</v>
      </c>
      <c r="M152" s="5">
        <f t="shared" si="28"/>
        <v>19.221777098287589</v>
      </c>
    </row>
    <row r="153" spans="4:13" x14ac:dyDescent="0.25">
      <c r="D153">
        <f t="shared" si="24"/>
        <v>89</v>
      </c>
      <c r="E153">
        <f t="shared" si="25"/>
        <v>3629</v>
      </c>
      <c r="F153">
        <f t="shared" si="26"/>
        <v>2.924863780905679</v>
      </c>
      <c r="G153">
        <f t="shared" si="27"/>
        <v>1282.5767187631579</v>
      </c>
      <c r="H153">
        <f t="shared" si="29"/>
        <v>362.15</v>
      </c>
      <c r="I153">
        <f t="shared" si="20"/>
        <v>362.10493906347352</v>
      </c>
      <c r="J153" s="4">
        <f t="shared" si="21"/>
        <v>363.01597938144329</v>
      </c>
      <c r="K153" s="5">
        <f t="shared" si="22"/>
        <v>0.8659793814433101</v>
      </c>
      <c r="L153" s="10">
        <f t="shared" si="23"/>
        <v>381.58764006013371</v>
      </c>
      <c r="M153" s="5">
        <f t="shared" si="28"/>
        <v>19.437640060133731</v>
      </c>
    </row>
    <row r="154" spans="4:13" x14ac:dyDescent="0.25">
      <c r="D154">
        <f t="shared" si="24"/>
        <v>90</v>
      </c>
      <c r="E154">
        <f t="shared" si="25"/>
        <v>3640</v>
      </c>
      <c r="F154">
        <f t="shared" si="26"/>
        <v>2.9335103546619905</v>
      </c>
      <c r="G154">
        <f t="shared" si="27"/>
        <v>1249.3211239414147</v>
      </c>
      <c r="H154">
        <f t="shared" si="29"/>
        <v>363.15</v>
      </c>
      <c r="I154">
        <f t="shared" si="20"/>
        <v>363.12926530328724</v>
      </c>
      <c r="J154" s="4">
        <f t="shared" si="21"/>
        <v>363.97989690721647</v>
      </c>
      <c r="K154" s="5">
        <f t="shared" si="22"/>
        <v>0.82989690721649367</v>
      </c>
      <c r="L154" s="10">
        <f t="shared" si="23"/>
        <v>382.85239606795585</v>
      </c>
      <c r="M154" s="5">
        <f t="shared" si="28"/>
        <v>19.702396067955874</v>
      </c>
    </row>
    <row r="155" spans="4:13" x14ac:dyDescent="0.25">
      <c r="D155">
        <f t="shared" si="24"/>
        <v>91</v>
      </c>
      <c r="E155">
        <f t="shared" si="25"/>
        <v>3651</v>
      </c>
      <c r="F155">
        <f t="shared" si="26"/>
        <v>2.9419359718408247</v>
      </c>
      <c r="G155">
        <f t="shared" si="27"/>
        <v>1217.103402611197</v>
      </c>
      <c r="H155">
        <f t="shared" si="29"/>
        <v>364.15</v>
      </c>
      <c r="I155">
        <f t="shared" si="20"/>
        <v>364.18149413402767</v>
      </c>
      <c r="J155" s="4">
        <f t="shared" si="21"/>
        <v>364.94381443298965</v>
      </c>
      <c r="K155" s="5">
        <f t="shared" si="22"/>
        <v>0.79381443298967724</v>
      </c>
      <c r="L155" s="10">
        <f t="shared" si="23"/>
        <v>384.16889998736951</v>
      </c>
      <c r="M155" s="5">
        <f t="shared" si="28"/>
        <v>20.018899987369537</v>
      </c>
    </row>
    <row r="156" spans="4:13" x14ac:dyDescent="0.25">
      <c r="D156">
        <f t="shared" si="24"/>
        <v>92</v>
      </c>
      <c r="E156">
        <f t="shared" si="25"/>
        <v>3661</v>
      </c>
      <c r="F156">
        <f t="shared" si="26"/>
        <v>2.9501462281659023</v>
      </c>
      <c r="G156">
        <f t="shared" si="27"/>
        <v>1185.8862062291771</v>
      </c>
      <c r="H156">
        <f t="shared" si="29"/>
        <v>365.15</v>
      </c>
      <c r="I156">
        <f t="shared" si="20"/>
        <v>365.16359771271902</v>
      </c>
      <c r="J156" s="4">
        <f t="shared" si="21"/>
        <v>365.82010309278348</v>
      </c>
      <c r="K156" s="5">
        <f t="shared" si="22"/>
        <v>0.67010309278350633</v>
      </c>
      <c r="L156" s="10">
        <f t="shared" si="23"/>
        <v>385.41312050020133</v>
      </c>
      <c r="M156" s="5">
        <f t="shared" si="28"/>
        <v>20.263120500201353</v>
      </c>
    </row>
    <row r="157" spans="4:13" x14ac:dyDescent="0.25">
      <c r="D157">
        <f t="shared" si="24"/>
        <v>93</v>
      </c>
      <c r="E157">
        <f t="shared" si="25"/>
        <v>3671</v>
      </c>
      <c r="F157">
        <f t="shared" si="26"/>
        <v>2.9581466096646509</v>
      </c>
      <c r="G157">
        <f t="shared" si="27"/>
        <v>1155.6336971888729</v>
      </c>
      <c r="H157">
        <f t="shared" si="29"/>
        <v>366.15</v>
      </c>
      <c r="I157">
        <f t="shared" si="20"/>
        <v>366.17133087682532</v>
      </c>
      <c r="J157" s="4">
        <f t="shared" si="21"/>
        <v>366.69639175257731</v>
      </c>
      <c r="K157" s="5">
        <f t="shared" si="22"/>
        <v>0.54639175257733541</v>
      </c>
      <c r="L157" s="10">
        <f t="shared" si="23"/>
        <v>386.70486747122777</v>
      </c>
      <c r="M157" s="5">
        <f t="shared" si="28"/>
        <v>20.554867471227794</v>
      </c>
    </row>
    <row r="158" spans="4:13" x14ac:dyDescent="0.25">
      <c r="D158">
        <f t="shared" si="24"/>
        <v>94</v>
      </c>
      <c r="E158">
        <f t="shared" si="25"/>
        <v>3680</v>
      </c>
      <c r="F158">
        <f t="shared" si="26"/>
        <v>2.9659424918617425</v>
      </c>
      <c r="G158">
        <f t="shared" si="27"/>
        <v>1126.3114812740926</v>
      </c>
      <c r="H158">
        <f t="shared" si="29"/>
        <v>367.15</v>
      </c>
      <c r="I158">
        <f t="shared" si="20"/>
        <v>367.10133580404545</v>
      </c>
      <c r="J158" s="4">
        <f t="shared" si="21"/>
        <v>367.48505154639173</v>
      </c>
      <c r="K158" s="5">
        <f t="shared" si="22"/>
        <v>0.33505154639175316</v>
      </c>
      <c r="L158" s="10">
        <f t="shared" si="23"/>
        <v>387.91004785345649</v>
      </c>
      <c r="M158" s="5">
        <f t="shared" si="28"/>
        <v>20.760047853456513</v>
      </c>
    </row>
    <row r="159" spans="4:13" x14ac:dyDescent="0.25">
      <c r="D159">
        <f t="shared" si="24"/>
        <v>95</v>
      </c>
      <c r="E159">
        <f t="shared" si="25"/>
        <v>3690</v>
      </c>
      <c r="F159">
        <f t="shared" si="26"/>
        <v>2.9735391392699477</v>
      </c>
      <c r="G159">
        <f t="shared" si="27"/>
        <v>1097.8865434076781</v>
      </c>
      <c r="H159">
        <f t="shared" si="29"/>
        <v>368.15</v>
      </c>
      <c r="I159">
        <f t="shared" si="20"/>
        <v>368.16163492703129</v>
      </c>
      <c r="J159" s="4">
        <f t="shared" si="21"/>
        <v>368.36134020618556</v>
      </c>
      <c r="K159" s="5">
        <f t="shared" si="22"/>
        <v>0.21134020618558225</v>
      </c>
      <c r="L159" s="10">
        <f t="shared" si="23"/>
        <v>389.2987442724916</v>
      </c>
      <c r="M159" s="5">
        <f t="shared" si="28"/>
        <v>21.148744272491626</v>
      </c>
    </row>
    <row r="160" spans="4:13" x14ac:dyDescent="0.25">
      <c r="D160">
        <f t="shared" si="24"/>
        <v>96</v>
      </c>
      <c r="E160">
        <f t="shared" si="25"/>
        <v>3699</v>
      </c>
      <c r="F160">
        <f t="shared" si="26"/>
        <v>2.9809417051537297</v>
      </c>
      <c r="G160">
        <f t="shared" si="27"/>
        <v>1070.3271865218037</v>
      </c>
      <c r="H160">
        <f t="shared" si="29"/>
        <v>369.15</v>
      </c>
      <c r="I160">
        <f t="shared" si="20"/>
        <v>369.14143622542804</v>
      </c>
      <c r="J160" s="4">
        <f t="shared" si="21"/>
        <v>369.15</v>
      </c>
      <c r="K160" s="5">
        <f t="shared" si="22"/>
        <v>0</v>
      </c>
      <c r="L160" s="10">
        <f t="shared" si="23"/>
        <v>390.59524814593897</v>
      </c>
      <c r="M160" s="5">
        <f t="shared" si="28"/>
        <v>21.44524814593899</v>
      </c>
    </row>
    <row r="161" spans="4:13" x14ac:dyDescent="0.25">
      <c r="D161">
        <f t="shared" si="24"/>
        <v>97</v>
      </c>
      <c r="E161">
        <f t="shared" si="25"/>
        <v>3708</v>
      </c>
      <c r="F161">
        <f t="shared" si="26"/>
        <v>2.9881552315423714</v>
      </c>
      <c r="G161">
        <f t="shared" si="27"/>
        <v>1043.6029733859098</v>
      </c>
      <c r="H161">
        <f t="shared" si="29"/>
        <v>370.15</v>
      </c>
      <c r="I161">
        <f t="shared" si="20"/>
        <v>370.14671906521568</v>
      </c>
      <c r="J161" s="4">
        <f t="shared" si="21"/>
        <v>370.51046511627902</v>
      </c>
      <c r="K161" s="5">
        <f t="shared" si="22"/>
        <v>0.36046511627904465</v>
      </c>
      <c r="L161" s="10">
        <f t="shared" si="23"/>
        <v>391.93795524553207</v>
      </c>
      <c r="M161" s="5">
        <f t="shared" si="28"/>
        <v>21.787955245532089</v>
      </c>
    </row>
    <row r="162" spans="4:13" x14ac:dyDescent="0.25">
      <c r="D162">
        <f t="shared" si="24"/>
        <v>98</v>
      </c>
      <c r="E162">
        <f t="shared" si="25"/>
        <v>3717</v>
      </c>
      <c r="F162">
        <f t="shared" si="26"/>
        <v>2.9951846494707635</v>
      </c>
      <c r="G162">
        <f t="shared" si="27"/>
        <v>1017.6846712375331</v>
      </c>
      <c r="H162">
        <f t="shared" si="29"/>
        <v>371.15</v>
      </c>
      <c r="I162">
        <f t="shared" si="20"/>
        <v>371.17882850230126</v>
      </c>
      <c r="J162" s="4">
        <f t="shared" si="21"/>
        <v>371.87093023255812</v>
      </c>
      <c r="K162" s="5">
        <f t="shared" si="22"/>
        <v>0.72093023255814614</v>
      </c>
      <c r="L162" s="10">
        <f t="shared" si="23"/>
        <v>393.32883557256355</v>
      </c>
      <c r="M162" s="5">
        <f t="shared" si="28"/>
        <v>22.178835572563571</v>
      </c>
    </row>
    <row r="163" spans="4:13" x14ac:dyDescent="0.25">
      <c r="D163">
        <f t="shared" si="24"/>
        <v>99</v>
      </c>
      <c r="E163">
        <f t="shared" si="25"/>
        <v>3725</v>
      </c>
      <c r="F163">
        <f t="shared" si="26"/>
        <v>3.0020347794272868</v>
      </c>
      <c r="G163">
        <f t="shared" si="27"/>
        <v>992.54419907006422</v>
      </c>
      <c r="H163">
        <f t="shared" si="29"/>
        <v>372.15</v>
      </c>
      <c r="I163">
        <f t="shared" si="20"/>
        <v>372.11995019282205</v>
      </c>
      <c r="J163" s="4">
        <f t="shared" si="21"/>
        <v>373.08023255813953</v>
      </c>
      <c r="K163" s="5">
        <f t="shared" si="22"/>
        <v>0.93023255813955075</v>
      </c>
      <c r="L163" s="10">
        <f t="shared" si="23"/>
        <v>394.60725312702198</v>
      </c>
      <c r="M163" s="5">
        <f t="shared" si="28"/>
        <v>22.457253127022</v>
      </c>
    </row>
    <row r="164" spans="4:13" x14ac:dyDescent="0.25">
      <c r="D164">
        <f t="shared" si="24"/>
        <v>100</v>
      </c>
      <c r="E164">
        <f t="shared" si="25"/>
        <v>3734</v>
      </c>
      <c r="F164">
        <f t="shared" si="26"/>
        <v>3.0087103319894699</v>
      </c>
      <c r="G164">
        <f t="shared" si="27"/>
        <v>968.15457743955756</v>
      </c>
      <c r="H164">
        <f t="shared" si="29"/>
        <v>373.15</v>
      </c>
      <c r="I164">
        <f t="shared" si="20"/>
        <v>373.20678329985981</v>
      </c>
      <c r="J164" s="4">
        <f t="shared" si="21"/>
        <v>374.44069767441857</v>
      </c>
      <c r="K164" s="5">
        <f t="shared" si="22"/>
        <v>1.2906976744185954</v>
      </c>
      <c r="L164" s="10">
        <f t="shared" si="23"/>
        <v>396.09470655114274</v>
      </c>
      <c r="M164" s="5">
        <f t="shared" si="28"/>
        <v>22.944706551142758</v>
      </c>
    </row>
    <row r="165" spans="4:13" x14ac:dyDescent="0.25">
      <c r="D165">
        <f t="shared" si="24"/>
        <v>101</v>
      </c>
      <c r="E165">
        <f t="shared" si="25"/>
        <v>3742</v>
      </c>
      <c r="F165">
        <f t="shared" si="26"/>
        <v>3.0152159086293344</v>
      </c>
      <c r="G165">
        <f t="shared" si="27"/>
        <v>944.4898806603984</v>
      </c>
      <c r="H165">
        <f t="shared" si="29"/>
        <v>374.15</v>
      </c>
      <c r="I165">
        <f t="shared" si="20"/>
        <v>374.19911580802108</v>
      </c>
      <c r="J165" s="4">
        <f t="shared" si="21"/>
        <v>375.65</v>
      </c>
      <c r="K165" s="5">
        <f t="shared" si="22"/>
        <v>1.5</v>
      </c>
      <c r="L165" s="10">
        <f t="shared" si="23"/>
        <v>397.46231340667873</v>
      </c>
      <c r="M165" s="5">
        <f t="shared" si="28"/>
        <v>23.312313406678754</v>
      </c>
    </row>
    <row r="166" spans="4:13" x14ac:dyDescent="0.25">
      <c r="D166">
        <f t="shared" si="24"/>
        <v>102</v>
      </c>
      <c r="E166">
        <f t="shared" si="25"/>
        <v>3749</v>
      </c>
      <c r="F166">
        <f t="shared" si="26"/>
        <v>3.0215560026714559</v>
      </c>
      <c r="G166">
        <f t="shared" si="27"/>
        <v>921.52519126689253</v>
      </c>
      <c r="H166">
        <f t="shared" si="29"/>
        <v>375.15</v>
      </c>
      <c r="I166">
        <f t="shared" si="20"/>
        <v>375.08872029416597</v>
      </c>
      <c r="J166" s="4">
        <f t="shared" si="21"/>
        <v>376.70813953488368</v>
      </c>
      <c r="K166" s="5">
        <f t="shared" si="22"/>
        <v>1.5581395348837077</v>
      </c>
      <c r="L166" s="10">
        <f t="shared" si="23"/>
        <v>398.69530440969538</v>
      </c>
      <c r="M166" s="5">
        <f t="shared" si="28"/>
        <v>23.545304409695405</v>
      </c>
    </row>
    <row r="167" spans="4:13" x14ac:dyDescent="0.25">
      <c r="D167">
        <f t="shared" si="24"/>
        <v>103</v>
      </c>
      <c r="E167">
        <f t="shared" si="25"/>
        <v>3757</v>
      </c>
      <c r="F167">
        <f t="shared" si="26"/>
        <v>3.0277350003879371</v>
      </c>
      <c r="G167">
        <f t="shared" si="27"/>
        <v>899.23655662459964</v>
      </c>
      <c r="H167">
        <f t="shared" si="29"/>
        <v>376.15</v>
      </c>
      <c r="I167">
        <f t="shared" si="20"/>
        <v>376.13099563433559</v>
      </c>
      <c r="J167" s="4">
        <f t="shared" si="21"/>
        <v>377.91744186046509</v>
      </c>
      <c r="K167" s="5">
        <f t="shared" si="22"/>
        <v>1.7674418604651123</v>
      </c>
      <c r="L167" s="10">
        <f t="shared" si="23"/>
        <v>400.14738100438262</v>
      </c>
      <c r="M167" s="5">
        <f t="shared" si="28"/>
        <v>23.997381004382646</v>
      </c>
    </row>
    <row r="168" spans="4:13" x14ac:dyDescent="0.25">
      <c r="D168">
        <f t="shared" si="24"/>
        <v>104</v>
      </c>
      <c r="E168">
        <f t="shared" si="25"/>
        <v>3765</v>
      </c>
      <c r="F168">
        <f t="shared" si="26"/>
        <v>3.0337571822155134</v>
      </c>
      <c r="G168">
        <f t="shared" si="27"/>
        <v>877.60094758161529</v>
      </c>
      <c r="H168">
        <f t="shared" si="29"/>
        <v>377.15</v>
      </c>
      <c r="I168">
        <f t="shared" si="20"/>
        <v>377.20196783651835</v>
      </c>
      <c r="J168" s="4">
        <f t="shared" si="21"/>
        <v>379.12674418604649</v>
      </c>
      <c r="K168" s="5">
        <f t="shared" si="22"/>
        <v>1.9767441860465169</v>
      </c>
      <c r="L168" s="10">
        <f t="shared" si="23"/>
        <v>401.64681367592129</v>
      </c>
      <c r="M168" s="5">
        <f t="shared" si="28"/>
        <v>24.496813675921317</v>
      </c>
    </row>
    <row r="169" spans="4:13" x14ac:dyDescent="0.25">
      <c r="D169">
        <f t="shared" si="24"/>
        <v>105</v>
      </c>
      <c r="E169">
        <f t="shared" si="25"/>
        <v>3772</v>
      </c>
      <c r="F169">
        <f t="shared" si="26"/>
        <v>3.0396267240810375</v>
      </c>
      <c r="G169">
        <f t="shared" si="27"/>
        <v>856.5962190560773</v>
      </c>
      <c r="H169">
        <f t="shared" si="29"/>
        <v>378.15</v>
      </c>
      <c r="I169">
        <f t="shared" si="20"/>
        <v>378.1638491072286</v>
      </c>
      <c r="J169" s="4">
        <f t="shared" si="21"/>
        <v>380.1848837209302</v>
      </c>
      <c r="K169" s="5">
        <f t="shared" si="22"/>
        <v>2.0348837209302246</v>
      </c>
      <c r="L169" s="10">
        <f t="shared" si="23"/>
        <v>402.99896404177343</v>
      </c>
      <c r="M169" s="5">
        <f t="shared" si="28"/>
        <v>24.848964041773456</v>
      </c>
    </row>
    <row r="170" spans="4:13" x14ac:dyDescent="0.25">
      <c r="D170">
        <f t="shared" si="24"/>
        <v>106</v>
      </c>
      <c r="E170">
        <f t="shared" si="25"/>
        <v>3779</v>
      </c>
      <c r="F170">
        <f t="shared" si="26"/>
        <v>3.0453476988225612</v>
      </c>
      <c r="G170">
        <f t="shared" si="27"/>
        <v>836.2010724617636</v>
      </c>
      <c r="H170">
        <f t="shared" si="29"/>
        <v>379.15</v>
      </c>
      <c r="I170">
        <f t="shared" si="20"/>
        <v>379.15005073024565</v>
      </c>
      <c r="J170" s="4">
        <f t="shared" si="21"/>
        <v>381.24302325581391</v>
      </c>
      <c r="K170" s="5">
        <f t="shared" si="22"/>
        <v>2.0930232558139323</v>
      </c>
      <c r="L170" s="10">
        <f t="shared" si="23"/>
        <v>404.38977179326321</v>
      </c>
      <c r="M170" s="5">
        <f t="shared" si="28"/>
        <v>25.23977179326323</v>
      </c>
    </row>
    <row r="171" spans="4:13" x14ac:dyDescent="0.25">
      <c r="D171">
        <f t="shared" si="24"/>
        <v>107</v>
      </c>
      <c r="E171">
        <f t="shared" si="25"/>
        <v>3786</v>
      </c>
      <c r="F171">
        <f t="shared" si="26"/>
        <v>3.0509240776941406</v>
      </c>
      <c r="G171">
        <f t="shared" si="27"/>
        <v>816.39501987905385</v>
      </c>
      <c r="H171">
        <f t="shared" si="29"/>
        <v>380.15</v>
      </c>
      <c r="I171">
        <f t="shared" si="20"/>
        <v>380.16179629544325</v>
      </c>
      <c r="J171" s="4">
        <f t="shared" si="21"/>
        <v>382.30116279069767</v>
      </c>
      <c r="K171" s="5">
        <f t="shared" si="22"/>
        <v>2.1511627906976969</v>
      </c>
      <c r="L171" s="10">
        <f t="shared" si="23"/>
        <v>405.82039482807886</v>
      </c>
      <c r="M171" s="5">
        <f t="shared" si="28"/>
        <v>25.670394828078884</v>
      </c>
    </row>
    <row r="172" spans="4:13" x14ac:dyDescent="0.25">
      <c r="D172">
        <f t="shared" si="24"/>
        <v>108</v>
      </c>
      <c r="E172">
        <f t="shared" si="25"/>
        <v>3793</v>
      </c>
      <c r="F172">
        <f t="shared" si="26"/>
        <v>3.0563597319433664</v>
      </c>
      <c r="G172">
        <f t="shared" si="27"/>
        <v>797.15834988349445</v>
      </c>
      <c r="H172">
        <f t="shared" si="29"/>
        <v>381.15</v>
      </c>
      <c r="I172">
        <f t="shared" si="20"/>
        <v>381.20040075185244</v>
      </c>
      <c r="J172" s="4">
        <f t="shared" si="21"/>
        <v>383.35930232558138</v>
      </c>
      <c r="K172" s="5">
        <f t="shared" si="22"/>
        <v>2.2093023255814046</v>
      </c>
      <c r="L172" s="10">
        <f t="shared" si="23"/>
        <v>407.2920153248233</v>
      </c>
      <c r="M172" s="5">
        <f t="shared" si="28"/>
        <v>26.142015324823319</v>
      </c>
    </row>
    <row r="173" spans="4:13" x14ac:dyDescent="0.25">
      <c r="D173">
        <f t="shared" si="24"/>
        <v>109</v>
      </c>
      <c r="E173">
        <f t="shared" si="25"/>
        <v>3799</v>
      </c>
      <c r="F173">
        <f t="shared" si="26"/>
        <v>3.0616584344514335</v>
      </c>
      <c r="G173">
        <f t="shared" si="27"/>
        <v>778.47209494899334</v>
      </c>
      <c r="H173">
        <f t="shared" si="29"/>
        <v>382.15</v>
      </c>
      <c r="I173">
        <f t="shared" si="20"/>
        <v>382.11308064460894</v>
      </c>
      <c r="J173" s="4">
        <f t="shared" si="21"/>
        <v>384.26627906976739</v>
      </c>
      <c r="K173" s="5">
        <f t="shared" si="22"/>
        <v>2.1162790697674154</v>
      </c>
      <c r="L173" s="10">
        <f t="shared" si="23"/>
        <v>408.58694905202356</v>
      </c>
      <c r="M173" s="5">
        <f t="shared" si="28"/>
        <v>26.436949052023579</v>
      </c>
    </row>
    <row r="174" spans="4:13" x14ac:dyDescent="0.25">
      <c r="D174">
        <f t="shared" si="24"/>
        <v>110</v>
      </c>
      <c r="E174">
        <f t="shared" si="25"/>
        <v>3806</v>
      </c>
      <c r="F174">
        <f t="shared" si="26"/>
        <v>3.0668238614263581</v>
      </c>
      <c r="G174">
        <f t="shared" si="27"/>
        <v>760.31800034708658</v>
      </c>
      <c r="H174">
        <f t="shared" si="29"/>
        <v>383.15</v>
      </c>
      <c r="I174">
        <f t="shared" si="20"/>
        <v>383.2054049293688</v>
      </c>
      <c r="J174" s="4">
        <f t="shared" si="21"/>
        <v>385.32441860465116</v>
      </c>
      <c r="K174" s="5">
        <f t="shared" si="22"/>
        <v>2.17441860465118</v>
      </c>
      <c r="L174" s="10">
        <f t="shared" si="23"/>
        <v>410.13792829307567</v>
      </c>
      <c r="M174" s="5">
        <f t="shared" si="28"/>
        <v>26.987928293075697</v>
      </c>
    </row>
    <row r="175" spans="4:13" x14ac:dyDescent="0.25">
      <c r="D175">
        <f t="shared" si="24"/>
        <v>111</v>
      </c>
      <c r="E175">
        <f t="shared" si="25"/>
        <v>3812</v>
      </c>
      <c r="F175">
        <f t="shared" si="26"/>
        <v>3.071859594140665</v>
      </c>
      <c r="G175">
        <f t="shared" si="27"/>
        <v>742.67849446796083</v>
      </c>
      <c r="H175">
        <f t="shared" si="29"/>
        <v>384.15</v>
      </c>
      <c r="I175">
        <f t="shared" si="20"/>
        <v>384.16645494014597</v>
      </c>
      <c r="J175" s="4">
        <f t="shared" si="21"/>
        <v>386.23139534883717</v>
      </c>
      <c r="K175" s="5">
        <f t="shared" si="22"/>
        <v>2.0813953488371908</v>
      </c>
      <c r="L175" s="10">
        <f t="shared" si="23"/>
        <v>411.50271871181758</v>
      </c>
      <c r="M175" s="5">
        <f t="shared" si="28"/>
        <v>27.352718711817602</v>
      </c>
    </row>
    <row r="176" spans="4:13" x14ac:dyDescent="0.25">
      <c r="D176">
        <f t="shared" si="24"/>
        <v>112</v>
      </c>
      <c r="E176">
        <f t="shared" si="25"/>
        <v>3818</v>
      </c>
      <c r="F176">
        <f t="shared" si="26"/>
        <v>3.0767691207055701</v>
      </c>
      <c r="G176">
        <f t="shared" si="27"/>
        <v>725.53666049286744</v>
      </c>
      <c r="H176">
        <f t="shared" si="29"/>
        <v>385.15</v>
      </c>
      <c r="I176">
        <f t="shared" si="20"/>
        <v>385.15153401102123</v>
      </c>
      <c r="J176" s="4">
        <f t="shared" si="21"/>
        <v>387.13837209302324</v>
      </c>
      <c r="K176" s="5">
        <f t="shared" si="22"/>
        <v>1.9883720930232585</v>
      </c>
      <c r="L176" s="10">
        <f t="shared" si="23"/>
        <v>412.90101559244795</v>
      </c>
      <c r="M176" s="5">
        <f t="shared" si="28"/>
        <v>27.75101559244797</v>
      </c>
    </row>
    <row r="177" spans="4:13" x14ac:dyDescent="0.25">
      <c r="D177">
        <f t="shared" si="24"/>
        <v>113</v>
      </c>
      <c r="E177">
        <f t="shared" si="25"/>
        <v>3824</v>
      </c>
      <c r="F177">
        <f t="shared" si="26"/>
        <v>3.0815558378743275</v>
      </c>
      <c r="G177">
        <f t="shared" si="27"/>
        <v>708.87620935129928</v>
      </c>
      <c r="H177">
        <f t="shared" si="29"/>
        <v>386.15</v>
      </c>
      <c r="I177">
        <f t="shared" si="20"/>
        <v>386.16182545459088</v>
      </c>
      <c r="J177" s="4">
        <f t="shared" si="21"/>
        <v>388.0453488372093</v>
      </c>
      <c r="K177" s="5">
        <f t="shared" si="22"/>
        <v>1.8953488372093261</v>
      </c>
      <c r="L177" s="10">
        <f t="shared" si="23"/>
        <v>414.33363716281383</v>
      </c>
      <c r="M177" s="5">
        <f t="shared" si="28"/>
        <v>28.183637162813852</v>
      </c>
    </row>
    <row r="178" spans="4:13" x14ac:dyDescent="0.25">
      <c r="D178">
        <f t="shared" si="24"/>
        <v>114</v>
      </c>
      <c r="E178">
        <f t="shared" si="25"/>
        <v>3830</v>
      </c>
      <c r="F178">
        <f t="shared" si="26"/>
        <v>3.0862230528680192</v>
      </c>
      <c r="G178">
        <f t="shared" si="27"/>
        <v>692.68145389983511</v>
      </c>
      <c r="H178">
        <f t="shared" si="29"/>
        <v>387.15</v>
      </c>
      <c r="I178">
        <f t="shared" si="20"/>
        <v>387.19859904066084</v>
      </c>
      <c r="J178" s="4">
        <f t="shared" si="21"/>
        <v>388.95232558139531</v>
      </c>
      <c r="K178" s="5">
        <f t="shared" si="22"/>
        <v>1.8023255813953369</v>
      </c>
      <c r="L178" s="10">
        <f t="shared" si="23"/>
        <v>415.80141577951508</v>
      </c>
      <c r="M178" s="5">
        <f t="shared" si="28"/>
        <v>28.651415779515105</v>
      </c>
    </row>
    <row r="179" spans="4:13" x14ac:dyDescent="0.25">
      <c r="D179">
        <f t="shared" si="24"/>
        <v>115</v>
      </c>
      <c r="E179">
        <f t="shared" si="25"/>
        <v>3835</v>
      </c>
      <c r="F179">
        <f t="shared" si="26"/>
        <v>3.090773985217635</v>
      </c>
      <c r="G179">
        <f t="shared" si="27"/>
        <v>676.93728426290079</v>
      </c>
      <c r="H179">
        <f t="shared" si="29"/>
        <v>388.15</v>
      </c>
      <c r="I179">
        <f t="shared" si="20"/>
        <v>388.08378793927801</v>
      </c>
      <c r="J179" s="4">
        <f t="shared" si="21"/>
        <v>389.70813953488368</v>
      </c>
      <c r="K179" s="5">
        <f t="shared" si="22"/>
        <v>1.5581395348837077</v>
      </c>
      <c r="L179" s="10">
        <f t="shared" si="23"/>
        <v>417.05203108432397</v>
      </c>
      <c r="M179" s="5">
        <f t="shared" si="28"/>
        <v>28.902031084323994</v>
      </c>
    </row>
    <row r="180" spans="4:13" x14ac:dyDescent="0.25">
      <c r="D180">
        <f t="shared" si="24"/>
        <v>116</v>
      </c>
      <c r="E180">
        <f t="shared" si="25"/>
        <v>3841</v>
      </c>
      <c r="F180">
        <f t="shared" si="26"/>
        <v>3.0952117686168377</v>
      </c>
      <c r="G180">
        <f t="shared" si="27"/>
        <v>661.62914427879775</v>
      </c>
      <c r="H180">
        <f t="shared" si="29"/>
        <v>389.15</v>
      </c>
      <c r="I180">
        <f t="shared" si="20"/>
        <v>389.17273159506072</v>
      </c>
      <c r="J180" s="4">
        <f t="shared" si="21"/>
        <v>390.61511627906975</v>
      </c>
      <c r="K180" s="5">
        <f t="shared" si="22"/>
        <v>1.4651162790697754</v>
      </c>
      <c r="L180" s="10">
        <f t="shared" si="23"/>
        <v>418.58647363794444</v>
      </c>
      <c r="M180" s="5">
        <f t="shared" si="28"/>
        <v>29.436473637944459</v>
      </c>
    </row>
    <row r="181" spans="4:13" x14ac:dyDescent="0.25">
      <c r="D181">
        <f t="shared" si="24"/>
        <v>117</v>
      </c>
      <c r="E181">
        <f t="shared" si="25"/>
        <v>3846</v>
      </c>
      <c r="F181">
        <f t="shared" si="26"/>
        <v>3.0995394527802835</v>
      </c>
      <c r="G181">
        <f t="shared" si="27"/>
        <v>646.74300899736318</v>
      </c>
      <c r="H181">
        <f t="shared" si="29"/>
        <v>390.15</v>
      </c>
      <c r="I181">
        <f t="shared" si="20"/>
        <v>390.10351080791207</v>
      </c>
      <c r="J181" s="4">
        <f t="shared" si="21"/>
        <v>391.37093023255812</v>
      </c>
      <c r="K181" s="5">
        <f t="shared" si="22"/>
        <v>1.2209302325581461</v>
      </c>
      <c r="L181" s="10">
        <f t="shared" si="23"/>
        <v>419.89385554655746</v>
      </c>
      <c r="M181" s="5">
        <f t="shared" si="28"/>
        <v>29.743855546557484</v>
      </c>
    </row>
    <row r="182" spans="4:13" x14ac:dyDescent="0.25">
      <c r="D182">
        <f t="shared" si="24"/>
        <v>118</v>
      </c>
      <c r="E182">
        <f t="shared" si="25"/>
        <v>3851</v>
      </c>
      <c r="F182">
        <f t="shared" si="26"/>
        <v>3.1037600053028651</v>
      </c>
      <c r="G182">
        <f t="shared" si="27"/>
        <v>632.26536317838031</v>
      </c>
      <c r="H182">
        <f t="shared" si="29"/>
        <v>391.15</v>
      </c>
      <c r="I182">
        <f t="shared" si="20"/>
        <v>391.05652823399043</v>
      </c>
      <c r="J182" s="4">
        <f t="shared" si="21"/>
        <v>392.12674418604649</v>
      </c>
      <c r="K182" s="5">
        <f t="shared" si="22"/>
        <v>0.97674418604651692</v>
      </c>
      <c r="L182" s="10">
        <f t="shared" si="23"/>
        <v>421.2278569981645</v>
      </c>
      <c r="M182" s="5">
        <f t="shared" si="28"/>
        <v>30.077856998164521</v>
      </c>
    </row>
    <row r="183" spans="4:13" x14ac:dyDescent="0.25">
      <c r="D183">
        <f t="shared" si="24"/>
        <v>119</v>
      </c>
      <c r="E183">
        <f t="shared" si="25"/>
        <v>3857</v>
      </c>
      <c r="F183">
        <f t="shared" si="26"/>
        <v>3.1078763135156486</v>
      </c>
      <c r="G183">
        <f t="shared" si="27"/>
        <v>618.18318074254205</v>
      </c>
      <c r="H183">
        <f t="shared" si="29"/>
        <v>392.15</v>
      </c>
      <c r="I183">
        <f t="shared" si="20"/>
        <v>392.23096838709751</v>
      </c>
      <c r="J183" s="4">
        <f t="shared" si="21"/>
        <v>393.03372093023256</v>
      </c>
      <c r="K183" s="5">
        <f t="shared" si="22"/>
        <v>0.88372093023258458</v>
      </c>
      <c r="L183" s="10">
        <f t="shared" si="23"/>
        <v>422.86452971952531</v>
      </c>
      <c r="M183" s="5">
        <f t="shared" si="28"/>
        <v>30.714529719525331</v>
      </c>
    </row>
    <row r="184" spans="4:13" x14ac:dyDescent="0.25">
      <c r="D184">
        <f t="shared" si="24"/>
        <v>120</v>
      </c>
      <c r="E184">
        <f t="shared" si="25"/>
        <v>3862</v>
      </c>
      <c r="F184">
        <f t="shared" si="26"/>
        <v>3.1118911863347165</v>
      </c>
      <c r="G184">
        <f t="shared" si="27"/>
        <v>604.48390512922686</v>
      </c>
      <c r="H184">
        <f t="shared" si="29"/>
        <v>393.15</v>
      </c>
      <c r="I184">
        <f t="shared" si="20"/>
        <v>393.23666077235799</v>
      </c>
      <c r="J184" s="4">
        <f t="shared" si="21"/>
        <v>393.78953488372093</v>
      </c>
      <c r="K184" s="5">
        <f t="shared" si="22"/>
        <v>0.63953488372095535</v>
      </c>
      <c r="L184" s="10">
        <f t="shared" si="23"/>
        <v>424.25893605926103</v>
      </c>
      <c r="M184" s="5">
        <f t="shared" si="28"/>
        <v>31.108936059261055</v>
      </c>
    </row>
    <row r="185" spans="4:13" x14ac:dyDescent="0.25">
      <c r="D185">
        <f t="shared" si="24"/>
        <v>121</v>
      </c>
      <c r="E185">
        <f t="shared" si="25"/>
        <v>3866</v>
      </c>
      <c r="F185">
        <f t="shared" si="26"/>
        <v>3.1158073560994648</v>
      </c>
      <c r="G185">
        <f t="shared" si="27"/>
        <v>591.1554305177483</v>
      </c>
      <c r="H185">
        <f t="shared" si="29"/>
        <v>394.15</v>
      </c>
      <c r="I185">
        <f t="shared" si="20"/>
        <v>394.05974268704284</v>
      </c>
      <c r="J185" s="4">
        <f t="shared" si="21"/>
        <v>394.39418604651161</v>
      </c>
      <c r="K185" s="5">
        <f t="shared" si="22"/>
        <v>0.24418604651162923</v>
      </c>
      <c r="L185" s="10">
        <f t="shared" si="23"/>
        <v>425.39481856542261</v>
      </c>
      <c r="M185" s="5">
        <f t="shared" si="28"/>
        <v>31.244818565422634</v>
      </c>
    </row>
    <row r="186" spans="4:13" x14ac:dyDescent="0.25">
      <c r="D186">
        <f t="shared" si="24"/>
        <v>122</v>
      </c>
      <c r="E186">
        <f t="shared" si="25"/>
        <v>3871</v>
      </c>
      <c r="F186">
        <f t="shared" si="26"/>
        <v>3.1196274803972992</v>
      </c>
      <c r="G186">
        <f t="shared" si="27"/>
        <v>578.18608387091706</v>
      </c>
      <c r="H186">
        <f t="shared" si="29"/>
        <v>395.15</v>
      </c>
      <c r="I186">
        <f t="shared" si="20"/>
        <v>395.11283130605517</v>
      </c>
      <c r="J186" s="4">
        <f t="shared" si="21"/>
        <v>395.15</v>
      </c>
      <c r="K186" s="5">
        <f t="shared" si="22"/>
        <v>0</v>
      </c>
      <c r="L186" s="10">
        <f t="shared" si="23"/>
        <v>426.84057465570004</v>
      </c>
      <c r="M186" s="5">
        <f t="shared" si="28"/>
        <v>31.690574655700061</v>
      </c>
    </row>
    <row r="187" spans="4:13" x14ac:dyDescent="0.25">
      <c r="D187">
        <f t="shared" si="24"/>
        <v>123</v>
      </c>
      <c r="E187">
        <f t="shared" si="25"/>
        <v>3876</v>
      </c>
      <c r="F187">
        <f t="shared" si="26"/>
        <v>3.123354143871949</v>
      </c>
      <c r="G187">
        <f t="shared" si="27"/>
        <v>565.56460776192012</v>
      </c>
      <c r="H187">
        <f t="shared" si="29"/>
        <v>396.15</v>
      </c>
      <c r="I187">
        <f t="shared" si="20"/>
        <v>396.19412877179212</v>
      </c>
      <c r="J187" s="4">
        <f t="shared" si="21"/>
        <v>396.53554216867468</v>
      </c>
      <c r="K187" s="5">
        <f t="shared" si="22"/>
        <v>0.38554216867470359</v>
      </c>
      <c r="L187" s="10">
        <f t="shared" si="23"/>
        <v>428.31562527150527</v>
      </c>
      <c r="M187" s="5">
        <f t="shared" si="28"/>
        <v>32.165625271505291</v>
      </c>
    </row>
    <row r="188" spans="4:13" x14ac:dyDescent="0.25">
      <c r="D188">
        <f t="shared" si="24"/>
        <v>124</v>
      </c>
      <c r="E188">
        <f t="shared" si="25"/>
        <v>3880</v>
      </c>
      <c r="F188">
        <f t="shared" si="26"/>
        <v>3.1269898600129782</v>
      </c>
      <c r="G188">
        <f t="shared" si="27"/>
        <v>553.28014394745526</v>
      </c>
      <c r="H188">
        <f t="shared" si="29"/>
        <v>397.15</v>
      </c>
      <c r="I188">
        <f t="shared" si="20"/>
        <v>397.08046093208054</v>
      </c>
      <c r="J188" s="4">
        <f t="shared" si="21"/>
        <v>397.64397590361443</v>
      </c>
      <c r="K188" s="5">
        <f t="shared" si="22"/>
        <v>0.49397590361445509</v>
      </c>
      <c r="L188" s="10">
        <f t="shared" si="23"/>
        <v>429.51713206287968</v>
      </c>
      <c r="M188" s="5">
        <f t="shared" si="28"/>
        <v>32.367132062879705</v>
      </c>
    </row>
    <row r="189" spans="4:13" x14ac:dyDescent="0.25">
      <c r="D189">
        <f t="shared" si="24"/>
        <v>125</v>
      </c>
      <c r="E189">
        <f t="shared" si="25"/>
        <v>3885</v>
      </c>
      <c r="F189">
        <f t="shared" si="26"/>
        <v>3.1305370729242874</v>
      </c>
      <c r="G189">
        <f t="shared" si="27"/>
        <v>541.32221765198346</v>
      </c>
      <c r="H189">
        <f t="shared" si="29"/>
        <v>398.15</v>
      </c>
      <c r="I189">
        <f t="shared" si="20"/>
        <v>398.21631366205816</v>
      </c>
      <c r="J189" s="4">
        <f t="shared" si="21"/>
        <v>399.02951807228914</v>
      </c>
      <c r="K189" s="5">
        <f t="shared" si="22"/>
        <v>0.87951807228915868</v>
      </c>
      <c r="L189" s="10">
        <f t="shared" si="23"/>
        <v>431.04632227752154</v>
      </c>
      <c r="M189" s="5">
        <f t="shared" si="28"/>
        <v>32.896322277521563</v>
      </c>
    </row>
    <row r="190" spans="4:13" x14ac:dyDescent="0.25">
      <c r="D190">
        <f t="shared" si="24"/>
        <v>126</v>
      </c>
      <c r="E190">
        <f t="shared" si="25"/>
        <v>3889</v>
      </c>
      <c r="F190">
        <f t="shared" si="26"/>
        <v>3.1339981590697139</v>
      </c>
      <c r="G190">
        <f t="shared" si="27"/>
        <v>529.68072252972036</v>
      </c>
      <c r="H190">
        <f t="shared" si="29"/>
        <v>399.15</v>
      </c>
      <c r="I190">
        <f t="shared" si="20"/>
        <v>399.14839564413842</v>
      </c>
      <c r="J190" s="4">
        <f t="shared" si="21"/>
        <v>400.13795180722889</v>
      </c>
      <c r="K190" s="5">
        <f t="shared" si="22"/>
        <v>0.98795180722891018</v>
      </c>
      <c r="L190" s="10">
        <f t="shared" si="23"/>
        <v>432.29187612848182</v>
      </c>
      <c r="M190" s="5">
        <f t="shared" si="28"/>
        <v>33.14187612848184</v>
      </c>
    </row>
    <row r="191" spans="4:13" x14ac:dyDescent="0.25">
      <c r="D191">
        <f t="shared" si="24"/>
        <v>127</v>
      </c>
      <c r="E191">
        <f t="shared" si="25"/>
        <v>3893</v>
      </c>
      <c r="F191">
        <f t="shared" si="26"/>
        <v>3.137375428994043</v>
      </c>
      <c r="G191">
        <f t="shared" si="27"/>
        <v>518.3459062726846</v>
      </c>
      <c r="H191">
        <f t="shared" si="29"/>
        <v>400.15</v>
      </c>
      <c r="I191">
        <f t="shared" si="20"/>
        <v>400.10227418574055</v>
      </c>
      <c r="J191" s="4">
        <f t="shared" si="21"/>
        <v>401.24638554216864</v>
      </c>
      <c r="K191" s="5">
        <f t="shared" si="22"/>
        <v>1.0963855421686617</v>
      </c>
      <c r="L191" s="10">
        <f t="shared" si="23"/>
        <v>433.55748514967127</v>
      </c>
      <c r="M191" s="5">
        <f t="shared" si="28"/>
        <v>33.407485149671288</v>
      </c>
    </row>
    <row r="192" spans="4:13" x14ac:dyDescent="0.25">
      <c r="D192">
        <f t="shared" si="24"/>
        <v>128</v>
      </c>
      <c r="E192">
        <f t="shared" si="25"/>
        <v>3897</v>
      </c>
      <c r="F192">
        <f t="shared" si="26"/>
        <v>3.1406711290179712</v>
      </c>
      <c r="G192">
        <f t="shared" si="27"/>
        <v>507.30835683469951</v>
      </c>
      <c r="H192">
        <f t="shared" si="29"/>
        <v>401.15</v>
      </c>
      <c r="I192">
        <f t="shared" si="20"/>
        <v>401.07893335370892</v>
      </c>
      <c r="J192" s="4">
        <f t="shared" si="21"/>
        <v>402.35481927710839</v>
      </c>
      <c r="K192" s="5">
        <f t="shared" si="22"/>
        <v>1.2048192771084132</v>
      </c>
      <c r="L192" s="10">
        <f t="shared" si="23"/>
        <v>434.84344842370774</v>
      </c>
      <c r="M192" s="5">
        <f t="shared" si="28"/>
        <v>33.693448423707764</v>
      </c>
    </row>
    <row r="193" spans="4:13" x14ac:dyDescent="0.25">
      <c r="D193">
        <f t="shared" si="24"/>
        <v>129</v>
      </c>
      <c r="E193">
        <f t="shared" si="25"/>
        <v>3901</v>
      </c>
      <c r="F193">
        <f t="shared" si="26"/>
        <v>3.1438874429057675</v>
      </c>
      <c r="G193">
        <f t="shared" si="27"/>
        <v>496.55898924276801</v>
      </c>
      <c r="H193">
        <f t="shared" si="29"/>
        <v>402.15</v>
      </c>
      <c r="I193">
        <f t="shared" si="20"/>
        <v>402.07942298672361</v>
      </c>
      <c r="J193" s="4">
        <f t="shared" si="21"/>
        <v>403.4632530120482</v>
      </c>
      <c r="K193" s="5">
        <f t="shared" si="22"/>
        <v>1.3132530120482215</v>
      </c>
      <c r="L193" s="10">
        <f t="shared" si="23"/>
        <v>436.15006823853764</v>
      </c>
      <c r="M193" s="5">
        <f t="shared" si="28"/>
        <v>34.000068238537665</v>
      </c>
    </row>
    <row r="194" spans="4:13" x14ac:dyDescent="0.25">
      <c r="D194">
        <f t="shared" si="24"/>
        <v>130</v>
      </c>
      <c r="E194">
        <f t="shared" si="25"/>
        <v>3905</v>
      </c>
      <c r="F194">
        <f t="shared" si="26"/>
        <v>3.1470264935045607</v>
      </c>
      <c r="G194">
        <f t="shared" si="27"/>
        <v>486.08903296866225</v>
      </c>
      <c r="H194">
        <f t="shared" si="29"/>
        <v>403.15</v>
      </c>
      <c r="I194">
        <f t="shared" si="20"/>
        <v>403.10486457493494</v>
      </c>
      <c r="J194" s="4">
        <f t="shared" si="21"/>
        <v>404.57168674698795</v>
      </c>
      <c r="K194" s="5">
        <f t="shared" si="22"/>
        <v>1.421686746987973</v>
      </c>
      <c r="L194" s="10">
        <f t="shared" si="23"/>
        <v>437.47765011070442</v>
      </c>
      <c r="M194" s="5">
        <f t="shared" si="28"/>
        <v>34.32765011070444</v>
      </c>
    </row>
    <row r="195" spans="4:13" x14ac:dyDescent="0.25">
      <c r="D195">
        <f t="shared" si="24"/>
        <v>131</v>
      </c>
      <c r="E195">
        <f t="shared" si="25"/>
        <v>3909</v>
      </c>
      <c r="F195">
        <f t="shared" si="26"/>
        <v>3.1500903443543455</v>
      </c>
      <c r="G195">
        <f t="shared" si="27"/>
        <v>475.89001983490743</v>
      </c>
      <c r="H195">
        <f t="shared" si="29"/>
        <v>404.15</v>
      </c>
      <c r="I195">
        <f t="shared" si="20"/>
        <v>404.15645780321972</v>
      </c>
      <c r="J195" s="4">
        <f t="shared" si="21"/>
        <v>405.6801204819277</v>
      </c>
      <c r="K195" s="5">
        <f t="shared" si="22"/>
        <v>1.5301204819277245</v>
      </c>
      <c r="L195" s="10">
        <f t="shared" si="23"/>
        <v>438.8265028084279</v>
      </c>
      <c r="M195" s="5">
        <f t="shared" si="28"/>
        <v>34.676502808427927</v>
      </c>
    </row>
    <row r="196" spans="4:13" x14ac:dyDescent="0.25">
      <c r="D196">
        <f t="shared" si="24"/>
        <v>132</v>
      </c>
      <c r="E196">
        <f t="shared" si="25"/>
        <v>3913</v>
      </c>
      <c r="F196">
        <f t="shared" si="26"/>
        <v>3.1530810012679784</v>
      </c>
      <c r="G196">
        <f t="shared" si="27"/>
        <v>465.95377243064735</v>
      </c>
      <c r="H196">
        <f t="shared" si="29"/>
        <v>405.15</v>
      </c>
      <c r="I196">
        <f t="shared" ref="I196:I259" si="30">(($C$4*$C$5) / ($C$5+$C$4*(LN(($C$6*(POWER(2,$C$9) - 1)/($C$8*E196)) - 1) + LN($C$7) - LN($C$3))))</f>
        <v>405.23548784919763</v>
      </c>
      <c r="J196" s="4">
        <f t="shared" ref="J196:J259" si="31">IF(E196&lt;=_adc1,_slope1*(E196-_adc0)+_temp0,IF(AND(E196&gt;=_adc1,E196&lt;=_adc2),_slope2*(E196-_adc1)+_temp1,IF(AND(E196&gt;=_adc2,E196&lt;=_adc3),_slope3*(E196-_adc2)+_temp2,IF(AND(E196&gt;=_adc3,E196&lt;=_adc4),_slope4*(E196-_adc3)+_temp3,IF(AND(E196&gt;=_adc4,E196&lt;=_adc5),_slope5*(E196-_adc4)+_temp4,IF(AND(E196&gt;=_adc5,E196&lt;=_adc6),_slope6*(E196-_adc5)+_temp5,IF(AND(E196&gt;=_adc6,E196&lt;=_adc7),_slope7*(E196-_adc6)+_temp6,IF(AND(E196&gt;=_adc7,E196&lt;=_adc8),_slope8*(E196-_adc7)+_temp7,_slope9*(E196-_adc8)+_temp8))))))))</f>
        <v>406.78855421686745</v>
      </c>
      <c r="K196" s="5">
        <f t="shared" ref="K196:K259" si="32">ABS(H196-J196)</f>
        <v>1.638554216867476</v>
      </c>
      <c r="L196" s="10">
        <f t="shared" ref="L196:L259" si="33">_p8+_p7*POWER(E196,1)+_p6*POWER(E196,2)+_p5*POWER(E196,3)+_p4*POWER(E196,4)+_p3*POWER(E196,5)+_p2*POWER(E196,6)+_p1*POWER(E196,7)</f>
        <v>440.19693837501109</v>
      </c>
      <c r="M196" s="5">
        <f t="shared" si="28"/>
        <v>35.046938375011109</v>
      </c>
    </row>
    <row r="197" spans="4:13" x14ac:dyDescent="0.25">
      <c r="D197">
        <f t="shared" ref="D197:D259" si="34">H197-273.15</f>
        <v>133</v>
      </c>
      <c r="E197">
        <f t="shared" ref="E197:E259" si="35">ROUND((F197/3.3) * 4095,0)</f>
        <v>3916</v>
      </c>
      <c r="F197">
        <f t="shared" ref="F197:F259" si="36">$C$6*($C$7/($C$7+G197))</f>
        <v>3.1560004138805371</v>
      </c>
      <c r="G197">
        <f t="shared" ref="G197:G259" si="37">$C$3*EXP($C$5*(1/H197 - 1/$C$4))</f>
        <v>456.27239301405638</v>
      </c>
      <c r="H197">
        <f t="shared" si="29"/>
        <v>406.15</v>
      </c>
      <c r="I197">
        <f t="shared" si="30"/>
        <v>406.0635914746224</v>
      </c>
      <c r="J197" s="4">
        <f t="shared" si="31"/>
        <v>407.61987951807225</v>
      </c>
      <c r="K197" s="5">
        <f t="shared" si="32"/>
        <v>1.4698795180722755</v>
      </c>
      <c r="L197" s="10">
        <f t="shared" si="33"/>
        <v>441.23911838074855</v>
      </c>
      <c r="M197" s="5">
        <f t="shared" ref="M197:M259" si="38">ABS(H197-L197)</f>
        <v>35.089118380748573</v>
      </c>
    </row>
    <row r="198" spans="4:13" x14ac:dyDescent="0.25">
      <c r="D198">
        <f t="shared" si="34"/>
        <v>134</v>
      </c>
      <c r="E198">
        <f t="shared" si="35"/>
        <v>3920</v>
      </c>
      <c r="F198">
        <f t="shared" si="36"/>
        <v>3.1588504771676007</v>
      </c>
      <c r="G198">
        <f t="shared" si="37"/>
        <v>446.83825287913606</v>
      </c>
      <c r="H198">
        <f t="shared" ref="H198:H259" si="39">H197+1</f>
        <v>407.15</v>
      </c>
      <c r="I198">
        <f t="shared" si="30"/>
        <v>407.19401522189861</v>
      </c>
      <c r="J198" s="4">
        <f t="shared" si="31"/>
        <v>408.728313253012</v>
      </c>
      <c r="K198" s="5">
        <f t="shared" si="32"/>
        <v>1.578313253012027</v>
      </c>
      <c r="L198" s="10">
        <f t="shared" si="33"/>
        <v>442.64808475644531</v>
      </c>
      <c r="M198" s="5">
        <f t="shared" si="38"/>
        <v>35.498084756445337</v>
      </c>
    </row>
    <row r="199" spans="4:13" x14ac:dyDescent="0.25">
      <c r="D199">
        <f t="shared" si="34"/>
        <v>135</v>
      </c>
      <c r="E199">
        <f t="shared" si="35"/>
        <v>3923</v>
      </c>
      <c r="F199">
        <f t="shared" si="36"/>
        <v>3.161633032932063</v>
      </c>
      <c r="G199">
        <f t="shared" si="37"/>
        <v>437.64398216581333</v>
      </c>
      <c r="H199">
        <f t="shared" si="39"/>
        <v>408.15</v>
      </c>
      <c r="I199">
        <f t="shared" si="30"/>
        <v>408.06240308103656</v>
      </c>
      <c r="J199" s="4">
        <f t="shared" si="31"/>
        <v>409.55963855421686</v>
      </c>
      <c r="K199" s="5">
        <f t="shared" si="32"/>
        <v>1.4096385542168832</v>
      </c>
      <c r="L199" s="10">
        <f t="shared" si="33"/>
        <v>443.71952995395259</v>
      </c>
      <c r="M199" s="5">
        <f t="shared" si="38"/>
        <v>35.56952995395261</v>
      </c>
    </row>
    <row r="200" spans="4:13" x14ac:dyDescent="0.25">
      <c r="D200">
        <f t="shared" si="34"/>
        <v>136</v>
      </c>
      <c r="E200">
        <f t="shared" si="35"/>
        <v>3927</v>
      </c>
      <c r="F200">
        <f t="shared" si="36"/>
        <v>3.1643498712592728</v>
      </c>
      <c r="G200">
        <f t="shared" si="37"/>
        <v>428.68246009327845</v>
      </c>
      <c r="H200">
        <f t="shared" si="39"/>
        <v>409.15</v>
      </c>
      <c r="I200">
        <f t="shared" si="30"/>
        <v>409.24902045341236</v>
      </c>
      <c r="J200" s="4">
        <f t="shared" si="31"/>
        <v>410.66807228915661</v>
      </c>
      <c r="K200" s="5">
        <f t="shared" si="32"/>
        <v>1.5180722891566347</v>
      </c>
      <c r="L200" s="10">
        <f t="shared" si="33"/>
        <v>445.16801073626993</v>
      </c>
      <c r="M200" s="5">
        <f t="shared" si="38"/>
        <v>36.018010736269957</v>
      </c>
    </row>
    <row r="201" spans="4:13" x14ac:dyDescent="0.25">
      <c r="D201">
        <f t="shared" si="34"/>
        <v>137</v>
      </c>
      <c r="E201">
        <f t="shared" si="35"/>
        <v>3930</v>
      </c>
      <c r="F201">
        <f t="shared" si="36"/>
        <v>3.1670027319403138</v>
      </c>
      <c r="G201">
        <f t="shared" si="37"/>
        <v>419.9468055974906</v>
      </c>
      <c r="H201">
        <f t="shared" si="39"/>
        <v>410.15</v>
      </c>
      <c r="I201">
        <f t="shared" si="30"/>
        <v>410.16153535532942</v>
      </c>
      <c r="J201" s="4">
        <f t="shared" si="31"/>
        <v>411.49939759036141</v>
      </c>
      <c r="K201" s="5">
        <f t="shared" si="32"/>
        <v>1.3493975903614341</v>
      </c>
      <c r="L201" s="10">
        <f t="shared" si="33"/>
        <v>446.26946557930933</v>
      </c>
      <c r="M201" s="5">
        <f t="shared" si="38"/>
        <v>36.119465579309349</v>
      </c>
    </row>
    <row r="202" spans="4:13" x14ac:dyDescent="0.25">
      <c r="D202">
        <f t="shared" si="34"/>
        <v>138</v>
      </c>
      <c r="E202">
        <f t="shared" si="35"/>
        <v>3933</v>
      </c>
      <c r="F202">
        <f t="shared" si="36"/>
        <v>3.1695933058634012</v>
      </c>
      <c r="G202">
        <f t="shared" si="37"/>
        <v>411.43036835470451</v>
      </c>
      <c r="H202">
        <f t="shared" si="39"/>
        <v>411.15</v>
      </c>
      <c r="I202">
        <f t="shared" si="30"/>
        <v>411.09427218901158</v>
      </c>
      <c r="J202" s="4">
        <f t="shared" si="31"/>
        <v>412.33072289156627</v>
      </c>
      <c r="K202" s="5">
        <f t="shared" si="32"/>
        <v>1.1807228915662904</v>
      </c>
      <c r="L202" s="10">
        <f t="shared" si="33"/>
        <v>447.38401296694065</v>
      </c>
      <c r="M202" s="5">
        <f t="shared" si="38"/>
        <v>36.234012966940668</v>
      </c>
    </row>
    <row r="203" spans="4:13" x14ac:dyDescent="0.25">
      <c r="D203">
        <f t="shared" si="34"/>
        <v>139</v>
      </c>
      <c r="E203">
        <f t="shared" si="35"/>
        <v>3936</v>
      </c>
      <c r="F203">
        <f t="shared" si="36"/>
        <v>3.172123236373392</v>
      </c>
      <c r="G203">
        <f t="shared" si="37"/>
        <v>403.12672017372796</v>
      </c>
      <c r="H203">
        <f t="shared" si="39"/>
        <v>412.15</v>
      </c>
      <c r="I203">
        <f t="shared" si="30"/>
        <v>412.04808686519709</v>
      </c>
      <c r="J203" s="4">
        <f t="shared" si="31"/>
        <v>413.16204819277107</v>
      </c>
      <c r="K203" s="5">
        <f t="shared" si="32"/>
        <v>1.0120481927710898</v>
      </c>
      <c r="L203" s="10">
        <f t="shared" si="33"/>
        <v>448.51179322147073</v>
      </c>
      <c r="M203" s="5">
        <f t="shared" si="38"/>
        <v>36.361793221470748</v>
      </c>
    </row>
    <row r="204" spans="4:13" x14ac:dyDescent="0.25">
      <c r="D204">
        <f t="shared" si="34"/>
        <v>140</v>
      </c>
      <c r="E204">
        <f t="shared" si="35"/>
        <v>3939</v>
      </c>
      <c r="F204">
        <f t="shared" si="36"/>
        <v>3.1745941205995152</v>
      </c>
      <c r="G204">
        <f t="shared" si="37"/>
        <v>395.02964674048434</v>
      </c>
      <c r="H204">
        <f t="shared" si="39"/>
        <v>413.15</v>
      </c>
      <c r="I204">
        <f t="shared" si="30"/>
        <v>413.02388882180986</v>
      </c>
      <c r="J204" s="4">
        <f t="shared" si="31"/>
        <v>413.99337349397587</v>
      </c>
      <c r="K204" s="5">
        <f t="shared" si="32"/>
        <v>0.84337349397588923</v>
      </c>
      <c r="L204" s="10">
        <f t="shared" si="33"/>
        <v>449.65294775417715</v>
      </c>
      <c r="M204" s="5">
        <f t="shared" si="38"/>
        <v>36.502947754177171</v>
      </c>
    </row>
    <row r="205" spans="4:13" x14ac:dyDescent="0.25">
      <c r="D205">
        <f t="shared" si="34"/>
        <v>141</v>
      </c>
      <c r="E205">
        <f t="shared" si="35"/>
        <v>3942</v>
      </c>
      <c r="F205">
        <f t="shared" si="36"/>
        <v>3.177007510751479</v>
      </c>
      <c r="G205">
        <f t="shared" si="37"/>
        <v>387.1331396992158</v>
      </c>
      <c r="H205">
        <f t="shared" si="39"/>
        <v>414.15</v>
      </c>
      <c r="I205">
        <f t="shared" si="30"/>
        <v>414.0226454925662</v>
      </c>
      <c r="J205" s="4">
        <f t="shared" si="31"/>
        <v>414.82469879518072</v>
      </c>
      <c r="K205" s="5">
        <f t="shared" si="32"/>
        <v>0.67469879518074549</v>
      </c>
      <c r="L205" s="10">
        <f t="shared" si="33"/>
        <v>450.80761907060514</v>
      </c>
      <c r="M205" s="5">
        <f t="shared" si="38"/>
        <v>36.657619070605165</v>
      </c>
    </row>
    <row r="206" spans="4:13" x14ac:dyDescent="0.25">
      <c r="D206">
        <f t="shared" si="34"/>
        <v>142</v>
      </c>
      <c r="E206">
        <f t="shared" si="35"/>
        <v>3945</v>
      </c>
      <c r="F206">
        <f t="shared" si="36"/>
        <v>3.1793649153841685</v>
      </c>
      <c r="G206">
        <f t="shared" si="37"/>
        <v>379.43138905542997</v>
      </c>
      <c r="H206">
        <f t="shared" si="39"/>
        <v>415.15</v>
      </c>
      <c r="I206">
        <f t="shared" si="30"/>
        <v>415.0453872457532</v>
      </c>
      <c r="J206" s="4">
        <f t="shared" si="31"/>
        <v>415.65602409638552</v>
      </c>
      <c r="K206" s="5">
        <f t="shared" si="32"/>
        <v>0.50602409638554491</v>
      </c>
      <c r="L206" s="10">
        <f t="shared" si="33"/>
        <v>451.97595077665028</v>
      </c>
      <c r="M206" s="5">
        <f t="shared" si="38"/>
        <v>36.825950776650302</v>
      </c>
    </row>
    <row r="207" spans="4:13" x14ac:dyDescent="0.25">
      <c r="D207">
        <f t="shared" si="34"/>
        <v>143</v>
      </c>
      <c r="E207">
        <f t="shared" si="35"/>
        <v>3948</v>
      </c>
      <c r="F207">
        <f t="shared" si="36"/>
        <v>3.1816678006312098</v>
      </c>
      <c r="G207">
        <f t="shared" si="37"/>
        <v>371.91877588638937</v>
      </c>
      <c r="H207">
        <f t="shared" si="39"/>
        <v>416.15</v>
      </c>
      <c r="I207">
        <f t="shared" si="30"/>
        <v>416.09321285326553</v>
      </c>
      <c r="J207" s="4">
        <f t="shared" si="31"/>
        <v>416.48734939759032</v>
      </c>
      <c r="K207" s="5">
        <f t="shared" si="32"/>
        <v>0.33734939759034432</v>
      </c>
      <c r="L207" s="10">
        <f t="shared" si="33"/>
        <v>453.15808758417552</v>
      </c>
      <c r="M207" s="5">
        <f t="shared" si="38"/>
        <v>37.008087584175541</v>
      </c>
    </row>
    <row r="208" spans="4:13" x14ac:dyDescent="0.25">
      <c r="D208">
        <f t="shared" si="34"/>
        <v>144</v>
      </c>
      <c r="E208">
        <f t="shared" si="35"/>
        <v>3951</v>
      </c>
      <c r="F208">
        <f t="shared" si="36"/>
        <v>3.1839175914077074</v>
      </c>
      <c r="G208">
        <f t="shared" si="37"/>
        <v>364.58986534563081</v>
      </c>
      <c r="H208">
        <f t="shared" si="39"/>
        <v>417.15</v>
      </c>
      <c r="I208">
        <f t="shared" si="30"/>
        <v>417.16729555908887</v>
      </c>
      <c r="J208" s="4">
        <f t="shared" si="31"/>
        <v>417.31867469879518</v>
      </c>
      <c r="K208" s="5">
        <f t="shared" si="32"/>
        <v>0.16867469879520058</v>
      </c>
      <c r="L208" s="10">
        <f t="shared" si="33"/>
        <v>454.35417531671555</v>
      </c>
      <c r="M208" s="5">
        <f t="shared" si="38"/>
        <v>37.204175316715578</v>
      </c>
    </row>
    <row r="209" spans="4:13" x14ac:dyDescent="0.25">
      <c r="D209">
        <f t="shared" si="34"/>
        <v>145</v>
      </c>
      <c r="E209">
        <f t="shared" si="35"/>
        <v>3954</v>
      </c>
      <c r="F209">
        <f t="shared" si="36"/>
        <v>3.1861156725825182</v>
      </c>
      <c r="G209">
        <f t="shared" si="37"/>
        <v>357.43939994863001</v>
      </c>
      <c r="H209">
        <f t="shared" si="39"/>
        <v>418.15</v>
      </c>
      <c r="I209">
        <f t="shared" si="30"/>
        <v>418.26888982709926</v>
      </c>
      <c r="J209" s="4">
        <f t="shared" si="31"/>
        <v>418.15</v>
      </c>
      <c r="K209" s="5">
        <f t="shared" si="32"/>
        <v>0</v>
      </c>
      <c r="L209" s="10">
        <f t="shared" si="33"/>
        <v>455.56436091546493</v>
      </c>
      <c r="M209" s="5">
        <f t="shared" si="38"/>
        <v>37.414360915464954</v>
      </c>
    </row>
    <row r="210" spans="4:13" x14ac:dyDescent="0.25">
      <c r="D210">
        <f t="shared" si="34"/>
        <v>146</v>
      </c>
      <c r="E210">
        <f t="shared" si="35"/>
        <v>3956</v>
      </c>
      <c r="F210">
        <f t="shared" si="36"/>
        <v>3.188263390120444</v>
      </c>
      <c r="G210">
        <f t="shared" si="37"/>
        <v>350.4622931273413</v>
      </c>
      <c r="H210">
        <f t="shared" si="39"/>
        <v>419.15</v>
      </c>
      <c r="I210">
        <f t="shared" si="30"/>
        <v>419.01922961843195</v>
      </c>
      <c r="J210" s="4">
        <f t="shared" si="31"/>
        <v>419.38456790123456</v>
      </c>
      <c r="K210" s="5">
        <f t="shared" si="32"/>
        <v>0.23456790123458404</v>
      </c>
      <c r="L210" s="10">
        <f t="shared" si="33"/>
        <v>456.3790565343661</v>
      </c>
      <c r="M210" s="5">
        <f t="shared" si="38"/>
        <v>37.229056534366123</v>
      </c>
    </row>
    <row r="211" spans="4:13" x14ac:dyDescent="0.25">
      <c r="D211">
        <f t="shared" si="34"/>
        <v>147</v>
      </c>
      <c r="E211">
        <f t="shared" si="35"/>
        <v>3959</v>
      </c>
      <c r="F211">
        <f t="shared" si="36"/>
        <v>3.1903620521947804</v>
      </c>
      <c r="G211">
        <f t="shared" si="37"/>
        <v>343.6536230419199</v>
      </c>
      <c r="H211">
        <f t="shared" si="39"/>
        <v>420.15</v>
      </c>
      <c r="I211">
        <f t="shared" si="30"/>
        <v>420.16970898099567</v>
      </c>
      <c r="J211" s="4">
        <f t="shared" si="31"/>
        <v>421.23641975308641</v>
      </c>
      <c r="K211" s="5">
        <f t="shared" si="32"/>
        <v>1.0864197530864317</v>
      </c>
      <c r="L211" s="10">
        <f t="shared" si="33"/>
        <v>457.61306816622528</v>
      </c>
      <c r="M211" s="5">
        <f t="shared" si="38"/>
        <v>37.463068166225298</v>
      </c>
    </row>
    <row r="212" spans="4:13" x14ac:dyDescent="0.25">
      <c r="D212">
        <f t="shared" si="34"/>
        <v>148</v>
      </c>
      <c r="E212">
        <f t="shared" si="35"/>
        <v>3961</v>
      </c>
      <c r="F212">
        <f t="shared" si="36"/>
        <v>3.1924129302706579</v>
      </c>
      <c r="G212">
        <f t="shared" si="37"/>
        <v>337.00862663847255</v>
      </c>
      <c r="H212">
        <f t="shared" si="39"/>
        <v>421.15</v>
      </c>
      <c r="I212">
        <f t="shared" si="30"/>
        <v>420.9539940585646</v>
      </c>
      <c r="J212" s="4">
        <f t="shared" si="31"/>
        <v>422.47098765432099</v>
      </c>
      <c r="K212" s="5">
        <f t="shared" si="32"/>
        <v>1.3209876543210157</v>
      </c>
      <c r="L212" s="10">
        <f t="shared" si="33"/>
        <v>458.4437861828701</v>
      </c>
      <c r="M212" s="5">
        <f t="shared" si="38"/>
        <v>37.293786182870122</v>
      </c>
    </row>
    <row r="213" spans="4:13" x14ac:dyDescent="0.25">
      <c r="D213">
        <f t="shared" si="34"/>
        <v>149</v>
      </c>
      <c r="E213">
        <f t="shared" si="35"/>
        <v>3964</v>
      </c>
      <c r="F213">
        <f t="shared" si="36"/>
        <v>3.1944172601596512</v>
      </c>
      <c r="G213">
        <f t="shared" si="37"/>
        <v>330.52269394221781</v>
      </c>
      <c r="H213">
        <f t="shared" si="39"/>
        <v>422.15</v>
      </c>
      <c r="I213">
        <f t="shared" si="30"/>
        <v>422.1575578487159</v>
      </c>
      <c r="J213" s="4">
        <f t="shared" si="31"/>
        <v>424.32283950617284</v>
      </c>
      <c r="K213" s="5">
        <f t="shared" si="32"/>
        <v>2.1728395061728634</v>
      </c>
      <c r="L213" s="10">
        <f t="shared" si="33"/>
        <v>459.70204037729854</v>
      </c>
      <c r="M213" s="5">
        <f t="shared" si="38"/>
        <v>37.552040377298567</v>
      </c>
    </row>
    <row r="214" spans="4:13" x14ac:dyDescent="0.25">
      <c r="D214">
        <f t="shared" si="34"/>
        <v>150</v>
      </c>
      <c r="E214">
        <f t="shared" si="35"/>
        <v>3966</v>
      </c>
      <c r="F214">
        <f t="shared" si="36"/>
        <v>3.1963762430461573</v>
      </c>
      <c r="G214">
        <f t="shared" si="37"/>
        <v>324.19136257591794</v>
      </c>
      <c r="H214">
        <f t="shared" si="39"/>
        <v>423.15</v>
      </c>
      <c r="I214">
        <f t="shared" si="30"/>
        <v>422.97876123285403</v>
      </c>
      <c r="J214" s="4">
        <f t="shared" si="31"/>
        <v>425.55740740740737</v>
      </c>
      <c r="K214" s="5">
        <f t="shared" si="32"/>
        <v>2.4074074074073906</v>
      </c>
      <c r="L214" s="10">
        <f t="shared" si="33"/>
        <v>460.54906023456715</v>
      </c>
      <c r="M214" s="5">
        <f t="shared" si="38"/>
        <v>37.399060234567173</v>
      </c>
    </row>
    <row r="215" spans="4:13" x14ac:dyDescent="0.25">
      <c r="D215">
        <f t="shared" si="34"/>
        <v>151</v>
      </c>
      <c r="E215">
        <f t="shared" si="35"/>
        <v>3969</v>
      </c>
      <c r="F215">
        <f t="shared" si="36"/>
        <v>3.198291046486045</v>
      </c>
      <c r="G215">
        <f t="shared" si="37"/>
        <v>318.01031249392446</v>
      </c>
      <c r="H215">
        <f t="shared" si="39"/>
        <v>424.15</v>
      </c>
      <c r="I215">
        <f t="shared" si="30"/>
        <v>424.24015225168949</v>
      </c>
      <c r="J215" s="4">
        <f t="shared" si="31"/>
        <v>427.40925925925922</v>
      </c>
      <c r="K215" s="5">
        <f t="shared" si="32"/>
        <v>3.2592592592592382</v>
      </c>
      <c r="L215" s="10">
        <f t="shared" si="33"/>
        <v>461.83197880298394</v>
      </c>
      <c r="M215" s="5">
        <f t="shared" si="38"/>
        <v>37.681978802983963</v>
      </c>
    </row>
    <row r="216" spans="4:13" x14ac:dyDescent="0.25">
      <c r="D216">
        <f t="shared" si="34"/>
        <v>152</v>
      </c>
      <c r="E216">
        <f t="shared" si="35"/>
        <v>3971</v>
      </c>
      <c r="F216">
        <f t="shared" si="36"/>
        <v>3.2001628053781039</v>
      </c>
      <c r="G216">
        <f t="shared" si="37"/>
        <v>311.97536092261379</v>
      </c>
      <c r="H216">
        <f t="shared" si="39"/>
        <v>425.15</v>
      </c>
      <c r="I216">
        <f t="shared" si="30"/>
        <v>425.10163951871505</v>
      </c>
      <c r="J216" s="4">
        <f t="shared" si="31"/>
        <v>428.6438271604938</v>
      </c>
      <c r="K216" s="5">
        <f t="shared" si="32"/>
        <v>3.4938271604938222</v>
      </c>
      <c r="L216" s="10">
        <f t="shared" si="33"/>
        <v>462.69558348030841</v>
      </c>
      <c r="M216" s="5">
        <f t="shared" si="38"/>
        <v>37.545583480308437</v>
      </c>
    </row>
    <row r="217" spans="4:13" x14ac:dyDescent="0.25">
      <c r="D217">
        <f t="shared" si="34"/>
        <v>153</v>
      </c>
      <c r="E217">
        <f t="shared" si="35"/>
        <v>3973</v>
      </c>
      <c r="F217">
        <f t="shared" si="36"/>
        <v>3.2019926229088207</v>
      </c>
      <c r="G217">
        <f t="shared" si="37"/>
        <v>306.0824574984353</v>
      </c>
      <c r="H217">
        <f t="shared" si="39"/>
        <v>426.15</v>
      </c>
      <c r="I217">
        <f t="shared" si="30"/>
        <v>425.98028374398478</v>
      </c>
      <c r="J217" s="4">
        <f t="shared" si="31"/>
        <v>429.87839506172838</v>
      </c>
      <c r="K217" s="5">
        <f t="shared" si="32"/>
        <v>3.7283950617284063</v>
      </c>
      <c r="L217" s="10">
        <f t="shared" si="33"/>
        <v>463.56590211777802</v>
      </c>
      <c r="M217" s="5">
        <f t="shared" si="38"/>
        <v>37.415902117778046</v>
      </c>
    </row>
    <row r="218" spans="4:13" x14ac:dyDescent="0.25">
      <c r="D218">
        <f t="shared" si="34"/>
        <v>154</v>
      </c>
      <c r="E218">
        <f t="shared" si="35"/>
        <v>3976</v>
      </c>
      <c r="F218">
        <f t="shared" si="36"/>
        <v>3.2037815714710347</v>
      </c>
      <c r="G218">
        <f t="shared" si="37"/>
        <v>300.32767959516656</v>
      </c>
      <c r="H218">
        <f t="shared" si="39"/>
        <v>427.15</v>
      </c>
      <c r="I218">
        <f t="shared" si="30"/>
        <v>427.33183987272565</v>
      </c>
      <c r="J218" s="4">
        <f t="shared" si="31"/>
        <v>431.73024691358023</v>
      </c>
      <c r="K218" s="5">
        <f t="shared" si="32"/>
        <v>4.5802469135802539</v>
      </c>
      <c r="L218" s="10">
        <f t="shared" si="33"/>
        <v>464.8840696051775</v>
      </c>
      <c r="M218" s="5">
        <f t="shared" si="38"/>
        <v>37.734069605177524</v>
      </c>
    </row>
    <row r="219" spans="4:13" x14ac:dyDescent="0.25">
      <c r="D219">
        <f t="shared" si="34"/>
        <v>155</v>
      </c>
      <c r="E219">
        <f t="shared" si="35"/>
        <v>3978</v>
      </c>
      <c r="F219">
        <f t="shared" si="36"/>
        <v>3.2055306935570185</v>
      </c>
      <c r="G219">
        <f t="shared" si="37"/>
        <v>294.70722783238585</v>
      </c>
      <c r="H219">
        <f t="shared" si="39"/>
        <v>428.15</v>
      </c>
      <c r="I219">
        <f t="shared" si="30"/>
        <v>428.25627691485573</v>
      </c>
      <c r="J219" s="4">
        <f t="shared" si="31"/>
        <v>432.96481481481482</v>
      </c>
      <c r="K219" s="5">
        <f t="shared" si="32"/>
        <v>4.814814814814838</v>
      </c>
      <c r="L219" s="10">
        <f t="shared" si="33"/>
        <v>465.77137523298734</v>
      </c>
      <c r="M219" s="5">
        <f t="shared" si="38"/>
        <v>37.621375232987361</v>
      </c>
    </row>
    <row r="220" spans="4:13" x14ac:dyDescent="0.25">
      <c r="D220">
        <f t="shared" si="34"/>
        <v>156</v>
      </c>
      <c r="E220">
        <f t="shared" si="35"/>
        <v>3980</v>
      </c>
      <c r="F220">
        <f t="shared" si="36"/>
        <v>3.2072410026265361</v>
      </c>
      <c r="G220">
        <f t="shared" si="37"/>
        <v>289.21742175751655</v>
      </c>
      <c r="H220">
        <f t="shared" si="39"/>
        <v>429.15</v>
      </c>
      <c r="I220">
        <f t="shared" si="30"/>
        <v>429.20029022996869</v>
      </c>
      <c r="J220" s="4">
        <f t="shared" si="31"/>
        <v>434.19938271604934</v>
      </c>
      <c r="K220" s="5">
        <f t="shared" si="32"/>
        <v>5.0493827160493652</v>
      </c>
      <c r="L220" s="10">
        <f t="shared" si="33"/>
        <v>466.66555709933164</v>
      </c>
      <c r="M220" s="5">
        <f t="shared" si="38"/>
        <v>37.515557099331659</v>
      </c>
    </row>
    <row r="221" spans="4:13" x14ac:dyDescent="0.25">
      <c r="D221">
        <f t="shared" si="34"/>
        <v>157</v>
      </c>
      <c r="E221">
        <f t="shared" si="35"/>
        <v>3982</v>
      </c>
      <c r="F221">
        <f t="shared" si="36"/>
        <v>3.2089134839504405</v>
      </c>
      <c r="G221">
        <f t="shared" si="37"/>
        <v>283.85469569414721</v>
      </c>
      <c r="H221">
        <f t="shared" si="39"/>
        <v>430.15</v>
      </c>
      <c r="I221">
        <f t="shared" si="30"/>
        <v>430.16466177571823</v>
      </c>
      <c r="J221" s="4">
        <f t="shared" si="31"/>
        <v>435.43395061728393</v>
      </c>
      <c r="K221" s="5">
        <f t="shared" si="32"/>
        <v>5.2839506172839492</v>
      </c>
      <c r="L221" s="10">
        <f t="shared" si="33"/>
        <v>467.56666209081595</v>
      </c>
      <c r="M221" s="5">
        <f t="shared" si="38"/>
        <v>37.416662090815976</v>
      </c>
    </row>
    <row r="222" spans="4:13" x14ac:dyDescent="0.25">
      <c r="D222">
        <f t="shared" si="34"/>
        <v>158</v>
      </c>
      <c r="E222">
        <f t="shared" si="35"/>
        <v>3984</v>
      </c>
      <c r="F222">
        <f t="shared" si="36"/>
        <v>3.2105490954303622</v>
      </c>
      <c r="G222">
        <f t="shared" si="37"/>
        <v>278.61559474967839</v>
      </c>
      <c r="H222">
        <f t="shared" si="39"/>
        <v>431.15</v>
      </c>
      <c r="I222">
        <f t="shared" si="30"/>
        <v>431.15021955012679</v>
      </c>
      <c r="J222" s="4">
        <f t="shared" si="31"/>
        <v>436.66851851851851</v>
      </c>
      <c r="K222" s="5">
        <f t="shared" si="32"/>
        <v>5.5185185185185333</v>
      </c>
      <c r="L222" s="10">
        <f t="shared" si="33"/>
        <v>468.47473732732033</v>
      </c>
      <c r="M222" s="5">
        <f t="shared" si="38"/>
        <v>37.324737327320349</v>
      </c>
    </row>
    <row r="223" spans="4:13" x14ac:dyDescent="0.25">
      <c r="D223">
        <f t="shared" si="34"/>
        <v>159</v>
      </c>
      <c r="E223">
        <f t="shared" si="35"/>
        <v>3986</v>
      </c>
      <c r="F223">
        <f t="shared" si="36"/>
        <v>3.21214876839506</v>
      </c>
      <c r="G223">
        <f t="shared" si="37"/>
        <v>273.49677097563085</v>
      </c>
      <c r="H223">
        <f t="shared" si="39"/>
        <v>432.15</v>
      </c>
      <c r="I223">
        <f t="shared" si="30"/>
        <v>432.15784120283593</v>
      </c>
      <c r="J223" s="4">
        <f t="shared" si="31"/>
        <v>437.90308641975304</v>
      </c>
      <c r="K223" s="5">
        <f t="shared" si="32"/>
        <v>5.7530864197530605</v>
      </c>
      <c r="L223" s="10">
        <f t="shared" si="33"/>
        <v>469.38983016263956</v>
      </c>
      <c r="M223" s="5">
        <f t="shared" si="38"/>
        <v>37.239830162639578</v>
      </c>
    </row>
    <row r="224" spans="4:13" x14ac:dyDescent="0.25">
      <c r="D224">
        <f t="shared" si="34"/>
        <v>160</v>
      </c>
      <c r="E224">
        <f t="shared" si="35"/>
        <v>3988</v>
      </c>
      <c r="F224">
        <f t="shared" si="36"/>
        <v>3.2137134083739665</v>
      </c>
      <c r="G224">
        <f t="shared" si="37"/>
        <v>268.49497967428181</v>
      </c>
      <c r="H224">
        <f t="shared" si="39"/>
        <v>433.15</v>
      </c>
      <c r="I224">
        <f t="shared" si="30"/>
        <v>433.1884580027251</v>
      </c>
      <c r="J224" s="4">
        <f t="shared" si="31"/>
        <v>439.13765432098762</v>
      </c>
      <c r="K224" s="5">
        <f t="shared" si="32"/>
        <v>5.9876543209876445</v>
      </c>
      <c r="L224" s="10">
        <f t="shared" si="33"/>
        <v>470.31198818531266</v>
      </c>
      <c r="M224" s="5">
        <f t="shared" si="38"/>
        <v>37.16198818531268</v>
      </c>
    </row>
    <row r="225" spans="4:13" x14ac:dyDescent="0.25">
      <c r="D225">
        <f t="shared" si="34"/>
        <v>161</v>
      </c>
      <c r="E225">
        <f t="shared" si="35"/>
        <v>3990</v>
      </c>
      <c r="F225">
        <f t="shared" si="36"/>
        <v>3.2152438958485097</v>
      </c>
      <c r="G225">
        <f t="shared" si="37"/>
        <v>263.60707584555757</v>
      </c>
      <c r="H225">
        <f t="shared" si="39"/>
        <v>434.15</v>
      </c>
      <c r="I225">
        <f t="shared" si="30"/>
        <v>434.24305920453094</v>
      </c>
      <c r="J225" s="4">
        <f t="shared" si="31"/>
        <v>440.37222222222221</v>
      </c>
      <c r="K225" s="5">
        <f t="shared" si="32"/>
        <v>6.2222222222222285</v>
      </c>
      <c r="L225" s="10">
        <f t="shared" si="33"/>
        <v>471.24125921961968</v>
      </c>
      <c r="M225" s="5">
        <f t="shared" si="38"/>
        <v>37.091259219619701</v>
      </c>
    </row>
    <row r="226" spans="4:13" x14ac:dyDescent="0.25">
      <c r="D226">
        <f t="shared" si="34"/>
        <v>162</v>
      </c>
      <c r="E226">
        <f t="shared" si="35"/>
        <v>3992</v>
      </c>
      <c r="F226">
        <f t="shared" si="36"/>
        <v>3.216741086981739</v>
      </c>
      <c r="G226">
        <f t="shared" si="37"/>
        <v>258.830010768389</v>
      </c>
      <c r="H226">
        <f t="shared" si="39"/>
        <v>435.15</v>
      </c>
      <c r="I226">
        <f t="shared" si="30"/>
        <v>435.32269686315612</v>
      </c>
      <c r="J226" s="4">
        <f t="shared" si="31"/>
        <v>441.60679012345679</v>
      </c>
      <c r="K226" s="5">
        <f t="shared" si="32"/>
        <v>6.4567901234568126</v>
      </c>
      <c r="L226" s="10">
        <f t="shared" si="33"/>
        <v>472.17769132597459</v>
      </c>
      <c r="M226" s="5">
        <f t="shared" si="38"/>
        <v>37.027691325974615</v>
      </c>
    </row>
    <row r="227" spans="4:13" x14ac:dyDescent="0.25">
      <c r="D227">
        <f t="shared" si="34"/>
        <v>163</v>
      </c>
      <c r="E227">
        <f t="shared" si="35"/>
        <v>3994</v>
      </c>
      <c r="F227">
        <f t="shared" si="36"/>
        <v>3.2182058143268137</v>
      </c>
      <c r="G227">
        <f t="shared" si="37"/>
        <v>254.16082871099886</v>
      </c>
      <c r="H227">
        <f t="shared" si="39"/>
        <v>436.15</v>
      </c>
      <c r="I227">
        <f t="shared" si="30"/>
        <v>436.42849115135544</v>
      </c>
      <c r="J227" s="4">
        <f t="shared" si="31"/>
        <v>442.84135802469132</v>
      </c>
      <c r="K227" s="5">
        <f t="shared" si="32"/>
        <v>6.6913580246913398</v>
      </c>
      <c r="L227" s="10">
        <f t="shared" si="33"/>
        <v>473.12133280208946</v>
      </c>
      <c r="M227" s="5">
        <f t="shared" si="38"/>
        <v>36.971332802089478</v>
      </c>
    </row>
    <row r="228" spans="4:13" x14ac:dyDescent="0.25">
      <c r="D228">
        <f t="shared" si="34"/>
        <v>164</v>
      </c>
      <c r="E228">
        <f t="shared" si="35"/>
        <v>3995</v>
      </c>
      <c r="F228">
        <f t="shared" si="36"/>
        <v>3.2196388875148778</v>
      </c>
      <c r="G228">
        <f t="shared" si="37"/>
        <v>249.59666376482849</v>
      </c>
      <c r="H228">
        <f t="shared" si="39"/>
        <v>437.15</v>
      </c>
      <c r="I228">
        <f t="shared" si="30"/>
        <v>436.99156714697415</v>
      </c>
      <c r="J228" s="4">
        <f t="shared" si="31"/>
        <v>443.45864197530864</v>
      </c>
      <c r="K228" s="5">
        <f t="shared" si="32"/>
        <v>6.3086419753086602</v>
      </c>
      <c r="L228" s="10">
        <f t="shared" si="33"/>
        <v>473.59587221188121</v>
      </c>
      <c r="M228" s="5">
        <f t="shared" si="38"/>
        <v>36.445872211881237</v>
      </c>
    </row>
    <row r="229" spans="4:13" x14ac:dyDescent="0.25">
      <c r="D229">
        <f t="shared" si="34"/>
        <v>165</v>
      </c>
      <c r="E229">
        <f t="shared" si="35"/>
        <v>3997</v>
      </c>
      <c r="F229">
        <f t="shared" si="36"/>
        <v>3.2210410939228735</v>
      </c>
      <c r="G229">
        <f t="shared" si="37"/>
        <v>245.13473679704907</v>
      </c>
      <c r="H229">
        <f t="shared" si="39"/>
        <v>438.15</v>
      </c>
      <c r="I229">
        <f t="shared" si="30"/>
        <v>438.13886034978566</v>
      </c>
      <c r="J229" s="4">
        <f t="shared" si="31"/>
        <v>444.69320987654316</v>
      </c>
      <c r="K229" s="5">
        <f t="shared" si="32"/>
        <v>6.5432098765431874</v>
      </c>
      <c r="L229" s="10">
        <f t="shared" si="33"/>
        <v>474.55041882152727</v>
      </c>
      <c r="M229" s="5">
        <f t="shared" si="38"/>
        <v>36.400418821527296</v>
      </c>
    </row>
    <row r="230" spans="4:13" x14ac:dyDescent="0.25">
      <c r="D230">
        <f t="shared" si="34"/>
        <v>166</v>
      </c>
      <c r="E230">
        <f t="shared" si="35"/>
        <v>3999</v>
      </c>
      <c r="F230">
        <f t="shared" si="36"/>
        <v>3.2224131993218017</v>
      </c>
      <c r="G230">
        <f t="shared" si="37"/>
        <v>240.77235251682572</v>
      </c>
      <c r="H230">
        <f t="shared" si="39"/>
        <v>439.15</v>
      </c>
      <c r="I230">
        <f t="shared" si="30"/>
        <v>439.31544884722837</v>
      </c>
      <c r="J230" s="4">
        <f t="shared" si="31"/>
        <v>445.92777777777775</v>
      </c>
      <c r="K230" s="5">
        <f t="shared" si="32"/>
        <v>6.7777777777777715</v>
      </c>
      <c r="L230" s="10">
        <f t="shared" si="33"/>
        <v>475.5122965880073</v>
      </c>
      <c r="M230" s="5">
        <f t="shared" si="38"/>
        <v>36.362296588007325</v>
      </c>
    </row>
    <row r="231" spans="4:13" x14ac:dyDescent="0.25">
      <c r="D231">
        <f t="shared" si="34"/>
        <v>167</v>
      </c>
      <c r="E231">
        <f t="shared" si="35"/>
        <v>4000</v>
      </c>
      <c r="F231">
        <f t="shared" si="36"/>
        <v>3.223755948505957</v>
      </c>
      <c r="G231">
        <f t="shared" si="37"/>
        <v>236.50689665071476</v>
      </c>
      <c r="H231">
        <f t="shared" si="39"/>
        <v>440.15</v>
      </c>
      <c r="I231">
        <f t="shared" si="30"/>
        <v>439.91516544311963</v>
      </c>
      <c r="J231" s="4">
        <f t="shared" si="31"/>
        <v>446.54506172839501</v>
      </c>
      <c r="K231" s="5">
        <f t="shared" si="32"/>
        <v>6.3950617283950351</v>
      </c>
      <c r="L231" s="10">
        <f t="shared" si="33"/>
        <v>475.99599999999191</v>
      </c>
      <c r="M231" s="5">
        <f t="shared" si="38"/>
        <v>35.845999999991932</v>
      </c>
    </row>
    <row r="232" spans="4:13" x14ac:dyDescent="0.25">
      <c r="D232">
        <f t="shared" si="34"/>
        <v>168</v>
      </c>
      <c r="E232">
        <f t="shared" si="35"/>
        <v>4002</v>
      </c>
      <c r="F232">
        <f t="shared" si="36"/>
        <v>3.2250700659036444</v>
      </c>
      <c r="G232">
        <f t="shared" si="37"/>
        <v>232.33583322277431</v>
      </c>
      <c r="H232">
        <f t="shared" si="39"/>
        <v>441.15</v>
      </c>
      <c r="I232">
        <f t="shared" si="30"/>
        <v>441.13837037072545</v>
      </c>
      <c r="J232" s="4">
        <f t="shared" si="31"/>
        <v>447.7796296296296</v>
      </c>
      <c r="K232" s="5">
        <f t="shared" si="32"/>
        <v>6.6296296296296191</v>
      </c>
      <c r="L232" s="10">
        <f t="shared" si="33"/>
        <v>476.96896670314891</v>
      </c>
      <c r="M232" s="5">
        <f t="shared" si="38"/>
        <v>35.818966703148931</v>
      </c>
    </row>
    <row r="233" spans="4:13" x14ac:dyDescent="0.25">
      <c r="D233">
        <f t="shared" si="34"/>
        <v>169</v>
      </c>
      <c r="E233">
        <f t="shared" si="35"/>
        <v>4004</v>
      </c>
      <c r="F233">
        <f t="shared" si="36"/>
        <v>3.2263562561698773</v>
      </c>
      <c r="G233">
        <f t="shared" si="37"/>
        <v>228.25670193516666</v>
      </c>
      <c r="H233">
        <f t="shared" si="39"/>
        <v>442.15</v>
      </c>
      <c r="I233">
        <f t="shared" si="30"/>
        <v>442.39458483554171</v>
      </c>
      <c r="J233" s="4">
        <f t="shared" si="31"/>
        <v>449.01419753086418</v>
      </c>
      <c r="K233" s="5">
        <f t="shared" si="32"/>
        <v>6.8641975308642031</v>
      </c>
      <c r="L233" s="10">
        <f t="shared" si="33"/>
        <v>477.94938784998521</v>
      </c>
      <c r="M233" s="5">
        <f t="shared" si="38"/>
        <v>35.799387849985237</v>
      </c>
    </row>
    <row r="234" spans="4:13" x14ac:dyDescent="0.25">
      <c r="D234">
        <f t="shared" si="34"/>
        <v>170</v>
      </c>
      <c r="E234">
        <f t="shared" si="35"/>
        <v>4005</v>
      </c>
      <c r="F234">
        <f t="shared" si="36"/>
        <v>3.2276152047615505</v>
      </c>
      <c r="G234">
        <f t="shared" si="37"/>
        <v>224.26711564520821</v>
      </c>
      <c r="H234">
        <f t="shared" si="39"/>
        <v>443.15</v>
      </c>
      <c r="I234">
        <f t="shared" si="30"/>
        <v>443.0355902773432</v>
      </c>
      <c r="J234" s="4">
        <f t="shared" si="31"/>
        <v>449.63148148148144</v>
      </c>
      <c r="K234" s="5">
        <f t="shared" si="32"/>
        <v>6.4814814814814667</v>
      </c>
      <c r="L234" s="10">
        <f t="shared" si="33"/>
        <v>478.44240937318682</v>
      </c>
      <c r="M234" s="5">
        <f t="shared" si="38"/>
        <v>35.292409373186842</v>
      </c>
    </row>
    <row r="235" spans="4:13" x14ac:dyDescent="0.25">
      <c r="D235">
        <f t="shared" si="34"/>
        <v>171</v>
      </c>
      <c r="E235">
        <f t="shared" si="35"/>
        <v>4007</v>
      </c>
      <c r="F235">
        <f t="shared" si="36"/>
        <v>3.228847578495579</v>
      </c>
      <c r="G235">
        <f t="shared" si="37"/>
        <v>220.36475793500557</v>
      </c>
      <c r="H235">
        <f t="shared" si="39"/>
        <v>444.15</v>
      </c>
      <c r="I235">
        <f t="shared" si="30"/>
        <v>444.34450456276363</v>
      </c>
      <c r="J235" s="4">
        <f t="shared" si="31"/>
        <v>450.86604938271603</v>
      </c>
      <c r="K235" s="5">
        <f t="shared" si="32"/>
        <v>6.7160493827160508</v>
      </c>
      <c r="L235" s="10">
        <f t="shared" si="33"/>
        <v>479.43410551901616</v>
      </c>
      <c r="M235" s="5">
        <f t="shared" si="38"/>
        <v>35.28410551901618</v>
      </c>
    </row>
    <row r="236" spans="4:13" x14ac:dyDescent="0.25">
      <c r="D236">
        <f t="shared" si="34"/>
        <v>172</v>
      </c>
      <c r="E236">
        <f t="shared" si="35"/>
        <v>4008</v>
      </c>
      <c r="F236">
        <f t="shared" si="36"/>
        <v>3.2300540260904596</v>
      </c>
      <c r="G236">
        <f t="shared" si="37"/>
        <v>216.54738076997427</v>
      </c>
      <c r="H236">
        <f t="shared" si="39"/>
        <v>445.15</v>
      </c>
      <c r="I236">
        <f t="shared" si="30"/>
        <v>445.01288124781587</v>
      </c>
      <c r="J236" s="4">
        <f t="shared" si="31"/>
        <v>451.48333333333329</v>
      </c>
      <c r="K236" s="5">
        <f t="shared" si="32"/>
        <v>6.3333333333333144</v>
      </c>
      <c r="L236" s="10">
        <f t="shared" si="33"/>
        <v>479.93279266708851</v>
      </c>
      <c r="M236" s="5">
        <f t="shared" si="38"/>
        <v>34.782792667088529</v>
      </c>
    </row>
    <row r="237" spans="4:13" x14ac:dyDescent="0.25">
      <c r="D237">
        <f t="shared" si="34"/>
        <v>173</v>
      </c>
      <c r="E237">
        <f t="shared" si="35"/>
        <v>4010</v>
      </c>
      <c r="F237">
        <f t="shared" si="36"/>
        <v>3.2312351786917395</v>
      </c>
      <c r="G237">
        <f t="shared" si="37"/>
        <v>212.81280224270691</v>
      </c>
      <c r="H237">
        <f t="shared" si="39"/>
        <v>446.15</v>
      </c>
      <c r="I237">
        <f t="shared" si="30"/>
        <v>446.37871097884977</v>
      </c>
      <c r="J237" s="4">
        <f t="shared" si="31"/>
        <v>452.71790123456788</v>
      </c>
      <c r="K237" s="5">
        <f t="shared" si="32"/>
        <v>6.5679012345678984</v>
      </c>
      <c r="L237" s="10">
        <f t="shared" si="33"/>
        <v>480.9358765416473</v>
      </c>
      <c r="M237" s="5">
        <f t="shared" si="38"/>
        <v>34.785876541647326</v>
      </c>
    </row>
    <row r="238" spans="4:13" x14ac:dyDescent="0.25">
      <c r="D238">
        <f t="shared" si="34"/>
        <v>174</v>
      </c>
      <c r="E238">
        <f t="shared" si="35"/>
        <v>4011</v>
      </c>
      <c r="F238">
        <f t="shared" si="36"/>
        <v>3.2323916503818308</v>
      </c>
      <c r="G238">
        <f t="shared" si="37"/>
        <v>209.15890439879891</v>
      </c>
      <c r="H238">
        <f t="shared" si="39"/>
        <v>447.15</v>
      </c>
      <c r="I238">
        <f t="shared" si="30"/>
        <v>447.07668793983476</v>
      </c>
      <c r="J238" s="4">
        <f t="shared" si="31"/>
        <v>453.33518518518514</v>
      </c>
      <c r="K238" s="5">
        <f t="shared" si="32"/>
        <v>6.185185185185162</v>
      </c>
      <c r="L238" s="10">
        <f t="shared" si="33"/>
        <v>481.4402858851754</v>
      </c>
      <c r="M238" s="5">
        <f t="shared" si="38"/>
        <v>34.290285885175422</v>
      </c>
    </row>
    <row r="239" spans="4:13" x14ac:dyDescent="0.25">
      <c r="D239">
        <f t="shared" si="34"/>
        <v>175</v>
      </c>
      <c r="E239">
        <f t="shared" si="35"/>
        <v>4013</v>
      </c>
      <c r="F239">
        <f t="shared" si="36"/>
        <v>3.2335240386746285</v>
      </c>
      <c r="G239">
        <f t="shared" si="37"/>
        <v>205.5836311413926</v>
      </c>
      <c r="H239">
        <f t="shared" si="39"/>
        <v>448.15</v>
      </c>
      <c r="I239">
        <f t="shared" si="30"/>
        <v>448.50415441666269</v>
      </c>
      <c r="J239" s="4">
        <f t="shared" si="31"/>
        <v>454.56975308641972</v>
      </c>
      <c r="K239" s="5">
        <f t="shared" si="32"/>
        <v>6.4197530864197461</v>
      </c>
      <c r="L239" s="10">
        <f t="shared" si="33"/>
        <v>482.4548710423187</v>
      </c>
      <c r="M239" s="5">
        <f t="shared" si="38"/>
        <v>34.304871042318723</v>
      </c>
    </row>
    <row r="240" spans="4:13" x14ac:dyDescent="0.25">
      <c r="D240">
        <f t="shared" si="34"/>
        <v>176</v>
      </c>
      <c r="E240">
        <f t="shared" si="35"/>
        <v>4014</v>
      </c>
      <c r="F240">
        <f t="shared" si="36"/>
        <v>3.234632924995358</v>
      </c>
      <c r="G240">
        <f t="shared" si="37"/>
        <v>202.08498621133617</v>
      </c>
      <c r="H240">
        <f t="shared" si="39"/>
        <v>449.15</v>
      </c>
      <c r="I240">
        <f t="shared" si="30"/>
        <v>449.23423303963426</v>
      </c>
      <c r="J240" s="4">
        <f t="shared" si="31"/>
        <v>455.18703703703704</v>
      </c>
      <c r="K240" s="5">
        <f t="shared" si="32"/>
        <v>6.0370370370370665</v>
      </c>
      <c r="L240" s="10">
        <f t="shared" si="33"/>
        <v>482.96505956503825</v>
      </c>
      <c r="M240" s="5">
        <f t="shared" si="38"/>
        <v>33.815059565038268</v>
      </c>
    </row>
    <row r="241" spans="4:13" x14ac:dyDescent="0.25">
      <c r="D241">
        <f t="shared" si="34"/>
        <v>177</v>
      </c>
      <c r="E241">
        <f t="shared" si="35"/>
        <v>4015</v>
      </c>
      <c r="F241">
        <f t="shared" si="36"/>
        <v>3.235718875146079</v>
      </c>
      <c r="G241">
        <f t="shared" si="37"/>
        <v>198.6610312399861</v>
      </c>
      <c r="H241">
        <f t="shared" si="39"/>
        <v>450.15</v>
      </c>
      <c r="I241">
        <f t="shared" si="30"/>
        <v>449.97562148952818</v>
      </c>
      <c r="J241" s="4">
        <f t="shared" si="31"/>
        <v>455.80432098765431</v>
      </c>
      <c r="K241" s="5">
        <f t="shared" si="32"/>
        <v>5.6543209876543301</v>
      </c>
      <c r="L241" s="10">
        <f t="shared" si="33"/>
        <v>483.47718721557612</v>
      </c>
      <c r="M241" s="5">
        <f t="shared" si="38"/>
        <v>33.327187215576146</v>
      </c>
    </row>
    <row r="242" spans="4:13" x14ac:dyDescent="0.25">
      <c r="D242">
        <f t="shared" si="34"/>
        <v>178</v>
      </c>
      <c r="E242">
        <f t="shared" si="35"/>
        <v>4017</v>
      </c>
      <c r="F242">
        <f t="shared" si="36"/>
        <v>3.2367824397572709</v>
      </c>
      <c r="G242">
        <f t="shared" si="37"/>
        <v>195.30988387180517</v>
      </c>
      <c r="H242">
        <f t="shared" si="39"/>
        <v>451.15</v>
      </c>
      <c r="I242">
        <f t="shared" si="30"/>
        <v>451.49364476904174</v>
      </c>
      <c r="J242" s="4">
        <f t="shared" si="31"/>
        <v>457.03888888888889</v>
      </c>
      <c r="K242" s="5">
        <f t="shared" si="32"/>
        <v>5.8888888888889142</v>
      </c>
      <c r="L242" s="10">
        <f t="shared" si="33"/>
        <v>484.50728548781626</v>
      </c>
      <c r="M242" s="5">
        <f t="shared" si="38"/>
        <v>33.357285487816284</v>
      </c>
    </row>
    <row r="243" spans="4:13" x14ac:dyDescent="0.25">
      <c r="D243">
        <f t="shared" si="34"/>
        <v>179</v>
      </c>
      <c r="E243">
        <f t="shared" si="35"/>
        <v>4018</v>
      </c>
      <c r="F243">
        <f t="shared" si="36"/>
        <v>3.237824154725887</v>
      </c>
      <c r="G243">
        <f t="shared" si="37"/>
        <v>192.02971595403551</v>
      </c>
      <c r="H243">
        <f t="shared" si="39"/>
        <v>452.15</v>
      </c>
      <c r="I243">
        <f t="shared" si="30"/>
        <v>452.27097316928166</v>
      </c>
      <c r="J243" s="4">
        <f t="shared" si="31"/>
        <v>457.65617283950616</v>
      </c>
      <c r="K243" s="5">
        <f t="shared" si="32"/>
        <v>5.5061728395061778</v>
      </c>
      <c r="L243" s="10">
        <f t="shared" si="33"/>
        <v>485.02526894207404</v>
      </c>
      <c r="M243" s="5">
        <f t="shared" si="38"/>
        <v>32.875268942074058</v>
      </c>
    </row>
    <row r="244" spans="4:13" x14ac:dyDescent="0.25">
      <c r="D244">
        <f t="shared" si="34"/>
        <v>180</v>
      </c>
      <c r="E244">
        <f t="shared" si="35"/>
        <v>4019</v>
      </c>
      <c r="F244">
        <f t="shared" si="36"/>
        <v>3.2388445416402925</v>
      </c>
      <c r="G244">
        <f t="shared" si="37"/>
        <v>188.81875179083326</v>
      </c>
      <c r="H244">
        <f t="shared" si="39"/>
        <v>453.15</v>
      </c>
      <c r="I244">
        <f t="shared" si="30"/>
        <v>453.06100012604344</v>
      </c>
      <c r="J244" s="4">
        <f t="shared" si="31"/>
        <v>458.27345679012342</v>
      </c>
      <c r="K244" s="5">
        <f t="shared" si="32"/>
        <v>5.1234567901234414</v>
      </c>
      <c r="L244" s="10">
        <f t="shared" si="33"/>
        <v>485.54521718929755</v>
      </c>
      <c r="M244" s="5">
        <f t="shared" si="38"/>
        <v>32.395217189297568</v>
      </c>
    </row>
    <row r="245" spans="4:13" x14ac:dyDescent="0.25">
      <c r="D245">
        <f t="shared" si="34"/>
        <v>181</v>
      </c>
      <c r="E245">
        <f t="shared" si="35"/>
        <v>4020</v>
      </c>
      <c r="F245">
        <f t="shared" si="36"/>
        <v>3.2398441081924561</v>
      </c>
      <c r="G245">
        <f t="shared" si="37"/>
        <v>185.67526645936439</v>
      </c>
      <c r="H245">
        <f t="shared" si="39"/>
        <v>454.15</v>
      </c>
      <c r="I245">
        <f t="shared" si="30"/>
        <v>453.86411121789251</v>
      </c>
      <c r="J245" s="4">
        <f t="shared" si="31"/>
        <v>458.89074074074074</v>
      </c>
      <c r="K245" s="5">
        <f t="shared" si="32"/>
        <v>4.7407407407407618</v>
      </c>
      <c r="L245" s="10">
        <f t="shared" si="33"/>
        <v>486.06713668449811</v>
      </c>
      <c r="M245" s="5">
        <f t="shared" si="38"/>
        <v>31.917136684498132</v>
      </c>
    </row>
    <row r="246" spans="4:13" x14ac:dyDescent="0.25">
      <c r="D246">
        <f t="shared" si="34"/>
        <v>182</v>
      </c>
      <c r="E246">
        <f t="shared" si="35"/>
        <v>4022</v>
      </c>
      <c r="F246">
        <f t="shared" si="36"/>
        <v>3.2408233485777833</v>
      </c>
      <c r="G246">
        <f t="shared" si="37"/>
        <v>182.59758418546883</v>
      </c>
      <c r="H246">
        <f t="shared" si="39"/>
        <v>455.15</v>
      </c>
      <c r="I246">
        <f t="shared" si="30"/>
        <v>455.51121488720531</v>
      </c>
      <c r="J246" s="4">
        <f t="shared" si="31"/>
        <v>460.12530864197527</v>
      </c>
      <c r="K246" s="5">
        <f t="shared" si="32"/>
        <v>4.975308641975289</v>
      </c>
      <c r="L246" s="10">
        <f t="shared" si="33"/>
        <v>487.11691531687393</v>
      </c>
      <c r="M246" s="5">
        <f t="shared" si="38"/>
        <v>31.966915316873951</v>
      </c>
    </row>
    <row r="247" spans="4:13" x14ac:dyDescent="0.25">
      <c r="D247">
        <f t="shared" si="34"/>
        <v>183</v>
      </c>
      <c r="E247">
        <f t="shared" si="35"/>
        <v>4023</v>
      </c>
      <c r="F247">
        <f t="shared" si="36"/>
        <v>3.2417827438829492</v>
      </c>
      <c r="G247">
        <f t="shared" si="37"/>
        <v>179.58407677659272</v>
      </c>
      <c r="H247">
        <f t="shared" si="39"/>
        <v>456.15</v>
      </c>
      <c r="I247">
        <f t="shared" si="30"/>
        <v>456.35606849439694</v>
      </c>
      <c r="J247" s="4">
        <f t="shared" si="31"/>
        <v>460.74259259259259</v>
      </c>
      <c r="K247" s="5">
        <f t="shared" si="32"/>
        <v>4.5925925925926094</v>
      </c>
      <c r="L247" s="10">
        <f t="shared" si="33"/>
        <v>487.64478744198277</v>
      </c>
      <c r="M247" s="5">
        <f t="shared" si="38"/>
        <v>31.494787441982794</v>
      </c>
    </row>
    <row r="248" spans="4:13" x14ac:dyDescent="0.25">
      <c r="D248">
        <f t="shared" si="34"/>
        <v>184</v>
      </c>
      <c r="E248">
        <f t="shared" si="35"/>
        <v>4024</v>
      </c>
      <c r="F248">
        <f t="shared" si="36"/>
        <v>3.2427227624620909</v>
      </c>
      <c r="G248">
        <f t="shared" si="37"/>
        <v>176.63316210979343</v>
      </c>
      <c r="H248">
        <f t="shared" si="39"/>
        <v>457.15</v>
      </c>
      <c r="I248">
        <f t="shared" si="30"/>
        <v>457.21573054764866</v>
      </c>
      <c r="J248" s="4">
        <f t="shared" si="31"/>
        <v>461.35987654320985</v>
      </c>
      <c r="K248" s="5">
        <f t="shared" si="32"/>
        <v>4.209876543209873</v>
      </c>
      <c r="L248" s="10">
        <f t="shared" si="33"/>
        <v>488.17465679113957</v>
      </c>
      <c r="M248" s="5">
        <f t="shared" si="38"/>
        <v>31.024656791139591</v>
      </c>
    </row>
    <row r="249" spans="4:13" x14ac:dyDescent="0.25">
      <c r="D249">
        <f t="shared" si="34"/>
        <v>185</v>
      </c>
      <c r="E249">
        <f t="shared" si="35"/>
        <v>4025</v>
      </c>
      <c r="F249">
        <f t="shared" si="36"/>
        <v>3.2436438603017144</v>
      </c>
      <c r="G249">
        <f t="shared" si="37"/>
        <v>173.74330267270278</v>
      </c>
      <c r="H249">
        <f t="shared" si="39"/>
        <v>458.15</v>
      </c>
      <c r="I249">
        <f t="shared" si="30"/>
        <v>458.09068326663697</v>
      </c>
      <c r="J249" s="4">
        <f t="shared" si="31"/>
        <v>461.97716049382711</v>
      </c>
      <c r="K249" s="5">
        <f t="shared" si="32"/>
        <v>3.8271604938271366</v>
      </c>
      <c r="L249" s="10">
        <f t="shared" si="33"/>
        <v>488.70652989734663</v>
      </c>
      <c r="M249" s="5">
        <f t="shared" si="38"/>
        <v>30.55652989734665</v>
      </c>
    </row>
    <row r="250" spans="4:13" x14ac:dyDescent="0.25">
      <c r="D250">
        <f t="shared" si="34"/>
        <v>186</v>
      </c>
      <c r="E250">
        <f t="shared" si="35"/>
        <v>4026</v>
      </c>
      <c r="F250">
        <f t="shared" si="36"/>
        <v>3.2445464813746319</v>
      </c>
      <c r="G250">
        <f t="shared" si="37"/>
        <v>170.91300415543478</v>
      </c>
      <c r="H250">
        <f t="shared" si="39"/>
        <v>459.15</v>
      </c>
      <c r="I250">
        <f t="shared" si="30"/>
        <v>458.98143189049904</v>
      </c>
      <c r="J250" s="4">
        <f t="shared" si="31"/>
        <v>462.59444444444443</v>
      </c>
      <c r="K250" s="5">
        <f t="shared" si="32"/>
        <v>3.4444444444444571</v>
      </c>
      <c r="L250" s="10">
        <f t="shared" si="33"/>
        <v>489.24041330946056</v>
      </c>
      <c r="M250" s="5">
        <f t="shared" si="38"/>
        <v>30.090413309460587</v>
      </c>
    </row>
    <row r="251" spans="4:13" x14ac:dyDescent="0.25">
      <c r="D251">
        <f t="shared" si="34"/>
        <v>187</v>
      </c>
      <c r="E251">
        <f t="shared" si="35"/>
        <v>4027</v>
      </c>
      <c r="F251">
        <f t="shared" si="36"/>
        <v>3.2454310579832883</v>
      </c>
      <c r="G251">
        <f t="shared" si="37"/>
        <v>168.14081409148969</v>
      </c>
      <c r="H251">
        <f t="shared" si="39"/>
        <v>460.15</v>
      </c>
      <c r="I251">
        <f t="shared" si="30"/>
        <v>459.8885061347724</v>
      </c>
      <c r="J251" s="4">
        <f t="shared" si="31"/>
        <v>463.2117283950617</v>
      </c>
      <c r="K251" s="5">
        <f t="shared" si="32"/>
        <v>3.0617283950617207</v>
      </c>
      <c r="L251" s="10">
        <f t="shared" si="33"/>
        <v>489.77631359187944</v>
      </c>
      <c r="M251" s="5">
        <f t="shared" si="38"/>
        <v>29.626313591879466</v>
      </c>
    </row>
    <row r="252" spans="4:13" x14ac:dyDescent="0.25">
      <c r="D252">
        <f t="shared" si="34"/>
        <v>188</v>
      </c>
      <c r="E252">
        <f t="shared" si="35"/>
        <v>4028</v>
      </c>
      <c r="F252">
        <f t="shared" si="36"/>
        <v>3.2462980110927768</v>
      </c>
      <c r="G252">
        <f t="shared" si="37"/>
        <v>165.42532054580383</v>
      </c>
      <c r="H252">
        <f t="shared" si="39"/>
        <v>461.15</v>
      </c>
      <c r="I252">
        <f t="shared" si="30"/>
        <v>460.81246176382086</v>
      </c>
      <c r="J252" s="4">
        <f t="shared" si="31"/>
        <v>463.82901234567896</v>
      </c>
      <c r="K252" s="5">
        <f t="shared" si="32"/>
        <v>2.6790123456789843</v>
      </c>
      <c r="L252" s="10">
        <f t="shared" si="33"/>
        <v>490.3142373249284</v>
      </c>
      <c r="M252" s="5">
        <f t="shared" si="38"/>
        <v>29.164237324928422</v>
      </c>
    </row>
    <row r="253" spans="4:13" x14ac:dyDescent="0.25">
      <c r="D253">
        <f t="shared" si="34"/>
        <v>189</v>
      </c>
      <c r="E253">
        <f t="shared" si="35"/>
        <v>4029</v>
      </c>
      <c r="F253">
        <f t="shared" si="36"/>
        <v>3.247147750653856</v>
      </c>
      <c r="G253">
        <f t="shared" si="37"/>
        <v>162.76515084815958</v>
      </c>
      <c r="H253">
        <f t="shared" si="39"/>
        <v>462.15</v>
      </c>
      <c r="I253">
        <f t="shared" si="30"/>
        <v>461.75388228980404</v>
      </c>
      <c r="J253" s="4">
        <f t="shared" si="31"/>
        <v>464.44629629629628</v>
      </c>
      <c r="K253" s="5">
        <f t="shared" si="32"/>
        <v>2.2962962962963047</v>
      </c>
      <c r="L253" s="10">
        <f t="shared" si="33"/>
        <v>490.85419110454677</v>
      </c>
      <c r="M253" s="5">
        <f t="shared" si="38"/>
        <v>28.704191104546794</v>
      </c>
    </row>
    <row r="254" spans="4:13" x14ac:dyDescent="0.25">
      <c r="D254">
        <f t="shared" si="34"/>
        <v>190</v>
      </c>
      <c r="E254">
        <f t="shared" si="35"/>
        <v>4030</v>
      </c>
      <c r="F254">
        <f t="shared" si="36"/>
        <v>3.2479806759162795</v>
      </c>
      <c r="G254">
        <f t="shared" si="37"/>
        <v>160.1589703702445</v>
      </c>
      <c r="H254">
        <f t="shared" si="39"/>
        <v>463.15</v>
      </c>
      <c r="I254">
        <f t="shared" si="30"/>
        <v>462.71338081051766</v>
      </c>
      <c r="J254" s="4">
        <f t="shared" si="31"/>
        <v>465.06358024691355</v>
      </c>
      <c r="K254" s="5">
        <f t="shared" si="32"/>
        <v>1.9135802469135683</v>
      </c>
      <c r="L254" s="10">
        <f t="shared" si="33"/>
        <v>491.39618154249911</v>
      </c>
      <c r="M254" s="5">
        <f t="shared" si="38"/>
        <v>28.24618154249913</v>
      </c>
    </row>
    <row r="255" spans="4:13" x14ac:dyDescent="0.25">
      <c r="D255">
        <f t="shared" si="34"/>
        <v>191</v>
      </c>
      <c r="E255">
        <f t="shared" si="35"/>
        <v>4031</v>
      </c>
      <c r="F255">
        <f t="shared" si="36"/>
        <v>3.2487971757327267</v>
      </c>
      <c r="G255">
        <f t="shared" si="37"/>
        <v>157.60548134472262</v>
      </c>
      <c r="H255">
        <f t="shared" si="39"/>
        <v>464.15</v>
      </c>
      <c r="I255">
        <f t="shared" si="30"/>
        <v>463.69160199976631</v>
      </c>
      <c r="J255" s="4">
        <f t="shared" si="31"/>
        <v>465.68086419753081</v>
      </c>
      <c r="K255" s="5">
        <f t="shared" si="32"/>
        <v>1.5308641975308319</v>
      </c>
      <c r="L255" s="10">
        <f t="shared" si="33"/>
        <v>491.94021526638244</v>
      </c>
      <c r="M255" s="5">
        <f t="shared" si="38"/>
        <v>27.790215266382461</v>
      </c>
    </row>
    <row r="256" spans="4:13" x14ac:dyDescent="0.25">
      <c r="D256">
        <f t="shared" si="34"/>
        <v>192</v>
      </c>
      <c r="E256">
        <f t="shared" si="35"/>
        <v>4032</v>
      </c>
      <c r="F256">
        <f t="shared" si="36"/>
        <v>3.2495976288536195</v>
      </c>
      <c r="G256">
        <f t="shared" si="37"/>
        <v>155.10342172474131</v>
      </c>
      <c r="H256">
        <f t="shared" si="39"/>
        <v>465.15</v>
      </c>
      <c r="I256">
        <f t="shared" si="30"/>
        <v>464.68922426561636</v>
      </c>
      <c r="J256" s="4">
        <f t="shared" si="31"/>
        <v>466.29814814814813</v>
      </c>
      <c r="K256" s="5">
        <f t="shared" si="32"/>
        <v>1.1481481481481524</v>
      </c>
      <c r="L256" s="10">
        <f t="shared" si="33"/>
        <v>492.48629891968449</v>
      </c>
      <c r="M256" s="5">
        <f t="shared" si="38"/>
        <v>27.336298919684509</v>
      </c>
    </row>
    <row r="257" spans="4:13" x14ac:dyDescent="0.25">
      <c r="D257">
        <f t="shared" si="34"/>
        <v>193</v>
      </c>
      <c r="E257">
        <f t="shared" si="35"/>
        <v>4033</v>
      </c>
      <c r="F257">
        <f t="shared" si="36"/>
        <v>3.2503824042131062</v>
      </c>
      <c r="G257">
        <f t="shared" si="37"/>
        <v>152.65156408236646</v>
      </c>
      <c r="H257">
        <f t="shared" si="39"/>
        <v>466.15</v>
      </c>
      <c r="I257">
        <f t="shared" si="30"/>
        <v>465.7069620935975</v>
      </c>
      <c r="J257" s="4">
        <f t="shared" si="31"/>
        <v>466.91543209876539</v>
      </c>
      <c r="K257" s="5">
        <f t="shared" si="32"/>
        <v>0.76543209876541596</v>
      </c>
      <c r="L257" s="10">
        <f t="shared" si="33"/>
        <v>493.03443916171091</v>
      </c>
      <c r="M257" s="5">
        <f t="shared" si="38"/>
        <v>26.88443916171093</v>
      </c>
    </row>
    <row r="258" spans="4:13" x14ac:dyDescent="0.25">
      <c r="D258">
        <f t="shared" si="34"/>
        <v>194</v>
      </c>
      <c r="E258">
        <f t="shared" si="35"/>
        <v>4034</v>
      </c>
      <c r="F258">
        <f t="shared" si="36"/>
        <v>3.2511518612064783</v>
      </c>
      <c r="G258">
        <f t="shared" si="37"/>
        <v>150.24871454449604</v>
      </c>
      <c r="H258">
        <f t="shared" si="39"/>
        <v>467.15</v>
      </c>
      <c r="I258">
        <f t="shared" si="30"/>
        <v>466.7455685940426</v>
      </c>
      <c r="J258" s="4">
        <f t="shared" si="31"/>
        <v>467.53271604938271</v>
      </c>
      <c r="K258" s="5">
        <f t="shared" si="32"/>
        <v>0.3827160493827364</v>
      </c>
      <c r="L258" s="10">
        <f t="shared" si="33"/>
        <v>493.58464266754891</v>
      </c>
      <c r="M258" s="5">
        <f t="shared" si="38"/>
        <v>26.434642667548928</v>
      </c>
    </row>
    <row r="259" spans="4:13" ht="15.75" thickBot="1" x14ac:dyDescent="0.3">
      <c r="D259">
        <f t="shared" si="34"/>
        <v>195</v>
      </c>
      <c r="E259">
        <f t="shared" si="35"/>
        <v>4035</v>
      </c>
      <c r="F259">
        <f t="shared" si="36"/>
        <v>3.2519063499592802</v>
      </c>
      <c r="G259">
        <f t="shared" si="37"/>
        <v>147.89371176485932</v>
      </c>
      <c r="H259">
        <f t="shared" si="39"/>
        <v>468.15</v>
      </c>
      <c r="I259">
        <f t="shared" si="30"/>
        <v>467.80583827504927</v>
      </c>
      <c r="J259" s="6">
        <f t="shared" si="31"/>
        <v>468.15</v>
      </c>
      <c r="K259" s="7">
        <f t="shared" si="32"/>
        <v>0</v>
      </c>
      <c r="L259" s="11">
        <f t="shared" si="33"/>
        <v>494.13691612846014</v>
      </c>
      <c r="M259" s="7">
        <f t="shared" si="38"/>
        <v>25.986916128460166</v>
      </c>
    </row>
    <row r="260" spans="4:13" x14ac:dyDescent="0.25">
      <c r="L260" s="1"/>
    </row>
  </sheetData>
  <mergeCells count="5">
    <mergeCell ref="B2:C2"/>
    <mergeCell ref="B10:C10"/>
    <mergeCell ref="Q2:R2"/>
    <mergeCell ref="X9:AI9"/>
    <mergeCell ref="X45:AI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37</vt:i4>
      </vt:variant>
    </vt:vector>
  </HeadingPairs>
  <TitlesOfParts>
    <vt:vector size="38" baseType="lpstr">
      <vt:lpstr>Sheet1</vt:lpstr>
      <vt:lpstr>_adc0</vt:lpstr>
      <vt:lpstr>_adc1</vt:lpstr>
      <vt:lpstr>_adc2</vt:lpstr>
      <vt:lpstr>_adc3</vt:lpstr>
      <vt:lpstr>_adc4</vt:lpstr>
      <vt:lpstr>_adc5</vt:lpstr>
      <vt:lpstr>_adc6</vt:lpstr>
      <vt:lpstr>_adc7</vt:lpstr>
      <vt:lpstr>_adc8</vt:lpstr>
      <vt:lpstr>_adc9</vt:lpstr>
      <vt:lpstr>_p1</vt:lpstr>
      <vt:lpstr>_p2</vt:lpstr>
      <vt:lpstr>_p3</vt:lpstr>
      <vt:lpstr>_p4</vt:lpstr>
      <vt:lpstr>_p5</vt:lpstr>
      <vt:lpstr>_p6</vt:lpstr>
      <vt:lpstr>_p7</vt:lpstr>
      <vt:lpstr>_p8</vt:lpstr>
      <vt:lpstr>_slope1</vt:lpstr>
      <vt:lpstr>_slope2</vt:lpstr>
      <vt:lpstr>_slope3</vt:lpstr>
      <vt:lpstr>_slope4</vt:lpstr>
      <vt:lpstr>_slope5</vt:lpstr>
      <vt:lpstr>_slope6</vt:lpstr>
      <vt:lpstr>_slope7</vt:lpstr>
      <vt:lpstr>_slope8</vt:lpstr>
      <vt:lpstr>_slope9</vt:lpstr>
      <vt:lpstr>_temp0</vt:lpstr>
      <vt:lpstr>_temp1</vt:lpstr>
      <vt:lpstr>_temp2</vt:lpstr>
      <vt:lpstr>_temp3</vt:lpstr>
      <vt:lpstr>_temp4</vt:lpstr>
      <vt:lpstr>_temp5</vt:lpstr>
      <vt:lpstr>_temp6</vt:lpstr>
      <vt:lpstr>_temp7</vt:lpstr>
      <vt:lpstr>_temp8</vt:lpstr>
      <vt:lpstr>_temp9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Tzvi Jungreis</dc:creator>
  <cp:lastModifiedBy>Lior Yosef</cp:lastModifiedBy>
  <dcterms:created xsi:type="dcterms:W3CDTF">2023-12-10T05:57:31Z</dcterms:created>
  <dcterms:modified xsi:type="dcterms:W3CDTF">2024-01-18T11:05:58Z</dcterms:modified>
</cp:coreProperties>
</file>