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\r\AIPresentations\Source Materials\AI Models\Perceptron\"/>
    </mc:Choice>
  </mc:AlternateContent>
  <xr:revisionPtr revIDLastSave="0" documentId="13_ncr:1_{A478ADF2-A62D-47F3-8904-ECEBD700250B}" xr6:coauthVersionLast="47" xr6:coauthVersionMax="47" xr10:uidLastSave="{00000000-0000-0000-0000-000000000000}"/>
  <bookViews>
    <workbookView xWindow="-108" yWindow="-108" windowWidth="24792" windowHeight="13320" xr2:uid="{86C86B6F-1FB3-49E3-81F9-3076D00DCA2A}"/>
  </bookViews>
  <sheets>
    <sheet name="Maintainability" sheetId="1" r:id="rId1"/>
  </sheets>
  <definedNames>
    <definedName name="solver_adj" localSheetId="0" hidden="1">Maintainability!$B$1:$B$3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Maintainability!$B$1</definedName>
    <definedName name="solver_lhs10" localSheetId="0" hidden="1">Maintainability!$E$9</definedName>
    <definedName name="solver_lhs11" localSheetId="0" hidden="1">Maintainability!$E$9</definedName>
    <definedName name="solver_lhs2" localSheetId="0" hidden="1">Maintainability!$B$1</definedName>
    <definedName name="solver_lhs3" localSheetId="0" hidden="1">Maintainability!$B$2</definedName>
    <definedName name="solver_lhs4" localSheetId="0" hidden="1">Maintainability!$B$2</definedName>
    <definedName name="solver_lhs5" localSheetId="0" hidden="1">Maintainability!$B$3</definedName>
    <definedName name="solver_lhs6" localSheetId="0" hidden="1">Maintainability!$B$3</definedName>
    <definedName name="solver_lhs7" localSheetId="0" hidden="1">Maintainability!$E$7:$E$16</definedName>
    <definedName name="solver_lhs8" localSheetId="0" hidden="1">Maintainability!$E$9</definedName>
    <definedName name="solver_lhs9" localSheetId="0" hidden="1">Maintainability!$E$9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Maintainability!$B$4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2</definedName>
    <definedName name="solver_rel11" localSheetId="0" hidden="1">2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2</definedName>
    <definedName name="solver_rhs10" localSheetId="0" hidden="1">0</definedName>
    <definedName name="solver_rhs11" localSheetId="0" hidden="1">0</definedName>
    <definedName name="solver_rhs2" localSheetId="0" hidden="1">-2</definedName>
    <definedName name="solver_rhs3" localSheetId="0" hidden="1">2</definedName>
    <definedName name="solver_rhs4" localSheetId="0" hidden="1">-2</definedName>
    <definedName name="solver_rhs5" localSheetId="0" hidden="1">50</definedName>
    <definedName name="solver_rhs6" localSheetId="0" hidden="1">-50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F16" i="1"/>
  <c r="H16" i="1"/>
  <c r="I16" i="1" s="1"/>
  <c r="J16" i="1" s="1"/>
  <c r="F15" i="1"/>
  <c r="H15" i="1"/>
  <c r="I15" i="1" s="1"/>
  <c r="F14" i="1"/>
  <c r="H14" i="1"/>
  <c r="I14" i="1" s="1"/>
  <c r="F13" i="1"/>
  <c r="H13" i="1"/>
  <c r="I13" i="1" s="1"/>
  <c r="D13" i="1" s="1"/>
  <c r="E13" i="1" s="1"/>
  <c r="F12" i="1"/>
  <c r="H12" i="1"/>
  <c r="I12" i="1" s="1"/>
  <c r="J12" i="1" s="1"/>
  <c r="F11" i="1"/>
  <c r="H11" i="1"/>
  <c r="I11" i="1" s="1"/>
  <c r="F7" i="1"/>
  <c r="F8" i="1"/>
  <c r="F9" i="1"/>
  <c r="F10" i="1"/>
  <c r="H10" i="1"/>
  <c r="I10" i="1" s="1"/>
  <c r="D10" i="1" s="1"/>
  <c r="E10" i="1" s="1"/>
  <c r="H9" i="1"/>
  <c r="I9" i="1" s="1"/>
  <c r="D9" i="1" s="1"/>
  <c r="E9" i="1" s="1"/>
  <c r="H8" i="1"/>
  <c r="I8" i="1" s="1"/>
  <c r="D8" i="1" s="1"/>
  <c r="E8" i="1" s="1"/>
  <c r="H7" i="1"/>
  <c r="I7" i="1" s="1"/>
  <c r="D7" i="1" s="1"/>
  <c r="E7" i="1" s="1"/>
  <c r="D16" i="1" l="1"/>
  <c r="E16" i="1" s="1"/>
  <c r="J15" i="1"/>
  <c r="D15" i="1"/>
  <c r="E15" i="1" s="1"/>
  <c r="D14" i="1"/>
  <c r="E14" i="1" s="1"/>
  <c r="J14" i="1"/>
  <c r="J13" i="1"/>
  <c r="D12" i="1"/>
  <c r="E12" i="1" s="1"/>
  <c r="D11" i="1"/>
  <c r="E11" i="1" s="1"/>
  <c r="J11" i="1"/>
  <c r="J9" i="1"/>
  <c r="J8" i="1"/>
  <c r="J7" i="1"/>
  <c r="J10" i="1"/>
  <c r="B4" i="1" l="1"/>
</calcChain>
</file>

<file path=xl/sharedStrings.xml><?xml version="1.0" encoding="utf-8"?>
<sst xmlns="http://schemas.openxmlformats.org/spreadsheetml/2006/main" count="15" uniqueCount="15">
  <si>
    <t>Expected</t>
  </si>
  <si>
    <t>Actual</t>
  </si>
  <si>
    <t>M1</t>
  </si>
  <si>
    <t>M2</t>
  </si>
  <si>
    <t>B</t>
  </si>
  <si>
    <t>Sigmoid</t>
  </si>
  <si>
    <t>Round(Sig)</t>
  </si>
  <si>
    <t>SqErr</t>
  </si>
  <si>
    <t>Σ SqErr</t>
  </si>
  <si>
    <t>IsWrong</t>
  </si>
  <si>
    <t>NormalX</t>
  </si>
  <si>
    <t>NormalY</t>
  </si>
  <si>
    <t>Inputs are Scaled and Normalized in the Model</t>
  </si>
  <si>
    <t>Ccomplex</t>
  </si>
  <si>
    <t>TestCov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</si>
</sst>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8"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163930</xdr:colOff>
      <xdr:row>5</xdr:row>
      <xdr:rowOff>28575</xdr:rowOff>
    </xdr:from>
    <xdr:to>
      <xdr:col>15</xdr:col>
      <xdr:colOff>324459</xdr:colOff>
      <xdr:row>15</xdr:row>
      <xdr:rowOff>126899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02927-F3CA-0803-EB99-8C8977A12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818" y="933450"/>
          <a:ext cx="3199004" cy="19080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7D0A71-223D-4B21-B936-3E35EE11DE27}" name="Table1" displayName="Table1" ref="A6:J16" totalsRowShown="0">
  <autoFilter ref="A6:J16" xr:uid="{3D7D0A71-223D-4B21-B936-3E35EE11DE27}"/>
  <tableColumns count="10">
    <tableColumn id="1" xr3:uid="{3FF25E04-B047-4241-8FEA-C8B57AC072B8}" name="Ccomplex"/>
    <tableColumn id="2" xr3:uid="{7AEBE753-51EC-4637-933C-A0A2BE9B5097}" name="TestCov"/>
    <tableColumn id="3" xr3:uid="{56D97CB0-BCD8-4D1B-BAC5-FADA6804E1A1}" name="Expected"/>
    <tableColumn id="6" xr3:uid="{A54A9E35-7390-44DC-AC17-3BAF3A5FE7A3}" name="Round(Sig)" dataDxfId="7">
      <calculatedColumnFormula>ROUND(Table1[[#This Row],[Sigmoid]], 0)</calculatedColumnFormula>
    </tableColumn>
    <tableColumn id="8" xr3:uid="{2FAC6674-A9EE-45F9-B694-DF62A5AE78E4}" name="IsWrong" dataDxfId="6">
      <calculatedColumnFormula>ABS(Table1[[#This Row],[Expected]]-Table1[[#This Row],[Round(Sig)]])</calculatedColumnFormula>
    </tableColumn>
    <tableColumn id="10" xr3:uid="{25E840EB-B785-4D77-838E-279328C92506}" name="NormalX" dataDxfId="3">
      <calculatedColumnFormula>(30-Table1[[#This Row],[Ccomplex]])/30</calculatedColumnFormula>
    </tableColumn>
    <tableColumn id="9" xr3:uid="{AAA824E1-2BE3-4495-BD4F-E4A3ACC0FD8C}" name="NormalY" dataDxfId="0">
      <calculatedColumnFormula>(Table1[[#This Row],[TestCov]]-50)/50</calculatedColumnFormula>
    </tableColumn>
    <tableColumn id="5" xr3:uid="{B2358D50-13AC-4895-AE09-2531028C8587}" name="Actual">
      <calculatedColumnFormula>Table1[[#This Row],[Ccomplex]]*$B$1+Table1[[#This Row],[TestCov]]*$B$2+$B$3</calculatedColumnFormula>
    </tableColumn>
    <tableColumn id="4" xr3:uid="{EBEBDCA8-AA86-4F14-98E9-221F7CA4B1D9}" name="Sigmoid" dataDxfId="5">
      <calculatedColumnFormula>1 / (1 + EXP(-1*Table1[[#This Row],[Actual]]))</calculatedColumnFormula>
    </tableColumn>
    <tableColumn id="7" xr3:uid="{F701F23D-1524-4BFA-9F1C-991A673D052B}" name="SqErr" dataDxfId="4">
      <calculatedColumnFormula>POWER(Table1[[#This Row],[Expected]]-Table1[[#This Row],[Sigmoid]],2)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FBE3-3A1C-4937-91B3-CAFD8388FB8B}">
  <dimension ref="A1:J18"/>
  <sheetViews>
    <sheetView tabSelected="1" zoomScale="160" zoomScaleNormal="160" workbookViewId="0">
      <selection activeCell="B15" sqref="B15"/>
    </sheetView>
  </sheetViews>
  <sheetFormatPr defaultRowHeight="14.4" x14ac:dyDescent="0.3"/>
  <cols>
    <col min="1" max="1" width="8.88671875" customWidth="1"/>
    <col min="3" max="3" width="6.5546875" customWidth="1"/>
    <col min="4" max="4" width="5.6640625" customWidth="1"/>
    <col min="5" max="5" width="4.33203125" customWidth="1"/>
    <col min="6" max="6" width="8.33203125" customWidth="1"/>
    <col min="7" max="7" width="7.44140625" customWidth="1"/>
    <col min="8" max="8" width="10.33203125" customWidth="1"/>
    <col min="9" max="9" width="10" bestFit="1" customWidth="1"/>
    <col min="10" max="10" width="6.5546875" customWidth="1"/>
    <col min="11" max="11" width="8.5546875" bestFit="1" customWidth="1"/>
    <col min="12" max="12" width="9.44140625" customWidth="1"/>
    <col min="13" max="13" width="8.5546875" customWidth="1"/>
  </cols>
  <sheetData>
    <row r="1" spans="1:10" x14ac:dyDescent="0.3">
      <c r="A1" t="s">
        <v>2</v>
      </c>
      <c r="B1" s="1">
        <v>-1.0719836389161284</v>
      </c>
    </row>
    <row r="2" spans="1:10" x14ac:dyDescent="0.3">
      <c r="A2" t="s">
        <v>3</v>
      </c>
      <c r="B2" s="1">
        <v>0.68163130556697582</v>
      </c>
    </row>
    <row r="3" spans="1:10" x14ac:dyDescent="0.3">
      <c r="A3" t="s">
        <v>4</v>
      </c>
      <c r="B3" s="1">
        <v>-50</v>
      </c>
    </row>
    <row r="4" spans="1:10" x14ac:dyDescent="0.3">
      <c r="A4" t="s">
        <v>8</v>
      </c>
      <c r="B4">
        <f>SUM(Table1[SqErr])</f>
        <v>3.1341802159574536E-2</v>
      </c>
    </row>
    <row r="6" spans="1:10" x14ac:dyDescent="0.3">
      <c r="A6" t="s">
        <v>13</v>
      </c>
      <c r="B6" t="s">
        <v>14</v>
      </c>
      <c r="C6" t="s">
        <v>0</v>
      </c>
      <c r="D6" t="s">
        <v>6</v>
      </c>
      <c r="E6" t="s">
        <v>9</v>
      </c>
      <c r="F6" t="s">
        <v>10</v>
      </c>
      <c r="G6" t="s">
        <v>11</v>
      </c>
      <c r="H6" t="s">
        <v>1</v>
      </c>
      <c r="I6" t="s">
        <v>5</v>
      </c>
      <c r="J6" t="s">
        <v>7</v>
      </c>
    </row>
    <row r="7" spans="1:10" x14ac:dyDescent="0.3">
      <c r="A7" s="4">
        <v>5</v>
      </c>
      <c r="B7" s="4">
        <v>85</v>
      </c>
      <c r="C7" s="4">
        <v>1</v>
      </c>
      <c r="D7">
        <f>ROUND(Table1[[#This Row],[Sigmoid]], 0)</f>
        <v>1</v>
      </c>
      <c r="E7">
        <f>ABS(Table1[[#This Row],[Expected]]-Table1[[#This Row],[Round(Sig)]])</f>
        <v>0</v>
      </c>
      <c r="F7">
        <f>(30-Table1[[#This Row],[Ccomplex]])/30</f>
        <v>0.83333333333333337</v>
      </c>
      <c r="G7">
        <f>(Table1[[#This Row],[TestCov]]-50)/50</f>
        <v>0.7</v>
      </c>
      <c r="H7">
        <f>Table1[[#This Row],[Ccomplex]]*$B$1+Table1[[#This Row],[TestCov]]*$B$2+$B$3</f>
        <v>2.5787427786123018</v>
      </c>
      <c r="I7">
        <f>1 / (1 + EXP(-1*Table1[[#This Row],[Actual]]))</f>
        <v>0.92948090756765211</v>
      </c>
      <c r="J7">
        <f>POWER(Table1[[#This Row],[Expected]]-Table1[[#This Row],[Sigmoid]],2)</f>
        <v>4.9729423974820249E-3</v>
      </c>
    </row>
    <row r="8" spans="1:10" x14ac:dyDescent="0.3">
      <c r="A8">
        <v>12</v>
      </c>
      <c r="B8">
        <v>78</v>
      </c>
      <c r="C8">
        <v>0</v>
      </c>
      <c r="D8">
        <f>ROUND(Table1[[#This Row],[Sigmoid]], 0)</f>
        <v>0</v>
      </c>
      <c r="E8">
        <f>ABS(Table1[[#This Row],[Expected]]-Table1[[#This Row],[Round(Sig)]])</f>
        <v>0</v>
      </c>
      <c r="F8">
        <f>(30-Table1[[#This Row],[Ccomplex]])/30</f>
        <v>0.6</v>
      </c>
      <c r="G8">
        <f>(Table1[[#This Row],[TestCov]]-50)/50</f>
        <v>0.56000000000000005</v>
      </c>
      <c r="H8">
        <f>Table1[[#This Row],[Ccomplex]]*$B$1+Table1[[#This Row],[TestCov]]*$B$2+$B$3</f>
        <v>-9.6965618327694258</v>
      </c>
      <c r="I8">
        <f>1 / (1 + EXP(-1*Table1[[#This Row],[Actual]]))</f>
        <v>6.1490779240626895E-5</v>
      </c>
      <c r="J8">
        <f>POWER(Table1[[#This Row],[Expected]]-Table1[[#This Row],[Sigmoid]],2)</f>
        <v>3.7811159316195114E-9</v>
      </c>
    </row>
    <row r="9" spans="1:10" x14ac:dyDescent="0.3">
      <c r="A9" s="4">
        <v>8</v>
      </c>
      <c r="B9" s="4">
        <v>90</v>
      </c>
      <c r="C9" s="4">
        <v>1</v>
      </c>
      <c r="D9">
        <f>ROUND(Table1[[#This Row],[Sigmoid]], 0)</f>
        <v>1</v>
      </c>
      <c r="E9">
        <f>ABS(Table1[[#This Row],[Expected]]-Table1[[#This Row],[Round(Sig)]])</f>
        <v>0</v>
      </c>
      <c r="F9">
        <f>(30-Table1[[#This Row],[Ccomplex]])/30</f>
        <v>0.73333333333333328</v>
      </c>
      <c r="G9">
        <f>(Table1[[#This Row],[TestCov]]-50)/50</f>
        <v>0.8</v>
      </c>
      <c r="H9">
        <f>Table1[[#This Row],[Ccomplex]]*$B$1+Table1[[#This Row],[TestCov]]*$B$2+$B$3</f>
        <v>2.7709483896987948</v>
      </c>
      <c r="I9">
        <f>1 / (1 + EXP(-1*Table1[[#This Row],[Actual]]))</f>
        <v>0.94108559058259822</v>
      </c>
      <c r="J9">
        <f>POWER(Table1[[#This Row],[Expected]]-Table1[[#This Row],[Sigmoid]],2)</f>
        <v>3.4709076370012396E-3</v>
      </c>
    </row>
    <row r="10" spans="1:10" x14ac:dyDescent="0.3">
      <c r="A10">
        <v>15</v>
      </c>
      <c r="B10">
        <v>70</v>
      </c>
      <c r="C10">
        <v>0</v>
      </c>
      <c r="D10">
        <f>ROUND(Table1[[#This Row],[Sigmoid]], 0)</f>
        <v>0</v>
      </c>
      <c r="E10">
        <f>ABS(Table1[[#This Row],[Expected]]-Table1[[#This Row],[Round(Sig)]])</f>
        <v>0</v>
      </c>
      <c r="F10">
        <f>(30-Table1[[#This Row],[Ccomplex]])/30</f>
        <v>0.5</v>
      </c>
      <c r="G10">
        <f>(Table1[[#This Row],[TestCov]]-50)/50</f>
        <v>0.4</v>
      </c>
      <c r="H10">
        <f>Table1[[#This Row],[Ccomplex]]*$B$1+Table1[[#This Row],[TestCov]]*$B$2+$B$3</f>
        <v>-18.365563194053614</v>
      </c>
      <c r="I10">
        <f>1 / (1 + EXP(-1*Table1[[#This Row],[Actual]]))</f>
        <v>1.0566648070522848E-8</v>
      </c>
      <c r="J10">
        <f>POWER(Table1[[#This Row],[Expected]]-Table1[[#This Row],[Sigmoid]],2)</f>
        <v>1.1165405144628423E-16</v>
      </c>
    </row>
    <row r="11" spans="1:10" x14ac:dyDescent="0.3">
      <c r="A11" s="4">
        <v>9</v>
      </c>
      <c r="B11" s="4">
        <v>95</v>
      </c>
      <c r="C11" s="4">
        <v>1</v>
      </c>
      <c r="D11" s="3">
        <f>ROUND(Table1[[#This Row],[Sigmoid]], 0)</f>
        <v>1</v>
      </c>
      <c r="E11" s="3">
        <f>ABS(Table1[[#This Row],[Expected]]-Table1[[#This Row],[Round(Sig)]])</f>
        <v>0</v>
      </c>
      <c r="F11" s="3">
        <f>(30-Table1[[#This Row],[Ccomplex]])/30</f>
        <v>0.7</v>
      </c>
      <c r="G11" s="3">
        <f>(Table1[[#This Row],[TestCov]]-50)/50</f>
        <v>0.9</v>
      </c>
      <c r="H11">
        <f>Table1[[#This Row],[Ccomplex]]*$B$1+Table1[[#This Row],[TestCov]]*$B$2+$B$3</f>
        <v>5.1071212786175479</v>
      </c>
      <c r="I11" s="3">
        <f>1 / (1 + EXP(-1*Table1[[#This Row],[Actual]]))</f>
        <v>0.99398294001807019</v>
      </c>
      <c r="J11" s="3">
        <f>POWER(Table1[[#This Row],[Expected]]-Table1[[#This Row],[Sigmoid]],2)</f>
        <v>3.6205010826141121E-5</v>
      </c>
    </row>
    <row r="12" spans="1:10" x14ac:dyDescent="0.3">
      <c r="A12">
        <v>20</v>
      </c>
      <c r="B12">
        <v>60</v>
      </c>
      <c r="C12">
        <v>0</v>
      </c>
      <c r="D12" s="3">
        <f>ROUND(Table1[[#This Row],[Sigmoid]], 0)</f>
        <v>0</v>
      </c>
      <c r="E12" s="3">
        <f>ABS(Table1[[#This Row],[Expected]]-Table1[[#This Row],[Round(Sig)]])</f>
        <v>0</v>
      </c>
      <c r="F12" s="3">
        <f>(30-Table1[[#This Row],[Ccomplex]])/30</f>
        <v>0.33333333333333331</v>
      </c>
      <c r="G12" s="3">
        <f>(Table1[[#This Row],[TestCov]]-50)/50</f>
        <v>0.2</v>
      </c>
      <c r="H12">
        <f>Table1[[#This Row],[Ccomplex]]*$B$1+Table1[[#This Row],[TestCov]]*$B$2+$B$3</f>
        <v>-30.541794444304017</v>
      </c>
      <c r="I12" s="3">
        <f>1 / (1 + EXP(-1*Table1[[#This Row],[Actual]]))</f>
        <v>5.4433618526551458E-14</v>
      </c>
      <c r="J12" s="3">
        <f>POWER(Table1[[#This Row],[Expected]]-Table1[[#This Row],[Sigmoid]],2)</f>
        <v>2.9630188258941262E-27</v>
      </c>
    </row>
    <row r="13" spans="1:10" x14ac:dyDescent="0.3">
      <c r="A13" s="4">
        <v>7</v>
      </c>
      <c r="B13" s="4">
        <v>88</v>
      </c>
      <c r="C13" s="4">
        <v>1</v>
      </c>
      <c r="D13" s="3">
        <f>ROUND(Table1[[#This Row],[Sigmoid]], 0)</f>
        <v>1</v>
      </c>
      <c r="E13" s="3">
        <f>ABS(Table1[[#This Row],[Expected]]-Table1[[#This Row],[Round(Sig)]])</f>
        <v>0</v>
      </c>
      <c r="F13" s="3">
        <f>(30-Table1[[#This Row],[Ccomplex]])/30</f>
        <v>0.76666666666666672</v>
      </c>
      <c r="G13" s="3">
        <f>(Table1[[#This Row],[TestCov]]-50)/50</f>
        <v>0.76</v>
      </c>
      <c r="H13">
        <f>Table1[[#This Row],[Ccomplex]]*$B$1+Table1[[#This Row],[TestCov]]*$B$2+$B$3</f>
        <v>2.4796694174809772</v>
      </c>
      <c r="I13" s="3">
        <f>1 / (1 + EXP(-1*Table1[[#This Row],[Actual]]))</f>
        <v>0.922704223635889</v>
      </c>
      <c r="J13" s="3">
        <f>POWER(Table1[[#This Row],[Expected]]-Table1[[#This Row],[Sigmoid]],2)</f>
        <v>5.9746370437306611E-3</v>
      </c>
    </row>
    <row r="14" spans="1:10" x14ac:dyDescent="0.3">
      <c r="A14">
        <v>10</v>
      </c>
      <c r="B14">
        <v>65</v>
      </c>
      <c r="C14">
        <v>0</v>
      </c>
      <c r="D14" s="3">
        <f>ROUND(Table1[[#This Row],[Sigmoid]], 0)</f>
        <v>0</v>
      </c>
      <c r="E14" s="3">
        <f>ABS(Table1[[#This Row],[Expected]]-Table1[[#This Row],[Round(Sig)]])</f>
        <v>0</v>
      </c>
      <c r="F14" s="3">
        <f>(30-Table1[[#This Row],[Ccomplex]])/30</f>
        <v>0.66666666666666663</v>
      </c>
      <c r="G14" s="3">
        <f>(Table1[[#This Row],[TestCov]]-50)/50</f>
        <v>0.3</v>
      </c>
      <c r="H14">
        <f>Table1[[#This Row],[Ccomplex]]*$B$1+Table1[[#This Row],[TestCov]]*$B$2+$B$3</f>
        <v>-16.413801527307854</v>
      </c>
      <c r="I14" s="3">
        <f>1 / (1 + EXP(-1*Table1[[#This Row],[Actual]]))</f>
        <v>7.4400617031436165E-8</v>
      </c>
      <c r="J14" s="3">
        <f>POWER(Table1[[#This Row],[Expected]]-Table1[[#This Row],[Sigmoid]],2)</f>
        <v>5.5354518146584289E-15</v>
      </c>
    </row>
    <row r="15" spans="1:10" x14ac:dyDescent="0.3">
      <c r="A15">
        <v>6</v>
      </c>
      <c r="B15">
        <v>80</v>
      </c>
      <c r="C15">
        <v>0</v>
      </c>
      <c r="D15" s="3">
        <f>ROUND(Table1[[#This Row],[Sigmoid]], 0)</f>
        <v>0</v>
      </c>
      <c r="E15" s="3">
        <f>ABS(Table1[[#This Row],[Expected]]-Table1[[#This Row],[Round(Sig)]])</f>
        <v>0</v>
      </c>
      <c r="F15" s="3">
        <f>(30-Table1[[#This Row],[Ccomplex]])/30</f>
        <v>0.8</v>
      </c>
      <c r="G15" s="3">
        <f>(Table1[[#This Row],[TestCov]]-50)/50</f>
        <v>0.6</v>
      </c>
      <c r="H15">
        <f>Table1[[#This Row],[Ccomplex]]*$B$1+Table1[[#This Row],[TestCov]]*$B$2+$B$3</f>
        <v>-1.9013973881387045</v>
      </c>
      <c r="I15" s="3">
        <f>1 / (1 + EXP(-1*Table1[[#This Row],[Actual]]))</f>
        <v>0.12995039934302968</v>
      </c>
      <c r="J15" s="3">
        <f>POWER(Table1[[#This Row],[Expected]]-Table1[[#This Row],[Sigmoid]],2)</f>
        <v>1.6887106289412888E-2</v>
      </c>
    </row>
    <row r="16" spans="1:10" x14ac:dyDescent="0.3">
      <c r="A16">
        <v>18</v>
      </c>
      <c r="B16">
        <v>50</v>
      </c>
      <c r="C16">
        <v>0</v>
      </c>
      <c r="D16" s="3">
        <f>ROUND(Table1[[#This Row],[Sigmoid]], 0)</f>
        <v>0</v>
      </c>
      <c r="E16" s="3">
        <f>ABS(Table1[[#This Row],[Expected]]-Table1[[#This Row],[Round(Sig)]])</f>
        <v>0</v>
      </c>
      <c r="F16" s="3">
        <f>(30-Table1[[#This Row],[Ccomplex]])/30</f>
        <v>0.4</v>
      </c>
      <c r="G16" s="3">
        <f>(Table1[[#This Row],[TestCov]]-50)/50</f>
        <v>0</v>
      </c>
      <c r="H16">
        <f>Table1[[#This Row],[Ccomplex]]*$B$1+Table1[[#This Row],[TestCov]]*$B$2+$B$3</f>
        <v>-35.214140222141523</v>
      </c>
      <c r="I16" s="3">
        <f>1 / (1 + EXP(-1*Table1[[#This Row],[Actual]]))</f>
        <v>5.0897120933147169E-16</v>
      </c>
      <c r="J16" s="3">
        <f>POWER(Table1[[#This Row],[Expected]]-Table1[[#This Row],[Sigmoid]],2)</f>
        <v>2.5905169192834077E-31</v>
      </c>
    </row>
    <row r="18" spans="1:10" x14ac:dyDescent="0.3">
      <c r="A18" s="2" t="s">
        <v>12</v>
      </c>
      <c r="B18" s="2"/>
      <c r="C18" s="2"/>
      <c r="D18" s="2"/>
      <c r="E18" s="2"/>
      <c r="F18" s="2"/>
      <c r="G18" s="2"/>
      <c r="H18" s="2"/>
      <c r="I18" s="2"/>
      <c r="J18" s="2"/>
    </row>
  </sheetData>
  <mergeCells count="1">
    <mergeCell ref="A18:J18"/>
  </mergeCells>
  <conditionalFormatting sqref="E7:E16">
    <cfRule type="cellIs" dxfId="2" priority="4" operator="equal">
      <formula>1</formula>
    </cfRule>
    <cfRule type="cellIs" dxfId="1" priority="3" operator="equal">
      <formula>0</formula>
    </cfRule>
  </conditionalFormatting>
  <conditionalFormatting sqref="F7:F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{583CB7CF-A486-4FD5-A5DB-030597185367}</x14:id>
        </ext>
      </extLst>
    </cfRule>
  </conditionalFormatting>
  <conditionalFormatting sqref="G7:G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{2AF7480F-C167-422E-984B-826F45FCC2A2}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3CB7CF-A486-4FD5-A5DB-030597185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F7:F16</xm:sqref>
        </x14:conditionalFormatting>
        <x14:conditionalFormatting xmlns:xm="http://schemas.microsoft.com/office/excel/2006/main">
          <x14:cfRule type="dataBar" id="{2AF7480F-C167-422E-984B-826F45FCC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Maintainability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Stahl</dc:creator>
  <cp:lastModifiedBy>Barry Stahl</cp:lastModifiedBy>
  <dcterms:created xsi:type="dcterms:W3CDTF">2024-12-28T12:27:20Z</dcterms:created>
  <dcterms:modified xsi:type="dcterms:W3CDTF">2024-12-28T16:28:58Z</dcterms:modified>
</cp:coreProperties>
</file>