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240" activeTab="1"/>
  </bookViews>
  <sheets>
    <sheet name="Screenlines" sheetId="1" r:id="rId1"/>
    <sheet name="Input" sheetId="2" r:id="rId2"/>
  </sheets>
  <calcPr calcId="144525"/>
</workbook>
</file>

<file path=xl/calcChain.xml><?xml version="1.0" encoding="utf-8"?>
<calcChain xmlns="http://schemas.openxmlformats.org/spreadsheetml/2006/main">
  <c r="J34" i="1" l="1"/>
  <c r="J19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H34" i="1" s="1"/>
  <c r="G22" i="1"/>
  <c r="G34" i="1" s="1"/>
  <c r="F22" i="1"/>
  <c r="E22" i="1"/>
  <c r="H6" i="1"/>
  <c r="G6" i="1"/>
  <c r="F6" i="1"/>
  <c r="E6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5" i="1"/>
  <c r="H19" i="1" s="1"/>
  <c r="G5" i="1"/>
  <c r="G19" i="1" s="1"/>
  <c r="F5" i="1"/>
  <c r="F19" i="1" s="1"/>
  <c r="E5" i="1"/>
  <c r="D33" i="1"/>
  <c r="D32" i="1"/>
  <c r="D31" i="1"/>
  <c r="D30" i="1"/>
  <c r="D29" i="1"/>
  <c r="D28" i="1"/>
  <c r="D27" i="1"/>
  <c r="D26" i="1"/>
  <c r="D25" i="1"/>
  <c r="D24" i="1"/>
  <c r="D23" i="1"/>
  <c r="D22" i="1"/>
  <c r="I22" i="1" s="1"/>
  <c r="K22" i="1" s="1"/>
  <c r="D6" i="1"/>
  <c r="I6" i="1" s="1"/>
  <c r="K6" i="1" s="1"/>
  <c r="D17" i="1"/>
  <c r="I17" i="1" s="1"/>
  <c r="K17" i="1" s="1"/>
  <c r="D16" i="1"/>
  <c r="I16" i="1" s="1"/>
  <c r="K16" i="1" s="1"/>
  <c r="D15" i="1"/>
  <c r="I15" i="1" s="1"/>
  <c r="K15" i="1" s="1"/>
  <c r="D14" i="1"/>
  <c r="I14" i="1" s="1"/>
  <c r="K14" i="1" s="1"/>
  <c r="D13" i="1"/>
  <c r="I13" i="1" s="1"/>
  <c r="K13" i="1" s="1"/>
  <c r="D12" i="1"/>
  <c r="I12" i="1" s="1"/>
  <c r="K12" i="1" s="1"/>
  <c r="D11" i="1"/>
  <c r="I11" i="1" s="1"/>
  <c r="K11" i="1" s="1"/>
  <c r="D10" i="1"/>
  <c r="I10" i="1" s="1"/>
  <c r="K10" i="1" s="1"/>
  <c r="D9" i="1"/>
  <c r="I9" i="1" s="1"/>
  <c r="K9" i="1" s="1"/>
  <c r="D8" i="1"/>
  <c r="I8" i="1" s="1"/>
  <c r="K8" i="1" s="1"/>
  <c r="D7" i="1"/>
  <c r="I7" i="1" s="1"/>
  <c r="K7" i="1" s="1"/>
  <c r="D5" i="1"/>
  <c r="D19" i="1" l="1"/>
  <c r="F34" i="1"/>
  <c r="F35" i="1" s="1"/>
  <c r="E19" i="1"/>
  <c r="G35" i="1"/>
  <c r="H35" i="1"/>
  <c r="E34" i="1"/>
  <c r="I24" i="1"/>
  <c r="K24" i="1" s="1"/>
  <c r="I27" i="1"/>
  <c r="K27" i="1" s="1"/>
  <c r="I30" i="1"/>
  <c r="K30" i="1" s="1"/>
  <c r="I33" i="1"/>
  <c r="K33" i="1" s="1"/>
  <c r="I23" i="1"/>
  <c r="K23" i="1" s="1"/>
  <c r="I26" i="1"/>
  <c r="K26" i="1" s="1"/>
  <c r="I29" i="1"/>
  <c r="K29" i="1" s="1"/>
  <c r="I32" i="1"/>
  <c r="K32" i="1" s="1"/>
  <c r="I25" i="1"/>
  <c r="K25" i="1" s="1"/>
  <c r="I28" i="1"/>
  <c r="K28" i="1" s="1"/>
  <c r="I31" i="1"/>
  <c r="K31" i="1" s="1"/>
  <c r="J35" i="1"/>
  <c r="D34" i="1"/>
  <c r="D35" i="1" s="1"/>
  <c r="I5" i="1"/>
  <c r="E35" i="1" l="1"/>
  <c r="I19" i="1"/>
  <c r="K19" i="1" s="1"/>
  <c r="K5" i="1"/>
  <c r="I34" i="1"/>
  <c r="I35" i="1" l="1"/>
  <c r="K35" i="1" s="1"/>
  <c r="K34" i="1"/>
</calcChain>
</file>

<file path=xl/sharedStrings.xml><?xml version="1.0" encoding="utf-8"?>
<sst xmlns="http://schemas.openxmlformats.org/spreadsheetml/2006/main" count="69" uniqueCount="45">
  <si>
    <t xml:space="preserve"> </t>
  </si>
  <si>
    <t>Primary Screenline</t>
  </si>
  <si>
    <t>Tacoma - East of CBD</t>
  </si>
  <si>
    <t>Auburn</t>
  </si>
  <si>
    <t>Tukwila</t>
  </si>
  <si>
    <t>Renton</t>
  </si>
  <si>
    <t>Seattle - South of CBD</t>
  </si>
  <si>
    <t>Bellevue/ Redmond</t>
  </si>
  <si>
    <t>TransLake</t>
  </si>
  <si>
    <t>Ship Canal</t>
  </si>
  <si>
    <t>Kirkland/Redmond</t>
  </si>
  <si>
    <t>Seattle - North</t>
  </si>
  <si>
    <t>Lynnwood/Bothell</t>
  </si>
  <si>
    <t>Bothell</t>
  </si>
  <si>
    <t>Mill Creek</t>
  </si>
  <si>
    <t>CBD Cordon</t>
  </si>
  <si>
    <t>Subtotal</t>
  </si>
  <si>
    <t>Secondary Screenline</t>
  </si>
  <si>
    <t>Parkland</t>
  </si>
  <si>
    <t>Puyallup</t>
  </si>
  <si>
    <t>Tacoma Narrows</t>
  </si>
  <si>
    <t>Maple Valley</t>
  </si>
  <si>
    <t>SeaTac</t>
  </si>
  <si>
    <t>Kent</t>
  </si>
  <si>
    <t>Gig Harbor</t>
  </si>
  <si>
    <t>Kitsap - North</t>
  </si>
  <si>
    <t>Agate Pass</t>
  </si>
  <si>
    <t>Cross-Sound</t>
  </si>
  <si>
    <t>Preston, Issaquah</t>
  </si>
  <si>
    <t>Woodinville</t>
  </si>
  <si>
    <t>Grand Total</t>
  </si>
  <si>
    <t>From</t>
  </si>
  <si>
    <t>To</t>
  </si>
  <si>
    <t>Type</t>
  </si>
  <si>
    <t>Volau</t>
  </si>
  <si>
    <t>AM</t>
  </si>
  <si>
    <t>MD</t>
  </si>
  <si>
    <t>PM</t>
  </si>
  <si>
    <t>EV</t>
  </si>
  <si>
    <t>NI</t>
  </si>
  <si>
    <t>14/15</t>
  </si>
  <si>
    <t>Estimated</t>
  </si>
  <si>
    <t>Observed</t>
  </si>
  <si>
    <t>Estimated/</t>
  </si>
  <si>
    <t>Screenline Volume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</si>
</sst>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/>
    <xf numFmtId="2" fontId="0" fillId="0" borderId="0" xfId="0" applyNumberForma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workbookViewId="0">
      <selection activeCell="J31" sqref="J31"/>
    </sheetView>
  </sheetViews>
  <sheetFormatPr defaultRowHeight="15" x14ac:dyDescent="0.25"/>
  <cols>
    <col min="1" max="1" width="2.7109375" customWidth="1"/>
    <col min="2" max="2" width="21.7109375" customWidth="1"/>
    <col min="3" max="3" width="5.5703125" bestFit="1" customWidth="1"/>
    <col min="4" max="6" width="13.85546875" customWidth="1"/>
    <col min="7" max="8" width="13.85546875" style="1" customWidth="1"/>
    <col min="9" max="11" width="13.85546875" customWidth="1"/>
    <col min="12" max="12" width="2.7109375" customWidth="1"/>
  </cols>
  <sheetData>
    <row r="1" spans="2:11" ht="20.25" x14ac:dyDescent="0.3">
      <c r="B1" s="22" t="s">
        <v>44</v>
      </c>
      <c r="C1" s="19"/>
      <c r="D1" s="19"/>
      <c r="E1" s="19"/>
      <c r="F1" s="19"/>
      <c r="G1" s="19"/>
      <c r="H1" s="19"/>
      <c r="I1" s="19"/>
      <c r="J1" s="19"/>
      <c r="K1" s="19"/>
    </row>
    <row r="2" spans="2:11" ht="15" customHeight="1" x14ac:dyDescent="0.3">
      <c r="B2" s="17"/>
      <c r="C2" s="1"/>
      <c r="D2" s="1"/>
      <c r="E2" s="1"/>
      <c r="F2" s="1"/>
      <c r="I2" s="1"/>
      <c r="J2" s="1"/>
      <c r="K2" s="1"/>
    </row>
    <row r="3" spans="2:11" x14ac:dyDescent="0.25">
      <c r="B3" s="2" t="s">
        <v>0</v>
      </c>
      <c r="C3" s="2"/>
      <c r="D3" s="18" t="s">
        <v>41</v>
      </c>
      <c r="E3" s="19"/>
      <c r="F3" s="19"/>
      <c r="G3" s="19"/>
      <c r="H3" s="19"/>
      <c r="I3" s="13">
        <v>2006</v>
      </c>
      <c r="J3" s="13">
        <v>2006</v>
      </c>
      <c r="K3" s="1" t="s">
        <v>43</v>
      </c>
    </row>
    <row r="4" spans="2:11" x14ac:dyDescent="0.25">
      <c r="B4" s="20" t="s">
        <v>1</v>
      </c>
      <c r="C4" s="21"/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41</v>
      </c>
      <c r="J4" s="4" t="s">
        <v>42</v>
      </c>
      <c r="K4" s="14" t="s">
        <v>42</v>
      </c>
    </row>
    <row r="5" spans="2:11" x14ac:dyDescent="0.25">
      <c r="B5" s="2" t="s">
        <v>2</v>
      </c>
      <c r="C5" s="3">
        <v>4</v>
      </c>
      <c r="D5" s="5">
        <f>SUMIF(Input!$D$3:$D$5000,Screenlines!C5,Input!$E$3:$E$5000)</f>
        <v>0</v>
      </c>
      <c r="E5" s="5">
        <f>SUMIF(Input!$I$3:$I$5000,Screenlines!C5,Input!$J$3:$J$5000)</f>
        <v>0</v>
      </c>
      <c r="F5" s="5">
        <f>SUMIF(Input!$N$3:$N$5000,Screenlines!C5,Input!$O$3:$O$5000)</f>
        <v>0</v>
      </c>
      <c r="G5" s="5">
        <f>SUMIF(Input!$S$3:$S$5000,Screenlines!C5,Input!$T$3:$T$5000)</f>
        <v>0</v>
      </c>
      <c r="H5" s="5">
        <f>SUMIF(Input!$X$3:$X$5000,Screenlines!C5,Input!$Y$3:$Y$5000)</f>
        <v>0</v>
      </c>
      <c r="I5" s="5">
        <f>SUM(D5:H5)</f>
        <v>0</v>
      </c>
      <c r="J5" s="5">
        <v>297693</v>
      </c>
      <c r="K5" s="15">
        <f>I5/J5</f>
        <v>0</v>
      </c>
    </row>
    <row r="6" spans="2:11" x14ac:dyDescent="0.25">
      <c r="B6" s="2" t="s">
        <v>3</v>
      </c>
      <c r="C6" s="3" t="s">
        <v>40</v>
      </c>
      <c r="D6" s="5">
        <f>SUMIF(Input!$D$3:$D$5000,14,Input!$E$3:$E$5000)+SUMIF(Input!$D$3:$D$5000,15,Input!$E$3:$E$5000)</f>
        <v>0</v>
      </c>
      <c r="E6" s="5">
        <f>SUMIF(Input!$I$3:$I$5000,14,Input!$J$3:$J$5000)+SUMIF(Input!$I$3:$I$5000,15,Input!$J$3:$J$5000)</f>
        <v>0</v>
      </c>
      <c r="F6" s="5">
        <f>SUMIF(Input!$N$3:$N$5000,14,Input!$O$3:$O$5000)+SUMIF(Input!$N$3:$N$5000,15,Input!$O$3:$O$5000)</f>
        <v>0</v>
      </c>
      <c r="G6" s="5">
        <f>SUMIF(Input!$S$3:$S$5000,14,Input!$T$3:$T$5000)+SUMIF(Input!$S$3:$S$5000,15,Input!$T$3:$T$5000)</f>
        <v>0</v>
      </c>
      <c r="H6" s="5">
        <f>SUMIF(Input!$X$3:$X$5000,14,Input!$Y$3:$Y$5000)+SUMIF(Input!$X$3:$X$5000,15,Input!$Y$3:$Y$5000)</f>
        <v>0</v>
      </c>
      <c r="I6" s="5">
        <f t="shared" ref="I6:I17" si="0">SUM(D6:H6)</f>
        <v>0</v>
      </c>
      <c r="J6" s="6">
        <v>509582</v>
      </c>
      <c r="K6" s="15">
        <f t="shared" ref="K6:K19" si="1">I6/J6</f>
        <v>0</v>
      </c>
    </row>
    <row r="7" spans="2:11" x14ac:dyDescent="0.25">
      <c r="B7" s="2" t="s">
        <v>4</v>
      </c>
      <c r="C7" s="3">
        <v>22</v>
      </c>
      <c r="D7" s="5">
        <f>SUMIF(Input!$D$3:$D$5000,Screenlines!C7,Input!$E$3:$E$5000)</f>
        <v>0</v>
      </c>
      <c r="E7" s="5">
        <f>SUMIF(Input!$I$3:$I$5000,Screenlines!C7,Input!$J$3:$J$5000)</f>
        <v>0</v>
      </c>
      <c r="F7" s="5">
        <f>SUMIF(Input!$N$3:$N$5000,Screenlines!C7,Input!$O$3:$O$5000)</f>
        <v>0</v>
      </c>
      <c r="G7" s="5">
        <f>SUMIF(Input!$S$3:$S$5000,Screenlines!C7,Input!$T$3:$T$5000)</f>
        <v>0</v>
      </c>
      <c r="H7" s="5">
        <f>SUMIF(Input!$X$3:$X$5000,Screenlines!C7,Input!$Y$3:$Y$5000)</f>
        <v>0</v>
      </c>
      <c r="I7" s="5">
        <f t="shared" si="0"/>
        <v>0</v>
      </c>
      <c r="J7" s="5">
        <v>223871</v>
      </c>
      <c r="K7" s="15">
        <f t="shared" si="1"/>
        <v>0</v>
      </c>
    </row>
    <row r="8" spans="2:11" x14ac:dyDescent="0.25">
      <c r="B8" s="2" t="s">
        <v>5</v>
      </c>
      <c r="C8" s="3">
        <v>23</v>
      </c>
      <c r="D8" s="5">
        <f>SUMIF(Input!$D$3:$D$5000,Screenlines!C8,Input!$E$3:$E$5000)</f>
        <v>0</v>
      </c>
      <c r="E8" s="5">
        <f>SUMIF(Input!$I$3:$I$5000,Screenlines!C8,Input!$J$3:$J$5000)</f>
        <v>0</v>
      </c>
      <c r="F8" s="5">
        <f>SUMIF(Input!$N$3:$N$5000,Screenlines!C8,Input!$O$3:$O$5000)</f>
        <v>0</v>
      </c>
      <c r="G8" s="5">
        <f>SUMIF(Input!$S$3:$S$5000,Screenlines!C8,Input!$T$3:$T$5000)</f>
        <v>0</v>
      </c>
      <c r="H8" s="5">
        <f>SUMIF(Input!$X$3:$X$5000,Screenlines!C8,Input!$Y$3:$Y$5000)</f>
        <v>0</v>
      </c>
      <c r="I8" s="5">
        <f t="shared" si="0"/>
        <v>0</v>
      </c>
      <c r="J8" s="5">
        <v>65723</v>
      </c>
      <c r="K8" s="15">
        <f t="shared" si="1"/>
        <v>0</v>
      </c>
    </row>
    <row r="9" spans="2:11" x14ac:dyDescent="0.25">
      <c r="B9" s="2" t="s">
        <v>6</v>
      </c>
      <c r="C9" s="3">
        <v>29</v>
      </c>
      <c r="D9" s="5">
        <f>SUMIF(Input!$D$3:$D$5000,Screenlines!C9,Input!$E$3:$E$5000)</f>
        <v>0</v>
      </c>
      <c r="E9" s="5">
        <f>SUMIF(Input!$I$3:$I$5000,Screenlines!C9,Input!$J$3:$J$5000)</f>
        <v>0</v>
      </c>
      <c r="F9" s="5">
        <f>SUMIF(Input!$N$3:$N$5000,Screenlines!C9,Input!$O$3:$O$5000)</f>
        <v>0</v>
      </c>
      <c r="G9" s="5">
        <f>SUMIF(Input!$S$3:$S$5000,Screenlines!C9,Input!$T$3:$T$5000)</f>
        <v>0</v>
      </c>
      <c r="H9" s="5">
        <f>SUMIF(Input!$X$3:$X$5000,Screenlines!C9,Input!$Y$3:$Y$5000)</f>
        <v>0</v>
      </c>
      <c r="I9" s="5">
        <f t="shared" si="0"/>
        <v>0</v>
      </c>
      <c r="J9" s="5">
        <v>489382</v>
      </c>
      <c r="K9" s="15">
        <f t="shared" si="1"/>
        <v>0</v>
      </c>
    </row>
    <row r="10" spans="2:11" x14ac:dyDescent="0.25">
      <c r="B10" s="2" t="s">
        <v>7</v>
      </c>
      <c r="C10" s="3">
        <v>30</v>
      </c>
      <c r="D10" s="5">
        <f>SUMIF(Input!$D$3:$D$5000,Screenlines!C10,Input!$E$3:$E$5000)</f>
        <v>0</v>
      </c>
      <c r="E10" s="5">
        <f>SUMIF(Input!$I$3:$I$5000,Screenlines!C10,Input!$J$3:$J$5000)</f>
        <v>0</v>
      </c>
      <c r="F10" s="5">
        <f>SUMIF(Input!$N$3:$N$5000,Screenlines!C10,Input!$O$3:$O$5000)</f>
        <v>0</v>
      </c>
      <c r="G10" s="5">
        <f>SUMIF(Input!$S$3:$S$5000,Screenlines!C10,Input!$T$3:$T$5000)</f>
        <v>0</v>
      </c>
      <c r="H10" s="5">
        <f>SUMIF(Input!$X$3:$X$5000,Screenlines!C10,Input!$Y$3:$Y$5000)</f>
        <v>0</v>
      </c>
      <c r="I10" s="5">
        <f t="shared" si="0"/>
        <v>0</v>
      </c>
      <c r="J10" s="5">
        <v>370010</v>
      </c>
      <c r="K10" s="15">
        <f t="shared" si="1"/>
        <v>0</v>
      </c>
    </row>
    <row r="11" spans="2:11" x14ac:dyDescent="0.25">
      <c r="B11" s="2" t="s">
        <v>8</v>
      </c>
      <c r="C11" s="3">
        <v>32</v>
      </c>
      <c r="D11" s="5">
        <f>SUMIF(Input!$D$3:$D$5000,Screenlines!C11,Input!$E$3:$E$5000)</f>
        <v>0</v>
      </c>
      <c r="E11" s="5">
        <f>SUMIF(Input!$I$3:$I$5000,Screenlines!C11,Input!$J$3:$J$5000)</f>
        <v>0</v>
      </c>
      <c r="F11" s="5">
        <f>SUMIF(Input!$N$3:$N$5000,Screenlines!C11,Input!$O$3:$O$5000)</f>
        <v>0</v>
      </c>
      <c r="G11" s="5">
        <f>SUMIF(Input!$S$3:$S$5000,Screenlines!C11,Input!$T$3:$T$5000)</f>
        <v>0</v>
      </c>
      <c r="H11" s="5">
        <f>SUMIF(Input!$X$3:$X$5000,Screenlines!C11,Input!$Y$3:$Y$5000)</f>
        <v>0</v>
      </c>
      <c r="I11" s="5">
        <f t="shared" si="0"/>
        <v>0</v>
      </c>
      <c r="J11" s="5">
        <v>265617.755</v>
      </c>
      <c r="K11" s="15">
        <f t="shared" si="1"/>
        <v>0</v>
      </c>
    </row>
    <row r="12" spans="2:11" x14ac:dyDescent="0.25">
      <c r="B12" s="2" t="s">
        <v>9</v>
      </c>
      <c r="C12" s="3">
        <v>35</v>
      </c>
      <c r="D12" s="5">
        <f>SUMIF(Input!$D$3:$D$5000,Screenlines!C12,Input!$E$3:$E$5000)</f>
        <v>0</v>
      </c>
      <c r="E12" s="5">
        <f>SUMIF(Input!$I$3:$I$5000,Screenlines!C12,Input!$J$3:$J$5000)</f>
        <v>0</v>
      </c>
      <c r="F12" s="5">
        <f>SUMIF(Input!$N$3:$N$5000,Screenlines!C12,Input!$O$3:$O$5000)</f>
        <v>0</v>
      </c>
      <c r="G12" s="5">
        <f>SUMIF(Input!$S$3:$S$5000,Screenlines!C12,Input!$T$3:$T$5000)</f>
        <v>0</v>
      </c>
      <c r="H12" s="5">
        <f>SUMIF(Input!$X$3:$X$5000,Screenlines!C12,Input!$Y$3:$Y$5000)</f>
        <v>0</v>
      </c>
      <c r="I12" s="5">
        <f t="shared" si="0"/>
        <v>0</v>
      </c>
      <c r="J12" s="5">
        <v>537910</v>
      </c>
      <c r="K12" s="15">
        <f t="shared" si="1"/>
        <v>0</v>
      </c>
    </row>
    <row r="13" spans="2:11" x14ac:dyDescent="0.25">
      <c r="B13" s="2" t="s">
        <v>10</v>
      </c>
      <c r="C13" s="3">
        <v>37</v>
      </c>
      <c r="D13" s="5">
        <f>SUMIF(Input!$D$3:$D$5000,Screenlines!C13,Input!$E$3:$E$5000)</f>
        <v>0</v>
      </c>
      <c r="E13" s="5">
        <f>SUMIF(Input!$I$3:$I$5000,Screenlines!C13,Input!$J$3:$J$5000)</f>
        <v>0</v>
      </c>
      <c r="F13" s="5">
        <f>SUMIF(Input!$N$3:$N$5000,Screenlines!C13,Input!$O$3:$O$5000)</f>
        <v>0</v>
      </c>
      <c r="G13" s="5">
        <f>SUMIF(Input!$S$3:$S$5000,Screenlines!C13,Input!$T$3:$T$5000)</f>
        <v>0</v>
      </c>
      <c r="H13" s="5">
        <f>SUMIF(Input!$X$3:$X$5000,Screenlines!C13,Input!$Y$3:$Y$5000)</f>
        <v>0</v>
      </c>
      <c r="I13" s="5">
        <f t="shared" si="0"/>
        <v>0</v>
      </c>
      <c r="J13" s="5">
        <v>451152</v>
      </c>
      <c r="K13" s="15">
        <f t="shared" si="1"/>
        <v>0</v>
      </c>
    </row>
    <row r="14" spans="2:11" x14ac:dyDescent="0.25">
      <c r="B14" s="2" t="s">
        <v>11</v>
      </c>
      <c r="C14" s="3">
        <v>41</v>
      </c>
      <c r="D14" s="5">
        <f>SUMIF(Input!$D$3:$D$5000,Screenlines!C14,Input!$E$3:$E$5000)</f>
        <v>0</v>
      </c>
      <c r="E14" s="5">
        <f>SUMIF(Input!$I$3:$I$5000,Screenlines!C14,Input!$J$3:$J$5000)</f>
        <v>0</v>
      </c>
      <c r="F14" s="5">
        <f>SUMIF(Input!$N$3:$N$5000,Screenlines!C14,Input!$O$3:$O$5000)</f>
        <v>0</v>
      </c>
      <c r="G14" s="5">
        <f>SUMIF(Input!$S$3:$S$5000,Screenlines!C14,Input!$T$3:$T$5000)</f>
        <v>0</v>
      </c>
      <c r="H14" s="5">
        <f>SUMIF(Input!$X$3:$X$5000,Screenlines!C14,Input!$Y$3:$Y$5000)</f>
        <v>0</v>
      </c>
      <c r="I14" s="5">
        <f t="shared" si="0"/>
        <v>0</v>
      </c>
      <c r="J14" s="5">
        <v>368812</v>
      </c>
      <c r="K14" s="15">
        <f t="shared" si="1"/>
        <v>0</v>
      </c>
    </row>
    <row r="15" spans="2:11" x14ac:dyDescent="0.25">
      <c r="B15" s="2" t="s">
        <v>12</v>
      </c>
      <c r="C15" s="3">
        <v>43</v>
      </c>
      <c r="D15" s="5">
        <f>SUMIF(Input!$D$3:$D$5000,Screenlines!C15,Input!$E$3:$E$5000)</f>
        <v>0</v>
      </c>
      <c r="E15" s="5">
        <f>SUMIF(Input!$I$3:$I$5000,Screenlines!C15,Input!$J$3:$J$5000)</f>
        <v>0</v>
      </c>
      <c r="F15" s="5">
        <f>SUMIF(Input!$N$3:$N$5000,Screenlines!C15,Input!$O$3:$O$5000)</f>
        <v>0</v>
      </c>
      <c r="G15" s="5">
        <f>SUMIF(Input!$S$3:$S$5000,Screenlines!C15,Input!$T$3:$T$5000)</f>
        <v>0</v>
      </c>
      <c r="H15" s="5">
        <f>SUMIF(Input!$X$3:$X$5000,Screenlines!C15,Input!$Y$3:$Y$5000)</f>
        <v>0</v>
      </c>
      <c r="I15" s="5">
        <f t="shared" si="0"/>
        <v>0</v>
      </c>
      <c r="J15" s="5">
        <v>265934</v>
      </c>
      <c r="K15" s="15">
        <f t="shared" si="1"/>
        <v>0</v>
      </c>
    </row>
    <row r="16" spans="2:11" x14ac:dyDescent="0.25">
      <c r="B16" s="2" t="s">
        <v>13</v>
      </c>
      <c r="C16" s="3">
        <v>44</v>
      </c>
      <c r="D16" s="5">
        <f>SUMIF(Input!$D$3:$D$5000,Screenlines!C16,Input!$E$3:$E$5000)</f>
        <v>0</v>
      </c>
      <c r="E16" s="5">
        <f>SUMIF(Input!$I$3:$I$5000,Screenlines!C16,Input!$J$3:$J$5000)</f>
        <v>0</v>
      </c>
      <c r="F16" s="5">
        <f>SUMIF(Input!$N$3:$N$5000,Screenlines!C16,Input!$O$3:$O$5000)</f>
        <v>0</v>
      </c>
      <c r="G16" s="5">
        <f>SUMIF(Input!$S$3:$S$5000,Screenlines!C16,Input!$T$3:$T$5000)</f>
        <v>0</v>
      </c>
      <c r="H16" s="5">
        <f>SUMIF(Input!$X$3:$X$5000,Screenlines!C16,Input!$Y$3:$Y$5000)</f>
        <v>0</v>
      </c>
      <c r="I16" s="5">
        <f t="shared" si="0"/>
        <v>0</v>
      </c>
      <c r="J16" s="5">
        <v>265982</v>
      </c>
      <c r="K16" s="15">
        <f t="shared" si="1"/>
        <v>0</v>
      </c>
    </row>
    <row r="17" spans="2:11" x14ac:dyDescent="0.25">
      <c r="B17" s="2" t="s">
        <v>14</v>
      </c>
      <c r="C17" s="3">
        <v>46</v>
      </c>
      <c r="D17" s="5">
        <f>SUMIF(Input!$D$3:$D$5000,Screenlines!C17,Input!$E$3:$E$5000)</f>
        <v>0</v>
      </c>
      <c r="E17" s="5">
        <f>SUMIF(Input!$I$3:$I$5000,Screenlines!C17,Input!$J$3:$J$5000)</f>
        <v>0</v>
      </c>
      <c r="F17" s="5">
        <f>SUMIF(Input!$N$3:$N$5000,Screenlines!C17,Input!$O$3:$O$5000)</f>
        <v>0</v>
      </c>
      <c r="G17" s="5">
        <f>SUMIF(Input!$S$3:$S$5000,Screenlines!C17,Input!$T$3:$T$5000)</f>
        <v>0</v>
      </c>
      <c r="H17" s="5">
        <f>SUMIF(Input!$X$3:$X$5000,Screenlines!C17,Input!$Y$3:$Y$5000)</f>
        <v>0</v>
      </c>
      <c r="I17" s="5">
        <f t="shared" si="0"/>
        <v>0</v>
      </c>
      <c r="J17" s="5">
        <v>360206</v>
      </c>
      <c r="K17" s="15">
        <f t="shared" si="1"/>
        <v>0</v>
      </c>
    </row>
    <row r="18" spans="2:11" x14ac:dyDescent="0.25">
      <c r="B18" s="7" t="s">
        <v>15</v>
      </c>
      <c r="C18" s="8">
        <v>80</v>
      </c>
      <c r="D18" s="9"/>
      <c r="E18" s="9"/>
      <c r="F18" s="9"/>
      <c r="G18" s="9"/>
      <c r="H18" s="9"/>
      <c r="I18" s="9"/>
      <c r="J18" s="9"/>
      <c r="K18" s="16"/>
    </row>
    <row r="19" spans="2:11" x14ac:dyDescent="0.25">
      <c r="B19" s="10" t="s">
        <v>16</v>
      </c>
      <c r="C19" s="11"/>
      <c r="D19" s="12">
        <f>SUM(D5:D17)</f>
        <v>0</v>
      </c>
      <c r="E19" s="12">
        <f t="shared" ref="E19:I19" si="2">SUM(E5:E17)</f>
        <v>0</v>
      </c>
      <c r="F19" s="12">
        <f t="shared" si="2"/>
        <v>0</v>
      </c>
      <c r="G19" s="12">
        <f t="shared" si="2"/>
        <v>0</v>
      </c>
      <c r="H19" s="12">
        <f t="shared" si="2"/>
        <v>0</v>
      </c>
      <c r="I19" s="12">
        <f t="shared" si="2"/>
        <v>0</v>
      </c>
      <c r="J19" s="12">
        <f>SUM(J5:J17)</f>
        <v>4471874.7549999999</v>
      </c>
      <c r="K19" s="15">
        <f t="shared" si="1"/>
        <v>0</v>
      </c>
    </row>
    <row r="20" spans="2:11" x14ac:dyDescent="0.25">
      <c r="B20" s="2"/>
      <c r="C20" s="3"/>
      <c r="D20" s="5"/>
      <c r="E20" s="5"/>
      <c r="F20" s="5"/>
      <c r="G20" s="5"/>
      <c r="H20" s="5"/>
      <c r="I20" s="5"/>
      <c r="J20" s="5"/>
      <c r="K20" s="15"/>
    </row>
    <row r="21" spans="2:11" x14ac:dyDescent="0.25">
      <c r="B21" s="23" t="s">
        <v>17</v>
      </c>
      <c r="C21" s="24"/>
      <c r="D21" s="5"/>
      <c r="E21" s="5"/>
      <c r="F21" s="5"/>
      <c r="G21" s="5"/>
      <c r="H21" s="5"/>
      <c r="I21" s="5"/>
      <c r="J21" s="5"/>
      <c r="K21" s="15"/>
    </row>
    <row r="22" spans="2:11" x14ac:dyDescent="0.25">
      <c r="B22" s="2" t="s">
        <v>18</v>
      </c>
      <c r="C22" s="3">
        <v>2</v>
      </c>
      <c r="D22" s="5">
        <f>SUMIF(Input!$D$3:$D$5000,Screenlines!C22,Input!$E$3:$E$5000)</f>
        <v>0</v>
      </c>
      <c r="E22" s="5">
        <f>SUMIF(Input!$I$3:$I$5000,Screenlines!C22,Input!$J$3:$J$5000)</f>
        <v>0</v>
      </c>
      <c r="F22" s="5">
        <f>SUMIF(Input!$N$3:$N$5000,Screenlines!C22,Input!$O$3:$O$5000)</f>
        <v>0</v>
      </c>
      <c r="G22" s="5">
        <f>SUMIF(Input!$S$3:$S$5000,Screenlines!C22,Input!$T$3:$T$5000)</f>
        <v>0</v>
      </c>
      <c r="H22" s="5">
        <f>SUMIF(Input!$X$3:$X$5000,Screenlines!C22,Input!$Y$3:$Y$5000)</f>
        <v>0</v>
      </c>
      <c r="I22" s="5">
        <f t="shared" ref="I22:I33" si="3">SUM(D22:H22)</f>
        <v>0</v>
      </c>
      <c r="J22" s="5">
        <v>261062</v>
      </c>
      <c r="K22" s="15">
        <f t="shared" ref="K22:K35" si="4">I22/J22</f>
        <v>0</v>
      </c>
    </row>
    <row r="23" spans="2:11" x14ac:dyDescent="0.25">
      <c r="B23" s="2" t="s">
        <v>19</v>
      </c>
      <c r="C23" s="3">
        <v>3</v>
      </c>
      <c r="D23" s="5">
        <f>SUMIF(Input!$D$3:$D$5000,Screenlines!C23,Input!$E$3:$E$5000)</f>
        <v>0</v>
      </c>
      <c r="E23" s="5">
        <f>SUMIF(Input!$I$3:$I$5000,Screenlines!C23,Input!$J$3:$J$5000)</f>
        <v>0</v>
      </c>
      <c r="F23" s="5">
        <f>SUMIF(Input!$N$3:$N$5000,Screenlines!C23,Input!$O$3:$O$5000)</f>
        <v>0</v>
      </c>
      <c r="G23" s="5">
        <f>SUMIF(Input!$S$3:$S$5000,Screenlines!C23,Input!$T$3:$T$5000)</f>
        <v>0</v>
      </c>
      <c r="H23" s="5">
        <f>SUMIF(Input!$X$3:$X$5000,Screenlines!C23,Input!$Y$3:$Y$5000)</f>
        <v>0</v>
      </c>
      <c r="I23" s="5">
        <f t="shared" si="3"/>
        <v>0</v>
      </c>
      <c r="J23" s="5">
        <v>130529</v>
      </c>
      <c r="K23" s="15">
        <f t="shared" si="4"/>
        <v>0</v>
      </c>
    </row>
    <row r="24" spans="2:11" x14ac:dyDescent="0.25">
      <c r="B24" s="2" t="s">
        <v>20</v>
      </c>
      <c r="C24" s="3">
        <v>7</v>
      </c>
      <c r="D24" s="5">
        <f>SUMIF(Input!$D$3:$D$5000,Screenlines!C24,Input!$E$3:$E$5000)</f>
        <v>0</v>
      </c>
      <c r="E24" s="5">
        <f>SUMIF(Input!$I$3:$I$5000,Screenlines!C24,Input!$J$3:$J$5000)</f>
        <v>0</v>
      </c>
      <c r="F24" s="5">
        <f>SUMIF(Input!$N$3:$N$5000,Screenlines!C24,Input!$O$3:$O$5000)</f>
        <v>0</v>
      </c>
      <c r="G24" s="5">
        <f>SUMIF(Input!$S$3:$S$5000,Screenlines!C24,Input!$T$3:$T$5000)</f>
        <v>0</v>
      </c>
      <c r="H24" s="5">
        <f>SUMIF(Input!$X$3:$X$5000,Screenlines!C24,Input!$Y$3:$Y$5000)</f>
        <v>0</v>
      </c>
      <c r="I24" s="5">
        <f t="shared" si="3"/>
        <v>0</v>
      </c>
      <c r="J24" s="5">
        <v>87846</v>
      </c>
      <c r="K24" s="15">
        <f t="shared" si="4"/>
        <v>0</v>
      </c>
    </row>
    <row r="25" spans="2:11" x14ac:dyDescent="0.25">
      <c r="B25" s="2" t="s">
        <v>21</v>
      </c>
      <c r="C25" s="3">
        <v>18</v>
      </c>
      <c r="D25" s="5">
        <f>SUMIF(Input!$D$3:$D$5000,Screenlines!C25,Input!$E$3:$E$5000)</f>
        <v>0</v>
      </c>
      <c r="E25" s="5">
        <f>SUMIF(Input!$I$3:$I$5000,Screenlines!C25,Input!$J$3:$J$5000)</f>
        <v>0</v>
      </c>
      <c r="F25" s="5">
        <f>SUMIF(Input!$N$3:$N$5000,Screenlines!C25,Input!$O$3:$O$5000)</f>
        <v>0</v>
      </c>
      <c r="G25" s="5">
        <f>SUMIF(Input!$S$3:$S$5000,Screenlines!C25,Input!$T$3:$T$5000)</f>
        <v>0</v>
      </c>
      <c r="H25" s="5">
        <f>SUMIF(Input!$X$3:$X$5000,Screenlines!C25,Input!$Y$3:$Y$5000)</f>
        <v>0</v>
      </c>
      <c r="I25" s="5">
        <f t="shared" si="3"/>
        <v>0</v>
      </c>
      <c r="J25" s="5">
        <v>58970</v>
      </c>
      <c r="K25" s="15">
        <f t="shared" si="4"/>
        <v>0</v>
      </c>
    </row>
    <row r="26" spans="2:11" x14ac:dyDescent="0.25">
      <c r="B26" s="2" t="s">
        <v>22</v>
      </c>
      <c r="C26" s="3">
        <v>19</v>
      </c>
      <c r="D26" s="5">
        <f>SUMIF(Input!$D$3:$D$5000,Screenlines!C26,Input!$E$3:$E$5000)</f>
        <v>0</v>
      </c>
      <c r="E26" s="5">
        <f>SUMIF(Input!$I$3:$I$5000,Screenlines!C26,Input!$J$3:$J$5000)</f>
        <v>0</v>
      </c>
      <c r="F26" s="5">
        <f>SUMIF(Input!$N$3:$N$5000,Screenlines!C26,Input!$O$3:$O$5000)</f>
        <v>0</v>
      </c>
      <c r="G26" s="5">
        <f>SUMIF(Input!$S$3:$S$5000,Screenlines!C26,Input!$T$3:$T$5000)</f>
        <v>0</v>
      </c>
      <c r="H26" s="5">
        <f>SUMIF(Input!$X$3:$X$5000,Screenlines!C26,Input!$Y$3:$Y$5000)</f>
        <v>0</v>
      </c>
      <c r="I26" s="5">
        <f t="shared" si="3"/>
        <v>0</v>
      </c>
      <c r="J26" s="5">
        <v>66983</v>
      </c>
      <c r="K26" s="15">
        <f t="shared" si="4"/>
        <v>0</v>
      </c>
    </row>
    <row r="27" spans="2:11" x14ac:dyDescent="0.25">
      <c r="B27" s="2" t="s">
        <v>23</v>
      </c>
      <c r="C27" s="3">
        <v>20</v>
      </c>
      <c r="D27" s="5">
        <f>SUMIF(Input!$D$3:$D$5000,Screenlines!C27,Input!$E$3:$E$5000)</f>
        <v>0</v>
      </c>
      <c r="E27" s="5">
        <f>SUMIF(Input!$I$3:$I$5000,Screenlines!C27,Input!$J$3:$J$5000)</f>
        <v>0</v>
      </c>
      <c r="F27" s="5">
        <f>SUMIF(Input!$N$3:$N$5000,Screenlines!C27,Input!$O$3:$O$5000)</f>
        <v>0</v>
      </c>
      <c r="G27" s="5">
        <f>SUMIF(Input!$S$3:$S$5000,Screenlines!C27,Input!$T$3:$T$5000)</f>
        <v>0</v>
      </c>
      <c r="H27" s="5">
        <f>SUMIF(Input!$X$3:$X$5000,Screenlines!C27,Input!$Y$3:$Y$5000)</f>
        <v>0</v>
      </c>
      <c r="I27" s="5">
        <f t="shared" si="3"/>
        <v>0</v>
      </c>
      <c r="J27" s="5">
        <v>504607</v>
      </c>
      <c r="K27" s="15">
        <f t="shared" si="4"/>
        <v>0</v>
      </c>
    </row>
    <row r="28" spans="2:11" x14ac:dyDescent="0.25">
      <c r="B28" s="2" t="s">
        <v>24</v>
      </c>
      <c r="C28" s="3">
        <v>54</v>
      </c>
      <c r="D28" s="5">
        <f>SUMIF(Input!$D$3:$D$5000,Screenlines!C28,Input!$E$3:$E$5000)</f>
        <v>0</v>
      </c>
      <c r="E28" s="5">
        <f>SUMIF(Input!$I$3:$I$5000,Screenlines!C28,Input!$J$3:$J$5000)</f>
        <v>0</v>
      </c>
      <c r="F28" s="5">
        <f>SUMIF(Input!$N$3:$N$5000,Screenlines!C28,Input!$O$3:$O$5000)</f>
        <v>0</v>
      </c>
      <c r="G28" s="5">
        <f>SUMIF(Input!$S$3:$S$5000,Screenlines!C28,Input!$T$3:$T$5000)</f>
        <v>0</v>
      </c>
      <c r="H28" s="5">
        <f>SUMIF(Input!$X$3:$X$5000,Screenlines!C28,Input!$Y$3:$Y$5000)</f>
        <v>0</v>
      </c>
      <c r="I28" s="5">
        <f t="shared" si="3"/>
        <v>0</v>
      </c>
      <c r="J28" s="5">
        <v>60135</v>
      </c>
      <c r="K28" s="15">
        <f t="shared" si="4"/>
        <v>0</v>
      </c>
    </row>
    <row r="29" spans="2:11" x14ac:dyDescent="0.25">
      <c r="B29" s="2" t="s">
        <v>25</v>
      </c>
      <c r="C29" s="3">
        <v>57</v>
      </c>
      <c r="D29" s="5">
        <f>SUMIF(Input!$D$3:$D$5000,Screenlines!C29,Input!$E$3:$E$5000)</f>
        <v>0</v>
      </c>
      <c r="E29" s="5">
        <f>SUMIF(Input!$I$3:$I$5000,Screenlines!C29,Input!$J$3:$J$5000)</f>
        <v>0</v>
      </c>
      <c r="F29" s="5">
        <f>SUMIF(Input!$N$3:$N$5000,Screenlines!C29,Input!$O$3:$O$5000)</f>
        <v>0</v>
      </c>
      <c r="G29" s="5">
        <f>SUMIF(Input!$S$3:$S$5000,Screenlines!C29,Input!$T$3:$T$5000)</f>
        <v>0</v>
      </c>
      <c r="H29" s="5">
        <f>SUMIF(Input!$X$3:$X$5000,Screenlines!C29,Input!$Y$3:$Y$5000)</f>
        <v>0</v>
      </c>
      <c r="I29" s="5">
        <f t="shared" si="3"/>
        <v>0</v>
      </c>
      <c r="J29" s="5">
        <v>106798</v>
      </c>
      <c r="K29" s="15">
        <f t="shared" si="4"/>
        <v>0</v>
      </c>
    </row>
    <row r="30" spans="2:11" x14ac:dyDescent="0.25">
      <c r="B30" s="2" t="s">
        <v>26</v>
      </c>
      <c r="C30" s="3">
        <v>58</v>
      </c>
      <c r="D30" s="5">
        <f>SUMIF(Input!$D$3:$D$5000,Screenlines!C30,Input!$E$3:$E$5000)</f>
        <v>0</v>
      </c>
      <c r="E30" s="5">
        <f>SUMIF(Input!$I$3:$I$5000,Screenlines!C30,Input!$J$3:$J$5000)</f>
        <v>0</v>
      </c>
      <c r="F30" s="5">
        <f>SUMIF(Input!$N$3:$N$5000,Screenlines!C30,Input!$O$3:$O$5000)</f>
        <v>0</v>
      </c>
      <c r="G30" s="5">
        <f>SUMIF(Input!$S$3:$S$5000,Screenlines!C30,Input!$T$3:$T$5000)</f>
        <v>0</v>
      </c>
      <c r="H30" s="5">
        <f>SUMIF(Input!$X$3:$X$5000,Screenlines!C30,Input!$Y$3:$Y$5000)</f>
        <v>0</v>
      </c>
      <c r="I30" s="5">
        <f t="shared" si="3"/>
        <v>0</v>
      </c>
      <c r="J30" s="5">
        <v>20000</v>
      </c>
      <c r="K30" s="15">
        <f t="shared" si="4"/>
        <v>0</v>
      </c>
    </row>
    <row r="31" spans="2:11" x14ac:dyDescent="0.25">
      <c r="B31" s="2" t="s">
        <v>27</v>
      </c>
      <c r="C31" s="3">
        <v>60</v>
      </c>
      <c r="D31" s="5">
        <f>SUMIF(Input!$D$3:$D$5000,Screenlines!C31,Input!$E$3:$E$5000)</f>
        <v>0</v>
      </c>
      <c r="E31" s="5">
        <f>SUMIF(Input!$I$3:$I$5000,Screenlines!C31,Input!$J$3:$J$5000)</f>
        <v>0</v>
      </c>
      <c r="F31" s="5">
        <f>SUMIF(Input!$N$3:$N$5000,Screenlines!C31,Input!$O$3:$O$5000)</f>
        <v>0</v>
      </c>
      <c r="G31" s="5">
        <f>SUMIF(Input!$S$3:$S$5000,Screenlines!C31,Input!$T$3:$T$5000)</f>
        <v>0</v>
      </c>
      <c r="H31" s="5">
        <f>SUMIF(Input!$X$3:$X$5000,Screenlines!C31,Input!$Y$3:$Y$5000)</f>
        <v>0</v>
      </c>
      <c r="I31" s="5">
        <f t="shared" si="3"/>
        <v>0</v>
      </c>
      <c r="J31" s="5">
        <v>25219</v>
      </c>
      <c r="K31" s="15">
        <f t="shared" si="4"/>
        <v>0</v>
      </c>
    </row>
    <row r="32" spans="2:11" x14ac:dyDescent="0.25">
      <c r="B32" s="2" t="s">
        <v>28</v>
      </c>
      <c r="C32" s="3">
        <v>66</v>
      </c>
      <c r="D32" s="5">
        <f>SUMIF(Input!$D$3:$D$5000,Screenlines!C32,Input!$E$3:$E$5000)</f>
        <v>0</v>
      </c>
      <c r="E32" s="5">
        <f>SUMIF(Input!$I$3:$I$5000,Screenlines!C32,Input!$J$3:$J$5000)</f>
        <v>0</v>
      </c>
      <c r="F32" s="5">
        <f>SUMIF(Input!$N$3:$N$5000,Screenlines!C32,Input!$O$3:$O$5000)</f>
        <v>0</v>
      </c>
      <c r="G32" s="5">
        <f>SUMIF(Input!$S$3:$S$5000,Screenlines!C32,Input!$T$3:$T$5000)</f>
        <v>0</v>
      </c>
      <c r="H32" s="5">
        <f>SUMIF(Input!$X$3:$X$5000,Screenlines!C32,Input!$Y$3:$Y$5000)</f>
        <v>0</v>
      </c>
      <c r="I32" s="5">
        <f t="shared" si="3"/>
        <v>0</v>
      </c>
      <c r="J32" s="5">
        <v>84674</v>
      </c>
      <c r="K32" s="15">
        <f t="shared" si="4"/>
        <v>0</v>
      </c>
    </row>
    <row r="33" spans="2:11" x14ac:dyDescent="0.25">
      <c r="B33" s="2" t="s">
        <v>29</v>
      </c>
      <c r="C33" s="3">
        <v>71</v>
      </c>
      <c r="D33" s="5">
        <f>SUMIF(Input!$D$3:$D$5000,Screenlines!C33,Input!$E$3:$E$5000)</f>
        <v>0</v>
      </c>
      <c r="E33" s="5">
        <f>SUMIF(Input!$I$3:$I$5000,Screenlines!C33,Input!$J$3:$J$5000)</f>
        <v>0</v>
      </c>
      <c r="F33" s="5">
        <f>SUMIF(Input!$N$3:$N$5000,Screenlines!C33,Input!$O$3:$O$5000)</f>
        <v>0</v>
      </c>
      <c r="G33" s="5">
        <f>SUMIF(Input!$S$3:$S$5000,Screenlines!C33,Input!$T$3:$T$5000)</f>
        <v>0</v>
      </c>
      <c r="H33" s="5">
        <f>SUMIF(Input!$X$3:$X$5000,Screenlines!C33,Input!$Y$3:$Y$5000)</f>
        <v>0</v>
      </c>
      <c r="I33" s="5">
        <f t="shared" si="3"/>
        <v>0</v>
      </c>
      <c r="J33" s="5">
        <v>99360</v>
      </c>
      <c r="K33" s="15">
        <f t="shared" si="4"/>
        <v>0</v>
      </c>
    </row>
    <row r="34" spans="2:11" x14ac:dyDescent="0.25">
      <c r="B34" s="10" t="s">
        <v>16</v>
      </c>
      <c r="C34" s="10"/>
      <c r="D34" s="12">
        <f>SUM(D22:D33)</f>
        <v>0</v>
      </c>
      <c r="E34" s="12">
        <f>SUM(E22:E33)</f>
        <v>0</v>
      </c>
      <c r="F34" s="12">
        <f t="shared" ref="F34:I34" si="5">SUM(F22:F33)</f>
        <v>0</v>
      </c>
      <c r="G34" s="12">
        <f t="shared" si="5"/>
        <v>0</v>
      </c>
      <c r="H34" s="12">
        <f t="shared" si="5"/>
        <v>0</v>
      </c>
      <c r="I34" s="12">
        <f t="shared" si="5"/>
        <v>0</v>
      </c>
      <c r="J34" s="12">
        <f>SUM(J22:J33)</f>
        <v>1506183</v>
      </c>
      <c r="K34" s="15">
        <f t="shared" si="4"/>
        <v>0</v>
      </c>
    </row>
    <row r="35" spans="2:11" x14ac:dyDescent="0.25">
      <c r="B35" s="10" t="s">
        <v>30</v>
      </c>
      <c r="C35" s="10"/>
      <c r="D35" s="12">
        <f>D19+D34</f>
        <v>0</v>
      </c>
      <c r="E35" s="12">
        <f>E34+E19</f>
        <v>0</v>
      </c>
      <c r="F35" s="12">
        <f t="shared" ref="F35:I35" si="6">F34+F19</f>
        <v>0</v>
      </c>
      <c r="G35" s="12">
        <f t="shared" si="6"/>
        <v>0</v>
      </c>
      <c r="H35" s="12">
        <f t="shared" si="6"/>
        <v>0</v>
      </c>
      <c r="I35" s="12">
        <f t="shared" si="6"/>
        <v>0</v>
      </c>
      <c r="J35" s="12">
        <f>J19+J34</f>
        <v>5978057.7549999999</v>
      </c>
      <c r="K35" s="15">
        <f t="shared" si="4"/>
        <v>0</v>
      </c>
    </row>
  </sheetData>
  <mergeCells count="4">
    <mergeCell ref="D3:H3"/>
    <mergeCell ref="B4:C4"/>
    <mergeCell ref="B1:K1"/>
    <mergeCell ref="B21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"/>
  <sheetViews>
    <sheetView tabSelected="1" workbookViewId="0">
      <selection activeCell="A3" sqref="A3"/>
    </sheetView>
  </sheetViews>
  <sheetFormatPr defaultRowHeight="15" x14ac:dyDescent="0.25"/>
  <sheetData>
    <row r="1" spans="2:25" x14ac:dyDescent="0.25">
      <c r="B1" t="s">
        <v>35</v>
      </c>
      <c r="G1" t="s">
        <v>36</v>
      </c>
      <c r="L1" t="s">
        <v>37</v>
      </c>
      <c r="Q1" t="s">
        <v>38</v>
      </c>
      <c r="V1" t="s">
        <v>39</v>
      </c>
    </row>
    <row r="2" spans="2:25" x14ac:dyDescent="0.25">
      <c r="B2" t="s">
        <v>31</v>
      </c>
      <c r="C2" t="s">
        <v>32</v>
      </c>
      <c r="D2" t="s">
        <v>33</v>
      </c>
      <c r="E2" t="s">
        <v>34</v>
      </c>
      <c r="G2" t="s">
        <v>31</v>
      </c>
      <c r="H2" t="s">
        <v>32</v>
      </c>
      <c r="I2" t="s">
        <v>33</v>
      </c>
      <c r="J2" t="s">
        <v>34</v>
      </c>
      <c r="L2" t="s">
        <v>31</v>
      </c>
      <c r="M2" t="s">
        <v>32</v>
      </c>
      <c r="N2" t="s">
        <v>33</v>
      </c>
      <c r="O2" t="s">
        <v>34</v>
      </c>
      <c r="Q2" t="s">
        <v>31</v>
      </c>
      <c r="R2" t="s">
        <v>32</v>
      </c>
      <c r="S2" t="s">
        <v>33</v>
      </c>
      <c r="T2" t="s">
        <v>34</v>
      </c>
      <c r="V2" t="s">
        <v>31</v>
      </c>
      <c r="W2" t="s">
        <v>32</v>
      </c>
      <c r="X2" t="s">
        <v>33</v>
      </c>
      <c r="Y2" t="s">
        <v>34</v>
      </c>
    </row>
  </sheetData>
  <sortState ref="V3:Y1193">
    <sortCondition ref="X3:X1193"/>
    <sortCondition ref="V3:V1193"/>
    <sortCondition ref="W3:W1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Screenlines</vt:lpstr>
      <vt:lpstr>Input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2012-06-27T16:03:20Z</dcterms:created>
  <dcterms:modified xsi:type="dcterms:W3CDTF">2012-06-29T21:36:57Z</dcterms:modified>
</cp:coreProperties>
</file>